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at\Documents\GitHub\EFI_HW\"/>
    </mc:Choice>
  </mc:AlternateContent>
  <xr:revisionPtr revIDLastSave="0" documentId="13_ncr:1_{F9A4DD8B-BC8C-4E23-9FB0-C7368619E894}" xr6:coauthVersionLast="47" xr6:coauthVersionMax="47" xr10:uidLastSave="{00000000-0000-0000-0000-000000000000}"/>
  <bookViews>
    <workbookView xWindow="-110" yWindow="-110" windowWidth="19420" windowHeight="10420" xr2:uid="{DEE87723-A648-4FF7-A842-582023777DF5}"/>
  </bookViews>
  <sheets>
    <sheet name="Regression" sheetId="3" r:id="rId1"/>
    <sheet name="Data_Shiller" sheetId="1" r:id="rId2"/>
    <sheet name="Sheet2" sheetId="2" state="hidden" r:id="rId3"/>
    <sheet name="FRED Graph" sheetId="4" r:id="rId4"/>
  </sheets>
  <definedNames>
    <definedName name="_xlnm._FilterDatabase" localSheetId="1" hidden="1">Data_Shiller!$A$8:$O$8</definedName>
    <definedName name="_xlnm._FilterDatabase" localSheetId="0" hidden="1">Regression!$A$1:$R$843</definedName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Data_Shiller!$A$1546:$M$1557</definedName>
    <definedName name="Print_Area_MI" localSheetId="1">Data_Shiller!$A$1546:$M$1557</definedName>
    <definedName name="SPWS_WBID">"D59E1A16-371E-4D0F-A93D-481B765CD67C"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B8" i="3"/>
  <c r="B2" i="3"/>
  <c r="B3" i="3"/>
  <c r="B4" i="3"/>
  <c r="E3" i="3"/>
  <c r="E4" i="3"/>
  <c r="E5" i="3"/>
  <c r="E6" i="3"/>
  <c r="H5" i="3" s="1"/>
  <c r="L5" i="3" s="1"/>
  <c r="E7" i="3"/>
  <c r="E8" i="3"/>
  <c r="E9" i="3"/>
  <c r="E10" i="3"/>
  <c r="E11" i="3"/>
  <c r="E12" i="3"/>
  <c r="E13" i="3"/>
  <c r="E14" i="3"/>
  <c r="H13" i="3" s="1"/>
  <c r="L13" i="3" s="1"/>
  <c r="E15" i="3"/>
  <c r="E16" i="3"/>
  <c r="E17" i="3"/>
  <c r="E18" i="3"/>
  <c r="E19" i="3"/>
  <c r="E20" i="3"/>
  <c r="E21" i="3"/>
  <c r="E22" i="3"/>
  <c r="H21" i="3" s="1"/>
  <c r="L21" i="3" s="1"/>
  <c r="E23" i="3"/>
  <c r="E24" i="3"/>
  <c r="E25" i="3"/>
  <c r="E26" i="3"/>
  <c r="E27" i="3"/>
  <c r="E28" i="3"/>
  <c r="E29" i="3"/>
  <c r="E30" i="3"/>
  <c r="H29" i="3" s="1"/>
  <c r="L29" i="3" s="1"/>
  <c r="E31" i="3"/>
  <c r="E32" i="3"/>
  <c r="E33" i="3"/>
  <c r="E34" i="3"/>
  <c r="E35" i="3"/>
  <c r="E36" i="3"/>
  <c r="E37" i="3"/>
  <c r="E38" i="3"/>
  <c r="I38" i="3" s="1"/>
  <c r="M38" i="3" s="1"/>
  <c r="E39" i="3"/>
  <c r="E40" i="3"/>
  <c r="E41" i="3"/>
  <c r="E42" i="3"/>
  <c r="E43" i="3"/>
  <c r="E44" i="3"/>
  <c r="E45" i="3"/>
  <c r="E46" i="3"/>
  <c r="H45" i="3" s="1"/>
  <c r="L45" i="3" s="1"/>
  <c r="E47" i="3"/>
  <c r="E48" i="3"/>
  <c r="E49" i="3"/>
  <c r="E50" i="3"/>
  <c r="E51" i="3"/>
  <c r="E52" i="3"/>
  <c r="E53" i="3"/>
  <c r="E54" i="3"/>
  <c r="I54" i="3" s="1"/>
  <c r="M54" i="3" s="1"/>
  <c r="E55" i="3"/>
  <c r="E56" i="3"/>
  <c r="E57" i="3"/>
  <c r="E58" i="3"/>
  <c r="E59" i="3"/>
  <c r="E60" i="3"/>
  <c r="E61" i="3"/>
  <c r="E62" i="3"/>
  <c r="H61" i="3" s="1"/>
  <c r="L61" i="3" s="1"/>
  <c r="E63" i="3"/>
  <c r="E64" i="3"/>
  <c r="E65" i="3"/>
  <c r="E66" i="3"/>
  <c r="E67" i="3"/>
  <c r="E68" i="3"/>
  <c r="E69" i="3"/>
  <c r="E70" i="3"/>
  <c r="I70" i="3" s="1"/>
  <c r="M70" i="3" s="1"/>
  <c r="E71" i="3"/>
  <c r="E72" i="3"/>
  <c r="E73" i="3"/>
  <c r="E74" i="3"/>
  <c r="E75" i="3"/>
  <c r="E76" i="3"/>
  <c r="E77" i="3"/>
  <c r="E78" i="3"/>
  <c r="H77" i="3" s="1"/>
  <c r="L77" i="3" s="1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I90" i="3" s="1"/>
  <c r="M90" i="3" s="1"/>
  <c r="E103" i="3"/>
  <c r="E104" i="3"/>
  <c r="E105" i="3"/>
  <c r="E106" i="3"/>
  <c r="E107" i="3"/>
  <c r="E108" i="3"/>
  <c r="E109" i="3"/>
  <c r="I97" i="3" s="1"/>
  <c r="M97" i="3" s="1"/>
  <c r="E110" i="3"/>
  <c r="I98" i="3" s="1"/>
  <c r="M98" i="3" s="1"/>
  <c r="E111" i="3"/>
  <c r="E112" i="3"/>
  <c r="E113" i="3"/>
  <c r="E114" i="3"/>
  <c r="E115" i="3"/>
  <c r="E116" i="3"/>
  <c r="E117" i="3"/>
  <c r="E118" i="3"/>
  <c r="I106" i="3" s="1"/>
  <c r="M106" i="3" s="1"/>
  <c r="E119" i="3"/>
  <c r="E120" i="3"/>
  <c r="E121" i="3"/>
  <c r="E122" i="3"/>
  <c r="E123" i="3"/>
  <c r="E124" i="3"/>
  <c r="E125" i="3"/>
  <c r="J5" i="3" s="1"/>
  <c r="N5" i="3" s="1"/>
  <c r="E126" i="3"/>
  <c r="I114" i="3" s="1"/>
  <c r="M114" i="3" s="1"/>
  <c r="E127" i="3"/>
  <c r="E128" i="3"/>
  <c r="E129" i="3"/>
  <c r="E130" i="3"/>
  <c r="E131" i="3"/>
  <c r="E132" i="3"/>
  <c r="E133" i="3"/>
  <c r="I133" i="3" s="1"/>
  <c r="M133" i="3" s="1"/>
  <c r="E134" i="3"/>
  <c r="I122" i="3" s="1"/>
  <c r="M122" i="3" s="1"/>
  <c r="E135" i="3"/>
  <c r="E136" i="3"/>
  <c r="E137" i="3"/>
  <c r="E138" i="3"/>
  <c r="E139" i="3"/>
  <c r="E140" i="3"/>
  <c r="E141" i="3"/>
  <c r="J21" i="3" s="1"/>
  <c r="N21" i="3" s="1"/>
  <c r="E142" i="3"/>
  <c r="I130" i="3" s="1"/>
  <c r="M130" i="3" s="1"/>
  <c r="E143" i="3"/>
  <c r="E144" i="3"/>
  <c r="E145" i="3"/>
  <c r="E146" i="3"/>
  <c r="E147" i="3"/>
  <c r="E148" i="3"/>
  <c r="E149" i="3"/>
  <c r="I149" i="3" s="1"/>
  <c r="M149" i="3" s="1"/>
  <c r="E150" i="3"/>
  <c r="I150" i="3" s="1"/>
  <c r="M150" i="3" s="1"/>
  <c r="E151" i="3"/>
  <c r="E152" i="3"/>
  <c r="E153" i="3"/>
  <c r="E154" i="3"/>
  <c r="E155" i="3"/>
  <c r="E156" i="3"/>
  <c r="E157" i="3"/>
  <c r="J37" i="3" s="1"/>
  <c r="N37" i="3" s="1"/>
  <c r="E158" i="3"/>
  <c r="I158" i="3" s="1"/>
  <c r="M158" i="3" s="1"/>
  <c r="E159" i="3"/>
  <c r="E160" i="3"/>
  <c r="E161" i="3"/>
  <c r="E162" i="3"/>
  <c r="E163" i="3"/>
  <c r="E164" i="3"/>
  <c r="E165" i="3"/>
  <c r="I165" i="3" s="1"/>
  <c r="M165" i="3" s="1"/>
  <c r="E166" i="3"/>
  <c r="J46" i="3" s="1"/>
  <c r="N46" i="3" s="1"/>
  <c r="E167" i="3"/>
  <c r="E168" i="3"/>
  <c r="E169" i="3"/>
  <c r="E170" i="3"/>
  <c r="E171" i="3"/>
  <c r="E172" i="3"/>
  <c r="E173" i="3"/>
  <c r="I173" i="3" s="1"/>
  <c r="M173" i="3" s="1"/>
  <c r="E174" i="3"/>
  <c r="J54" i="3" s="1"/>
  <c r="N54" i="3" s="1"/>
  <c r="E175" i="3"/>
  <c r="E176" i="3"/>
  <c r="E177" i="3"/>
  <c r="E178" i="3"/>
  <c r="E179" i="3"/>
  <c r="E180" i="3"/>
  <c r="E181" i="3"/>
  <c r="J61" i="3" s="1"/>
  <c r="N61" i="3" s="1"/>
  <c r="E182" i="3"/>
  <c r="J62" i="3" s="1"/>
  <c r="N62" i="3" s="1"/>
  <c r="E183" i="3"/>
  <c r="E184" i="3"/>
  <c r="E185" i="3"/>
  <c r="E186" i="3"/>
  <c r="E187" i="3"/>
  <c r="E188" i="3"/>
  <c r="E189" i="3"/>
  <c r="I189" i="3" s="1"/>
  <c r="M189" i="3" s="1"/>
  <c r="E190" i="3"/>
  <c r="I178" i="3" s="1"/>
  <c r="M178" i="3" s="1"/>
  <c r="E191" i="3"/>
  <c r="E192" i="3"/>
  <c r="E193" i="3"/>
  <c r="E194" i="3"/>
  <c r="E195" i="3"/>
  <c r="E196" i="3"/>
  <c r="E197" i="3"/>
  <c r="I197" i="3" s="1"/>
  <c r="M197" i="3" s="1"/>
  <c r="E198" i="3"/>
  <c r="J78" i="3" s="1"/>
  <c r="N78" i="3" s="1"/>
  <c r="E199" i="3"/>
  <c r="E200" i="3"/>
  <c r="E201" i="3"/>
  <c r="E202" i="3"/>
  <c r="E203" i="3"/>
  <c r="E204" i="3"/>
  <c r="E205" i="3"/>
  <c r="I205" i="3" s="1"/>
  <c r="M205" i="3" s="1"/>
  <c r="E206" i="3"/>
  <c r="I194" i="3" s="1"/>
  <c r="M194" i="3" s="1"/>
  <c r="E207" i="3"/>
  <c r="E208" i="3"/>
  <c r="E209" i="3"/>
  <c r="E210" i="3"/>
  <c r="E211" i="3"/>
  <c r="E212" i="3"/>
  <c r="E213" i="3"/>
  <c r="I201" i="3" s="1"/>
  <c r="M201" i="3" s="1"/>
  <c r="E214" i="3"/>
  <c r="I202" i="3" s="1"/>
  <c r="M202" i="3" s="1"/>
  <c r="E215" i="3"/>
  <c r="E216" i="3"/>
  <c r="E217" i="3"/>
  <c r="E218" i="3"/>
  <c r="E219" i="3"/>
  <c r="E220" i="3"/>
  <c r="E221" i="3"/>
  <c r="I221" i="3" s="1"/>
  <c r="M221" i="3" s="1"/>
  <c r="E222" i="3"/>
  <c r="I210" i="3" s="1"/>
  <c r="M210" i="3" s="1"/>
  <c r="E223" i="3"/>
  <c r="E224" i="3"/>
  <c r="E225" i="3"/>
  <c r="E226" i="3"/>
  <c r="E227" i="3"/>
  <c r="E228" i="3"/>
  <c r="E229" i="3"/>
  <c r="E230" i="3"/>
  <c r="I218" i="3" s="1"/>
  <c r="M218" i="3" s="1"/>
  <c r="E231" i="3"/>
  <c r="E232" i="3"/>
  <c r="E233" i="3"/>
  <c r="E234" i="3"/>
  <c r="E235" i="3"/>
  <c r="E236" i="3"/>
  <c r="E237" i="3"/>
  <c r="I237" i="3" s="1"/>
  <c r="M237" i="3" s="1"/>
  <c r="E238" i="3"/>
  <c r="I226" i="3" s="1"/>
  <c r="M226" i="3" s="1"/>
  <c r="E239" i="3"/>
  <c r="E240" i="3"/>
  <c r="E241" i="3"/>
  <c r="E242" i="3"/>
  <c r="E243" i="3"/>
  <c r="E244" i="3"/>
  <c r="E245" i="3"/>
  <c r="J125" i="3" s="1"/>
  <c r="N125" i="3" s="1"/>
  <c r="E246" i="3"/>
  <c r="I234" i="3" s="1"/>
  <c r="M234" i="3" s="1"/>
  <c r="E247" i="3"/>
  <c r="E248" i="3"/>
  <c r="E249" i="3"/>
  <c r="E250" i="3"/>
  <c r="E251" i="3"/>
  <c r="E252" i="3"/>
  <c r="E253" i="3"/>
  <c r="I241" i="3" s="1"/>
  <c r="M241" i="3" s="1"/>
  <c r="E254" i="3"/>
  <c r="I242" i="3" s="1"/>
  <c r="M242" i="3" s="1"/>
  <c r="E255" i="3"/>
  <c r="E256" i="3"/>
  <c r="E257" i="3"/>
  <c r="E258" i="3"/>
  <c r="E259" i="3"/>
  <c r="E260" i="3"/>
  <c r="E261" i="3"/>
  <c r="I249" i="3" s="1"/>
  <c r="M249" i="3" s="1"/>
  <c r="E262" i="3"/>
  <c r="I250" i="3" s="1"/>
  <c r="M250" i="3" s="1"/>
  <c r="E263" i="3"/>
  <c r="E264" i="3"/>
  <c r="E265" i="3"/>
  <c r="E266" i="3"/>
  <c r="E267" i="3"/>
  <c r="E268" i="3"/>
  <c r="E269" i="3"/>
  <c r="I269" i="3" s="1"/>
  <c r="M269" i="3" s="1"/>
  <c r="E270" i="3"/>
  <c r="J150" i="3" s="1"/>
  <c r="N150" i="3" s="1"/>
  <c r="E271" i="3"/>
  <c r="E272" i="3"/>
  <c r="E273" i="3"/>
  <c r="E274" i="3"/>
  <c r="E275" i="3"/>
  <c r="E276" i="3"/>
  <c r="E277" i="3"/>
  <c r="I265" i="3" s="1"/>
  <c r="M265" i="3" s="1"/>
  <c r="E278" i="3"/>
  <c r="I266" i="3" s="1"/>
  <c r="M266" i="3" s="1"/>
  <c r="E279" i="3"/>
  <c r="E280" i="3"/>
  <c r="E281" i="3"/>
  <c r="E282" i="3"/>
  <c r="E283" i="3"/>
  <c r="E284" i="3"/>
  <c r="E285" i="3"/>
  <c r="I285" i="3" s="1"/>
  <c r="M285" i="3" s="1"/>
  <c r="E286" i="3"/>
  <c r="I274" i="3" s="1"/>
  <c r="M274" i="3" s="1"/>
  <c r="E287" i="3"/>
  <c r="E288" i="3"/>
  <c r="E289" i="3"/>
  <c r="E290" i="3"/>
  <c r="E291" i="3"/>
  <c r="E292" i="3"/>
  <c r="E293" i="3"/>
  <c r="I293" i="3" s="1"/>
  <c r="M293" i="3" s="1"/>
  <c r="E294" i="3"/>
  <c r="I282" i="3" s="1"/>
  <c r="M282" i="3" s="1"/>
  <c r="E295" i="3"/>
  <c r="E296" i="3"/>
  <c r="E297" i="3"/>
  <c r="E298" i="3"/>
  <c r="E299" i="3"/>
  <c r="E300" i="3"/>
  <c r="E301" i="3"/>
  <c r="I301" i="3" s="1"/>
  <c r="M301" i="3" s="1"/>
  <c r="E302" i="3"/>
  <c r="I290" i="3" s="1"/>
  <c r="M290" i="3" s="1"/>
  <c r="E303" i="3"/>
  <c r="E304" i="3"/>
  <c r="E305" i="3"/>
  <c r="E306" i="3"/>
  <c r="E307" i="3"/>
  <c r="E308" i="3"/>
  <c r="E309" i="3"/>
  <c r="J189" i="3" s="1"/>
  <c r="N189" i="3" s="1"/>
  <c r="E310" i="3"/>
  <c r="I298" i="3" s="1"/>
  <c r="M298" i="3" s="1"/>
  <c r="E311" i="3"/>
  <c r="E312" i="3"/>
  <c r="E313" i="3"/>
  <c r="E314" i="3"/>
  <c r="E315" i="3"/>
  <c r="E316" i="3"/>
  <c r="E317" i="3"/>
  <c r="I305" i="3" s="1"/>
  <c r="M305" i="3" s="1"/>
  <c r="E318" i="3"/>
  <c r="E319" i="3"/>
  <c r="E320" i="3"/>
  <c r="E321" i="3"/>
  <c r="E322" i="3"/>
  <c r="E323" i="3"/>
  <c r="E324" i="3"/>
  <c r="E325" i="3"/>
  <c r="I325" i="3" s="1"/>
  <c r="M325" i="3" s="1"/>
  <c r="E326" i="3"/>
  <c r="E327" i="3"/>
  <c r="E328" i="3"/>
  <c r="E329" i="3"/>
  <c r="E330" i="3"/>
  <c r="E331" i="3"/>
  <c r="E332" i="3"/>
  <c r="E333" i="3"/>
  <c r="I321" i="3" s="1"/>
  <c r="M321" i="3" s="1"/>
  <c r="E334" i="3"/>
  <c r="E335" i="3"/>
  <c r="E336" i="3"/>
  <c r="E337" i="3"/>
  <c r="E338" i="3"/>
  <c r="E339" i="3"/>
  <c r="E340" i="3"/>
  <c r="E341" i="3"/>
  <c r="I329" i="3" s="1"/>
  <c r="M329" i="3" s="1"/>
  <c r="E342" i="3"/>
  <c r="I330" i="3" s="1"/>
  <c r="M330" i="3" s="1"/>
  <c r="E343" i="3"/>
  <c r="E344" i="3"/>
  <c r="E345" i="3"/>
  <c r="E346" i="3"/>
  <c r="E347" i="3"/>
  <c r="E348" i="3"/>
  <c r="E349" i="3"/>
  <c r="I337" i="3" s="1"/>
  <c r="M337" i="3" s="1"/>
  <c r="E350" i="3"/>
  <c r="E351" i="3"/>
  <c r="E352" i="3"/>
  <c r="E353" i="3"/>
  <c r="E354" i="3"/>
  <c r="E355" i="3"/>
  <c r="E356" i="3"/>
  <c r="E357" i="3"/>
  <c r="J237" i="3" s="1"/>
  <c r="N237" i="3" s="1"/>
  <c r="E358" i="3"/>
  <c r="E359" i="3"/>
  <c r="E360" i="3"/>
  <c r="E361" i="3"/>
  <c r="E362" i="3"/>
  <c r="E363" i="3"/>
  <c r="E364" i="3"/>
  <c r="E365" i="3"/>
  <c r="I353" i="3" s="1"/>
  <c r="M353" i="3" s="1"/>
  <c r="E366" i="3"/>
  <c r="H365" i="3" s="1"/>
  <c r="L365" i="3" s="1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I370" i="3" s="1"/>
  <c r="M370" i="3" s="1"/>
  <c r="E383" i="3"/>
  <c r="E384" i="3"/>
  <c r="E385" i="3"/>
  <c r="E386" i="3"/>
  <c r="E387" i="3"/>
  <c r="E388" i="3"/>
  <c r="E389" i="3"/>
  <c r="E390" i="3"/>
  <c r="I378" i="3" s="1"/>
  <c r="M378" i="3" s="1"/>
  <c r="E391" i="3"/>
  <c r="E392" i="3"/>
  <c r="E393" i="3"/>
  <c r="E394" i="3"/>
  <c r="E395" i="3"/>
  <c r="E396" i="3"/>
  <c r="E397" i="3"/>
  <c r="E398" i="3"/>
  <c r="I386" i="3" s="1"/>
  <c r="M386" i="3" s="1"/>
  <c r="E399" i="3"/>
  <c r="E400" i="3"/>
  <c r="E401" i="3"/>
  <c r="E402" i="3"/>
  <c r="E403" i="3"/>
  <c r="E404" i="3"/>
  <c r="E405" i="3"/>
  <c r="J285" i="3" s="1"/>
  <c r="N285" i="3" s="1"/>
  <c r="E406" i="3"/>
  <c r="I394" i="3" s="1"/>
  <c r="M394" i="3" s="1"/>
  <c r="E407" i="3"/>
  <c r="E408" i="3"/>
  <c r="E409" i="3"/>
  <c r="E410" i="3"/>
  <c r="E411" i="3"/>
  <c r="E412" i="3"/>
  <c r="E413" i="3"/>
  <c r="E414" i="3"/>
  <c r="J294" i="3" s="1"/>
  <c r="N294" i="3" s="1"/>
  <c r="E415" i="3"/>
  <c r="E416" i="3"/>
  <c r="E417" i="3"/>
  <c r="E418" i="3"/>
  <c r="E419" i="3"/>
  <c r="E420" i="3"/>
  <c r="E421" i="3"/>
  <c r="E422" i="3"/>
  <c r="J302" i="3" s="1"/>
  <c r="N302" i="3" s="1"/>
  <c r="E423" i="3"/>
  <c r="E424" i="3"/>
  <c r="E425" i="3"/>
  <c r="E426" i="3"/>
  <c r="E427" i="3"/>
  <c r="E428" i="3"/>
  <c r="E429" i="3"/>
  <c r="J309" i="3" s="1"/>
  <c r="N309" i="3" s="1"/>
  <c r="E430" i="3"/>
  <c r="I418" i="3" s="1"/>
  <c r="M418" i="3" s="1"/>
  <c r="E431" i="3"/>
  <c r="E432" i="3"/>
  <c r="E433" i="3"/>
  <c r="E434" i="3"/>
  <c r="E435" i="3"/>
  <c r="E436" i="3"/>
  <c r="E437" i="3"/>
  <c r="J317" i="3" s="1"/>
  <c r="N317" i="3" s="1"/>
  <c r="E438" i="3"/>
  <c r="I426" i="3" s="1"/>
  <c r="M426" i="3" s="1"/>
  <c r="E439" i="3"/>
  <c r="E440" i="3"/>
  <c r="E441" i="3"/>
  <c r="E442" i="3"/>
  <c r="E443" i="3"/>
  <c r="E444" i="3"/>
  <c r="E445" i="3"/>
  <c r="E446" i="3"/>
  <c r="I446" i="3" s="1"/>
  <c r="M446" i="3" s="1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J341" i="3" s="1"/>
  <c r="N341" i="3" s="1"/>
  <c r="E462" i="3"/>
  <c r="H461" i="3" s="1"/>
  <c r="L461" i="3" s="1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J374" i="3" s="1"/>
  <c r="N374" i="3" s="1"/>
  <c r="E495" i="3"/>
  <c r="E496" i="3"/>
  <c r="E497" i="3"/>
  <c r="E498" i="3"/>
  <c r="E499" i="3"/>
  <c r="E500" i="3"/>
  <c r="E501" i="3"/>
  <c r="I501" i="3" s="1"/>
  <c r="M501" i="3" s="1"/>
  <c r="E502" i="3"/>
  <c r="E503" i="3"/>
  <c r="E504" i="3"/>
  <c r="E505" i="3"/>
  <c r="E506" i="3"/>
  <c r="E507" i="3"/>
  <c r="E508" i="3"/>
  <c r="E509" i="3"/>
  <c r="E510" i="3"/>
  <c r="H509" i="3" s="1"/>
  <c r="L509" i="3" s="1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J405" i="3" s="1"/>
  <c r="N405" i="3" s="1"/>
  <c r="E526" i="3"/>
  <c r="E527" i="3"/>
  <c r="E528" i="3"/>
  <c r="E529" i="3"/>
  <c r="J409" i="3" s="1"/>
  <c r="N409" i="3" s="1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I542" i="3" s="1"/>
  <c r="M542" i="3" s="1"/>
  <c r="E543" i="3"/>
  <c r="E544" i="3"/>
  <c r="E545" i="3"/>
  <c r="E546" i="3"/>
  <c r="E547" i="3"/>
  <c r="E548" i="3"/>
  <c r="E549" i="3"/>
  <c r="J429" i="3" s="1"/>
  <c r="N429" i="3" s="1"/>
  <c r="E550" i="3"/>
  <c r="H549" i="3" s="1"/>
  <c r="L549" i="3" s="1"/>
  <c r="E551" i="3"/>
  <c r="E552" i="3"/>
  <c r="E553" i="3"/>
  <c r="E554" i="3"/>
  <c r="E555" i="3"/>
  <c r="E556" i="3"/>
  <c r="E557" i="3"/>
  <c r="E558" i="3"/>
  <c r="H557" i="3" s="1"/>
  <c r="L557" i="3" s="1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J454" i="3" s="1"/>
  <c r="N454" i="3" s="1"/>
  <c r="E575" i="3"/>
  <c r="E576" i="3"/>
  <c r="E577" i="3"/>
  <c r="E578" i="3"/>
  <c r="E579" i="3"/>
  <c r="E580" i="3"/>
  <c r="E581" i="3"/>
  <c r="E582" i="3"/>
  <c r="J462" i="3" s="1"/>
  <c r="N462" i="3" s="1"/>
  <c r="E583" i="3"/>
  <c r="E584" i="3"/>
  <c r="E585" i="3"/>
  <c r="E586" i="3"/>
  <c r="E587" i="3"/>
  <c r="E588" i="3"/>
  <c r="E589" i="3"/>
  <c r="J469" i="3" s="1"/>
  <c r="N469" i="3" s="1"/>
  <c r="E590" i="3"/>
  <c r="E591" i="3"/>
  <c r="E592" i="3"/>
  <c r="E593" i="3"/>
  <c r="E594" i="3"/>
  <c r="E595" i="3"/>
  <c r="E596" i="3"/>
  <c r="E597" i="3"/>
  <c r="E598" i="3"/>
  <c r="H597" i="3" s="1"/>
  <c r="L597" i="3" s="1"/>
  <c r="E599" i="3"/>
  <c r="E600" i="3"/>
  <c r="E601" i="3"/>
  <c r="E602" i="3"/>
  <c r="E603" i="3"/>
  <c r="E604" i="3"/>
  <c r="E605" i="3"/>
  <c r="J485" i="3" s="1"/>
  <c r="N485" i="3" s="1"/>
  <c r="E606" i="3"/>
  <c r="E607" i="3"/>
  <c r="E608" i="3"/>
  <c r="E609" i="3"/>
  <c r="E610" i="3"/>
  <c r="E611" i="3"/>
  <c r="E612" i="3"/>
  <c r="E613" i="3"/>
  <c r="E614" i="3"/>
  <c r="H613" i="3" s="1"/>
  <c r="L613" i="3" s="1"/>
  <c r="E615" i="3"/>
  <c r="E616" i="3"/>
  <c r="E617" i="3"/>
  <c r="E618" i="3"/>
  <c r="E619" i="3"/>
  <c r="E620" i="3"/>
  <c r="E621" i="3"/>
  <c r="J501" i="3" s="1"/>
  <c r="N501" i="3" s="1"/>
  <c r="E622" i="3"/>
  <c r="E623" i="3"/>
  <c r="E624" i="3"/>
  <c r="E625" i="3"/>
  <c r="E626" i="3"/>
  <c r="E627" i="3"/>
  <c r="E628" i="3"/>
  <c r="E629" i="3"/>
  <c r="J509" i="3" s="1"/>
  <c r="N509" i="3" s="1"/>
  <c r="E630" i="3"/>
  <c r="E631" i="3"/>
  <c r="E632" i="3"/>
  <c r="E633" i="3"/>
  <c r="J513" i="3" s="1"/>
  <c r="N513" i="3" s="1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J533" i="3" s="1"/>
  <c r="N533" i="3" s="1"/>
  <c r="E654" i="3"/>
  <c r="H653" i="3" s="1"/>
  <c r="L653" i="3" s="1"/>
  <c r="E655" i="3"/>
  <c r="E656" i="3"/>
  <c r="E657" i="3"/>
  <c r="J537" i="3" s="1"/>
  <c r="N537" i="3" s="1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H678" i="3" s="1"/>
  <c r="L678" i="3" s="1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H702" i="3" s="1"/>
  <c r="L702" i="3" s="1"/>
  <c r="E703" i="3"/>
  <c r="E704" i="3"/>
  <c r="E705" i="3"/>
  <c r="E706" i="3"/>
  <c r="E707" i="3"/>
  <c r="E708" i="3"/>
  <c r="E709" i="3"/>
  <c r="J589" i="3" s="1"/>
  <c r="N589" i="3" s="1"/>
  <c r="E710" i="3"/>
  <c r="H710" i="3" s="1"/>
  <c r="L710" i="3" s="1"/>
  <c r="E711" i="3"/>
  <c r="E712" i="3"/>
  <c r="E713" i="3"/>
  <c r="E714" i="3"/>
  <c r="E715" i="3"/>
  <c r="E716" i="3"/>
  <c r="E717" i="3"/>
  <c r="J597" i="3" s="1"/>
  <c r="N597" i="3" s="1"/>
  <c r="E718" i="3"/>
  <c r="J598" i="3" s="1"/>
  <c r="N598" i="3" s="1"/>
  <c r="E719" i="3"/>
  <c r="E720" i="3"/>
  <c r="E721" i="3"/>
  <c r="E722" i="3"/>
  <c r="E723" i="3"/>
  <c r="E724" i="3"/>
  <c r="E725" i="3"/>
  <c r="J605" i="3" s="1"/>
  <c r="N605" i="3" s="1"/>
  <c r="E726" i="3"/>
  <c r="E727" i="3"/>
  <c r="E728" i="3"/>
  <c r="E729" i="3"/>
  <c r="E730" i="3"/>
  <c r="E731" i="3"/>
  <c r="E732" i="3"/>
  <c r="E733" i="3"/>
  <c r="J613" i="3" s="1"/>
  <c r="N613" i="3" s="1"/>
  <c r="E734" i="3"/>
  <c r="E735" i="3"/>
  <c r="E736" i="3"/>
  <c r="E737" i="3"/>
  <c r="E738" i="3"/>
  <c r="E739" i="3"/>
  <c r="E740" i="3"/>
  <c r="E741" i="3"/>
  <c r="E742" i="3"/>
  <c r="J622" i="3" s="1"/>
  <c r="N622" i="3" s="1"/>
  <c r="E743" i="3"/>
  <c r="E744" i="3"/>
  <c r="E745" i="3"/>
  <c r="E746" i="3"/>
  <c r="E747" i="3"/>
  <c r="E748" i="3"/>
  <c r="E749" i="3"/>
  <c r="E750" i="3"/>
  <c r="J630" i="3" s="1"/>
  <c r="N630" i="3" s="1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H766" i="3" s="1"/>
  <c r="L766" i="3" s="1"/>
  <c r="E767" i="3"/>
  <c r="E768" i="3"/>
  <c r="E769" i="3"/>
  <c r="E770" i="3"/>
  <c r="E771" i="3"/>
  <c r="E772" i="3"/>
  <c r="E773" i="3"/>
  <c r="E774" i="3"/>
  <c r="H773" i="3" s="1"/>
  <c r="L773" i="3" s="1"/>
  <c r="E775" i="3"/>
  <c r="E776" i="3"/>
  <c r="E777" i="3"/>
  <c r="E778" i="3"/>
  <c r="E779" i="3"/>
  <c r="E780" i="3"/>
  <c r="E781" i="3"/>
  <c r="J661" i="3" s="1"/>
  <c r="N661" i="3" s="1"/>
  <c r="E782" i="3"/>
  <c r="E783" i="3"/>
  <c r="E784" i="3"/>
  <c r="E785" i="3"/>
  <c r="E786" i="3"/>
  <c r="E787" i="3"/>
  <c r="E788" i="3"/>
  <c r="E789" i="3"/>
  <c r="J669" i="3" s="1"/>
  <c r="N669" i="3" s="1"/>
  <c r="E790" i="3"/>
  <c r="J670" i="3" s="1"/>
  <c r="N670" i="3" s="1"/>
  <c r="E791" i="3"/>
  <c r="E792" i="3"/>
  <c r="E793" i="3"/>
  <c r="J793" i="3" s="1"/>
  <c r="N793" i="3" s="1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J761" i="3"/>
  <c r="N761" i="3" s="1"/>
  <c r="J777" i="3"/>
  <c r="N777" i="3" s="1"/>
  <c r="J785" i="3"/>
  <c r="N785" i="3" s="1"/>
  <c r="J841" i="3"/>
  <c r="N841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E2" i="3"/>
  <c r="D2" i="3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I836" i="3"/>
  <c r="M836" i="3" s="1"/>
  <c r="I832" i="3"/>
  <c r="M832" i="3" s="1"/>
  <c r="B843" i="3"/>
  <c r="C843" i="3" s="1"/>
  <c r="F843" i="3" s="1"/>
  <c r="G843" i="3" s="1"/>
  <c r="J842" i="3"/>
  <c r="N842" i="3" s="1"/>
  <c r="I842" i="3"/>
  <c r="M842" i="3" s="1"/>
  <c r="B842" i="3"/>
  <c r="C842" i="3" s="1"/>
  <c r="F842" i="3" s="1"/>
  <c r="G842" i="3" s="1"/>
  <c r="B841" i="3"/>
  <c r="C841" i="3" s="1"/>
  <c r="F841" i="3" s="1"/>
  <c r="G841" i="3" s="1"/>
  <c r="J840" i="3"/>
  <c r="N840" i="3" s="1"/>
  <c r="I840" i="3"/>
  <c r="M840" i="3" s="1"/>
  <c r="H839" i="3"/>
  <c r="L839" i="3" s="1"/>
  <c r="B840" i="3"/>
  <c r="C840" i="3" s="1"/>
  <c r="F840" i="3" s="1"/>
  <c r="G840" i="3" s="1"/>
  <c r="B839" i="3"/>
  <c r="C839" i="3" s="1"/>
  <c r="F839" i="3" s="1"/>
  <c r="G839" i="3" s="1"/>
  <c r="B838" i="3"/>
  <c r="C838" i="3" s="1"/>
  <c r="F838" i="3" s="1"/>
  <c r="G838" i="3" s="1"/>
  <c r="B837" i="3"/>
  <c r="C837" i="3" s="1"/>
  <c r="F837" i="3" s="1"/>
  <c r="G837" i="3" s="1"/>
  <c r="B836" i="3"/>
  <c r="C836" i="3" s="1"/>
  <c r="F836" i="3" s="1"/>
  <c r="G836" i="3" s="1"/>
  <c r="J835" i="3"/>
  <c r="N835" i="3" s="1"/>
  <c r="I835" i="3"/>
  <c r="M835" i="3" s="1"/>
  <c r="B835" i="3"/>
  <c r="C835" i="3" s="1"/>
  <c r="F835" i="3" s="1"/>
  <c r="G835" i="3" s="1"/>
  <c r="J834" i="3"/>
  <c r="N834" i="3" s="1"/>
  <c r="H834" i="3"/>
  <c r="L834" i="3" s="1"/>
  <c r="B834" i="3"/>
  <c r="C834" i="3" s="1"/>
  <c r="F834" i="3" s="1"/>
  <c r="G834" i="3" s="1"/>
  <c r="H833" i="3"/>
  <c r="L833" i="3" s="1"/>
  <c r="B833" i="3"/>
  <c r="C833" i="3" s="1"/>
  <c r="F833" i="3" s="1"/>
  <c r="G833" i="3" s="1"/>
  <c r="B832" i="3"/>
  <c r="C832" i="3" s="1"/>
  <c r="F832" i="3" s="1"/>
  <c r="G832" i="3" s="1"/>
  <c r="I819" i="3"/>
  <c r="M819" i="3" s="1"/>
  <c r="B831" i="3"/>
  <c r="C831" i="3" s="1"/>
  <c r="F831" i="3" s="1"/>
  <c r="G831" i="3" s="1"/>
  <c r="B830" i="3"/>
  <c r="C830" i="3" s="1"/>
  <c r="F830" i="3" s="1"/>
  <c r="G830" i="3" s="1"/>
  <c r="B829" i="3"/>
  <c r="C829" i="3" s="1"/>
  <c r="F829" i="3" s="1"/>
  <c r="G829" i="3" s="1"/>
  <c r="B828" i="3"/>
  <c r="C828" i="3" s="1"/>
  <c r="F828" i="3" s="1"/>
  <c r="G828" i="3" s="1"/>
  <c r="B827" i="3"/>
  <c r="C827" i="3" s="1"/>
  <c r="F827" i="3" s="1"/>
  <c r="G827" i="3" s="1"/>
  <c r="B826" i="3"/>
  <c r="C826" i="3" s="1"/>
  <c r="F826" i="3" s="1"/>
  <c r="G826" i="3" s="1"/>
  <c r="B825" i="3"/>
  <c r="C825" i="3" s="1"/>
  <c r="F825" i="3" s="1"/>
  <c r="G825" i="3" s="1"/>
  <c r="J824" i="3"/>
  <c r="N824" i="3" s="1"/>
  <c r="I824" i="3"/>
  <c r="M824" i="3" s="1"/>
  <c r="H824" i="3"/>
  <c r="L824" i="3" s="1"/>
  <c r="B824" i="3"/>
  <c r="C824" i="3" s="1"/>
  <c r="F824" i="3" s="1"/>
  <c r="G824" i="3" s="1"/>
  <c r="J823" i="3"/>
  <c r="N823" i="3" s="1"/>
  <c r="H823" i="3"/>
  <c r="L823" i="3" s="1"/>
  <c r="B823" i="3"/>
  <c r="C823" i="3" s="1"/>
  <c r="F823" i="3" s="1"/>
  <c r="G823" i="3" s="1"/>
  <c r="B822" i="3"/>
  <c r="C822" i="3" s="1"/>
  <c r="F822" i="3" s="1"/>
  <c r="G822" i="3" s="1"/>
  <c r="B821" i="3"/>
  <c r="C821" i="3" s="1"/>
  <c r="F821" i="3" s="1"/>
  <c r="G821" i="3" s="1"/>
  <c r="B820" i="3"/>
  <c r="C820" i="3" s="1"/>
  <c r="F820" i="3" s="1"/>
  <c r="G820" i="3" s="1"/>
  <c r="B819" i="3"/>
  <c r="C819" i="3" s="1"/>
  <c r="F819" i="3" s="1"/>
  <c r="G819" i="3" s="1"/>
  <c r="B818" i="3"/>
  <c r="C818" i="3" s="1"/>
  <c r="F818" i="3" s="1"/>
  <c r="G818" i="3" s="1"/>
  <c r="B817" i="3"/>
  <c r="C817" i="3" s="1"/>
  <c r="F817" i="3" s="1"/>
  <c r="G817" i="3" s="1"/>
  <c r="J816" i="3"/>
  <c r="N816" i="3" s="1"/>
  <c r="B816" i="3"/>
  <c r="C816" i="3" s="1"/>
  <c r="F816" i="3" s="1"/>
  <c r="G816" i="3" s="1"/>
  <c r="J815" i="3"/>
  <c r="N815" i="3" s="1"/>
  <c r="I815" i="3"/>
  <c r="M815" i="3" s="1"/>
  <c r="H815" i="3"/>
  <c r="L815" i="3" s="1"/>
  <c r="B815" i="3"/>
  <c r="C815" i="3" s="1"/>
  <c r="F815" i="3" s="1"/>
  <c r="G815" i="3" s="1"/>
  <c r="B814" i="3"/>
  <c r="C814" i="3" s="1"/>
  <c r="F814" i="3" s="1"/>
  <c r="G814" i="3" s="1"/>
  <c r="B813" i="3"/>
  <c r="C813" i="3" s="1"/>
  <c r="F813" i="3" s="1"/>
  <c r="B812" i="3"/>
  <c r="C812" i="3" s="1"/>
  <c r="F812" i="3" s="1"/>
  <c r="G812" i="3" s="1"/>
  <c r="B811" i="3"/>
  <c r="C811" i="3" s="1"/>
  <c r="F811" i="3" s="1"/>
  <c r="G811" i="3" s="1"/>
  <c r="B810" i="3"/>
  <c r="C810" i="3" s="1"/>
  <c r="F810" i="3" s="1"/>
  <c r="G810" i="3" s="1"/>
  <c r="B809" i="3"/>
  <c r="C809" i="3" s="1"/>
  <c r="F809" i="3" s="1"/>
  <c r="G809" i="3" s="1"/>
  <c r="J808" i="3"/>
  <c r="N808" i="3" s="1"/>
  <c r="I808" i="3"/>
  <c r="M808" i="3" s="1"/>
  <c r="B808" i="3"/>
  <c r="C808" i="3" s="1"/>
  <c r="F808" i="3" s="1"/>
  <c r="G808" i="3" s="1"/>
  <c r="J807" i="3"/>
  <c r="N807" i="3" s="1"/>
  <c r="I807" i="3"/>
  <c r="M807" i="3" s="1"/>
  <c r="H807" i="3"/>
  <c r="L807" i="3" s="1"/>
  <c r="B807" i="3"/>
  <c r="C807" i="3" s="1"/>
  <c r="F807" i="3" s="1"/>
  <c r="G807" i="3" s="1"/>
  <c r="B806" i="3"/>
  <c r="C806" i="3" s="1"/>
  <c r="F806" i="3" s="1"/>
  <c r="G806" i="3" s="1"/>
  <c r="B805" i="3"/>
  <c r="C805" i="3" s="1"/>
  <c r="F805" i="3" s="1"/>
  <c r="G805" i="3" s="1"/>
  <c r="B804" i="3"/>
  <c r="C804" i="3" s="1"/>
  <c r="F804" i="3" s="1"/>
  <c r="G804" i="3" s="1"/>
  <c r="B803" i="3"/>
  <c r="C803" i="3" s="1"/>
  <c r="F803" i="3" s="1"/>
  <c r="G803" i="3" s="1"/>
  <c r="B802" i="3"/>
  <c r="C802" i="3" s="1"/>
  <c r="F802" i="3" s="1"/>
  <c r="G802" i="3" s="1"/>
  <c r="B801" i="3"/>
  <c r="C801" i="3" s="1"/>
  <c r="F801" i="3" s="1"/>
  <c r="G801" i="3" s="1"/>
  <c r="J800" i="3"/>
  <c r="N800" i="3" s="1"/>
  <c r="I800" i="3"/>
  <c r="M800" i="3" s="1"/>
  <c r="B800" i="3"/>
  <c r="C800" i="3" s="1"/>
  <c r="F800" i="3" s="1"/>
  <c r="G800" i="3" s="1"/>
  <c r="J799" i="3"/>
  <c r="N799" i="3" s="1"/>
  <c r="I799" i="3"/>
  <c r="M799" i="3" s="1"/>
  <c r="H799" i="3"/>
  <c r="L799" i="3" s="1"/>
  <c r="B799" i="3"/>
  <c r="C799" i="3" s="1"/>
  <c r="F799" i="3" s="1"/>
  <c r="G799" i="3" s="1"/>
  <c r="B798" i="3"/>
  <c r="C798" i="3" s="1"/>
  <c r="F798" i="3" s="1"/>
  <c r="G798" i="3" s="1"/>
  <c r="B797" i="3"/>
  <c r="C797" i="3" s="1"/>
  <c r="F797" i="3" s="1"/>
  <c r="G797" i="3" s="1"/>
  <c r="B796" i="3"/>
  <c r="C796" i="3" s="1"/>
  <c r="F796" i="3" s="1"/>
  <c r="B795" i="3"/>
  <c r="C795" i="3" s="1"/>
  <c r="F795" i="3" s="1"/>
  <c r="G795" i="3" s="1"/>
  <c r="J794" i="3"/>
  <c r="N794" i="3" s="1"/>
  <c r="B794" i="3"/>
  <c r="C794" i="3" s="1"/>
  <c r="F794" i="3" s="1"/>
  <c r="G794" i="3" s="1"/>
  <c r="B793" i="3"/>
  <c r="C793" i="3" s="1"/>
  <c r="F793" i="3" s="1"/>
  <c r="G793" i="3" s="1"/>
  <c r="J792" i="3"/>
  <c r="N792" i="3" s="1"/>
  <c r="I792" i="3"/>
  <c r="M792" i="3" s="1"/>
  <c r="B792" i="3"/>
  <c r="C792" i="3" s="1"/>
  <c r="F792" i="3" s="1"/>
  <c r="G792" i="3" s="1"/>
  <c r="J791" i="3"/>
  <c r="N791" i="3" s="1"/>
  <c r="I791" i="3"/>
  <c r="M791" i="3" s="1"/>
  <c r="H791" i="3"/>
  <c r="L791" i="3" s="1"/>
  <c r="B791" i="3"/>
  <c r="C791" i="3" s="1"/>
  <c r="F791" i="3" s="1"/>
  <c r="G791" i="3" s="1"/>
  <c r="B790" i="3"/>
  <c r="C790" i="3" s="1"/>
  <c r="F790" i="3" s="1"/>
  <c r="B789" i="3"/>
  <c r="C789" i="3" s="1"/>
  <c r="F789" i="3" s="1"/>
  <c r="G789" i="3" s="1"/>
  <c r="B788" i="3"/>
  <c r="C788" i="3" s="1"/>
  <c r="F788" i="3" s="1"/>
  <c r="G788" i="3" s="1"/>
  <c r="B787" i="3"/>
  <c r="C787" i="3" s="1"/>
  <c r="F787" i="3" s="1"/>
  <c r="G787" i="3" s="1"/>
  <c r="J786" i="3"/>
  <c r="N786" i="3" s="1"/>
  <c r="B786" i="3"/>
  <c r="C786" i="3" s="1"/>
  <c r="F786" i="3" s="1"/>
  <c r="G786" i="3" s="1"/>
  <c r="B785" i="3"/>
  <c r="C785" i="3" s="1"/>
  <c r="F785" i="3" s="1"/>
  <c r="G785" i="3" s="1"/>
  <c r="J784" i="3"/>
  <c r="N784" i="3" s="1"/>
  <c r="I784" i="3"/>
  <c r="M784" i="3" s="1"/>
  <c r="B784" i="3"/>
  <c r="C784" i="3" s="1"/>
  <c r="F784" i="3" s="1"/>
  <c r="G784" i="3" s="1"/>
  <c r="J783" i="3"/>
  <c r="N783" i="3" s="1"/>
  <c r="I783" i="3"/>
  <c r="M783" i="3" s="1"/>
  <c r="H783" i="3"/>
  <c r="L783" i="3" s="1"/>
  <c r="B783" i="3"/>
  <c r="C783" i="3" s="1"/>
  <c r="F783" i="3" s="1"/>
  <c r="G783" i="3" s="1"/>
  <c r="B782" i="3"/>
  <c r="C782" i="3" s="1"/>
  <c r="F782" i="3" s="1"/>
  <c r="G782" i="3" s="1"/>
  <c r="B781" i="3"/>
  <c r="C781" i="3" s="1"/>
  <c r="F781" i="3" s="1"/>
  <c r="G781" i="3" s="1"/>
  <c r="B780" i="3"/>
  <c r="C780" i="3" s="1"/>
  <c r="F780" i="3" s="1"/>
  <c r="G780" i="3" s="1"/>
  <c r="B779" i="3"/>
  <c r="C779" i="3" s="1"/>
  <c r="F779" i="3" s="1"/>
  <c r="G779" i="3" s="1"/>
  <c r="J778" i="3"/>
  <c r="N778" i="3" s="1"/>
  <c r="B778" i="3"/>
  <c r="C778" i="3" s="1"/>
  <c r="F778" i="3" s="1"/>
  <c r="G778" i="3" s="1"/>
  <c r="B777" i="3"/>
  <c r="C777" i="3" s="1"/>
  <c r="F777" i="3" s="1"/>
  <c r="G777" i="3" s="1"/>
  <c r="I776" i="3"/>
  <c r="M776" i="3" s="1"/>
  <c r="H776" i="3"/>
  <c r="L776" i="3" s="1"/>
  <c r="B776" i="3"/>
  <c r="C776" i="3" s="1"/>
  <c r="F776" i="3" s="1"/>
  <c r="G776" i="3" s="1"/>
  <c r="J775" i="3"/>
  <c r="N775" i="3" s="1"/>
  <c r="H775" i="3"/>
  <c r="L775" i="3" s="1"/>
  <c r="B775" i="3"/>
  <c r="C775" i="3" s="1"/>
  <c r="F775" i="3" s="1"/>
  <c r="G775" i="3" s="1"/>
  <c r="B774" i="3"/>
  <c r="C774" i="3" s="1"/>
  <c r="F774" i="3" s="1"/>
  <c r="B773" i="3"/>
  <c r="C773" i="3" s="1"/>
  <c r="F773" i="3" s="1"/>
  <c r="G773" i="3" s="1"/>
  <c r="B772" i="3"/>
  <c r="C772" i="3" s="1"/>
  <c r="F772" i="3" s="1"/>
  <c r="G772" i="3" s="1"/>
  <c r="B771" i="3"/>
  <c r="C771" i="3" s="1"/>
  <c r="F771" i="3" s="1"/>
  <c r="G771" i="3" s="1"/>
  <c r="J770" i="3"/>
  <c r="N770" i="3" s="1"/>
  <c r="B770" i="3"/>
  <c r="C770" i="3" s="1"/>
  <c r="F770" i="3" s="1"/>
  <c r="G770" i="3" s="1"/>
  <c r="B769" i="3"/>
  <c r="C769" i="3" s="1"/>
  <c r="F769" i="3" s="1"/>
  <c r="G769" i="3" s="1"/>
  <c r="J768" i="3"/>
  <c r="N768" i="3" s="1"/>
  <c r="I768" i="3"/>
  <c r="M768" i="3" s="1"/>
  <c r="B768" i="3"/>
  <c r="C768" i="3" s="1"/>
  <c r="F768" i="3" s="1"/>
  <c r="G768" i="3" s="1"/>
  <c r="J767" i="3"/>
  <c r="N767" i="3" s="1"/>
  <c r="H767" i="3"/>
  <c r="L767" i="3" s="1"/>
  <c r="B767" i="3"/>
  <c r="C767" i="3" s="1"/>
  <c r="F767" i="3" s="1"/>
  <c r="G767" i="3" s="1"/>
  <c r="B766" i="3"/>
  <c r="C766" i="3" s="1"/>
  <c r="F766" i="3" s="1"/>
  <c r="G766" i="3" s="1"/>
  <c r="B765" i="3"/>
  <c r="C765" i="3" s="1"/>
  <c r="F765" i="3" s="1"/>
  <c r="G765" i="3" s="1"/>
  <c r="B764" i="3"/>
  <c r="C764" i="3" s="1"/>
  <c r="F764" i="3" s="1"/>
  <c r="G764" i="3" s="1"/>
  <c r="B763" i="3"/>
  <c r="C763" i="3" s="1"/>
  <c r="F763" i="3" s="1"/>
  <c r="G763" i="3" s="1"/>
  <c r="B762" i="3"/>
  <c r="C762" i="3" s="1"/>
  <c r="F762" i="3" s="1"/>
  <c r="G762" i="3" s="1"/>
  <c r="B761" i="3"/>
  <c r="C761" i="3" s="1"/>
  <c r="F761" i="3" s="1"/>
  <c r="G761" i="3" s="1"/>
  <c r="J760" i="3"/>
  <c r="N760" i="3" s="1"/>
  <c r="H760" i="3"/>
  <c r="L760" i="3" s="1"/>
  <c r="B760" i="3"/>
  <c r="C760" i="3" s="1"/>
  <c r="F760" i="3" s="1"/>
  <c r="J759" i="3"/>
  <c r="N759" i="3" s="1"/>
  <c r="I759" i="3"/>
  <c r="M759" i="3" s="1"/>
  <c r="H759" i="3"/>
  <c r="L759" i="3" s="1"/>
  <c r="B759" i="3"/>
  <c r="C759" i="3" s="1"/>
  <c r="F759" i="3" s="1"/>
  <c r="G759" i="3" s="1"/>
  <c r="B758" i="3"/>
  <c r="C758" i="3" s="1"/>
  <c r="F758" i="3" s="1"/>
  <c r="G758" i="3" s="1"/>
  <c r="B757" i="3"/>
  <c r="C757" i="3" s="1"/>
  <c r="F757" i="3" s="1"/>
  <c r="G757" i="3" s="1"/>
  <c r="B756" i="3"/>
  <c r="C756" i="3" s="1"/>
  <c r="F756" i="3" s="1"/>
  <c r="G756" i="3" s="1"/>
  <c r="B755" i="3"/>
  <c r="C755" i="3" s="1"/>
  <c r="F755" i="3" s="1"/>
  <c r="G755" i="3" s="1"/>
  <c r="J754" i="3"/>
  <c r="N754" i="3" s="1"/>
  <c r="B754" i="3"/>
  <c r="C754" i="3" s="1"/>
  <c r="F754" i="3" s="1"/>
  <c r="G754" i="3" s="1"/>
  <c r="B753" i="3"/>
  <c r="C753" i="3" s="1"/>
  <c r="F753" i="3" s="1"/>
  <c r="G753" i="3" s="1"/>
  <c r="J752" i="3"/>
  <c r="N752" i="3" s="1"/>
  <c r="B752" i="3"/>
  <c r="C752" i="3" s="1"/>
  <c r="F752" i="3" s="1"/>
  <c r="G752" i="3" s="1"/>
  <c r="J751" i="3"/>
  <c r="N751" i="3" s="1"/>
  <c r="H751" i="3"/>
  <c r="L751" i="3" s="1"/>
  <c r="B751" i="3"/>
  <c r="C751" i="3" s="1"/>
  <c r="F751" i="3" s="1"/>
  <c r="B750" i="3"/>
  <c r="C750" i="3" s="1"/>
  <c r="F750" i="3" s="1"/>
  <c r="G750" i="3" s="1"/>
  <c r="B749" i="3"/>
  <c r="C749" i="3" s="1"/>
  <c r="F749" i="3" s="1"/>
  <c r="G749" i="3" s="1"/>
  <c r="B748" i="3"/>
  <c r="C748" i="3" s="1"/>
  <c r="F748" i="3" s="1"/>
  <c r="G748" i="3" s="1"/>
  <c r="B747" i="3"/>
  <c r="C747" i="3" s="1"/>
  <c r="F747" i="3" s="1"/>
  <c r="G747" i="3" s="1"/>
  <c r="J746" i="3"/>
  <c r="N746" i="3" s="1"/>
  <c r="B746" i="3"/>
  <c r="C746" i="3" s="1"/>
  <c r="F746" i="3" s="1"/>
  <c r="G746" i="3" s="1"/>
  <c r="B745" i="3"/>
  <c r="C745" i="3" s="1"/>
  <c r="F745" i="3" s="1"/>
  <c r="G745" i="3" s="1"/>
  <c r="J744" i="3"/>
  <c r="N744" i="3" s="1"/>
  <c r="I744" i="3"/>
  <c r="M744" i="3" s="1"/>
  <c r="B744" i="3"/>
  <c r="C744" i="3" s="1"/>
  <c r="F744" i="3" s="1"/>
  <c r="G744" i="3" s="1"/>
  <c r="H743" i="3"/>
  <c r="L743" i="3" s="1"/>
  <c r="B743" i="3"/>
  <c r="C743" i="3" s="1"/>
  <c r="F743" i="3" s="1"/>
  <c r="G743" i="3" s="1"/>
  <c r="B742" i="3"/>
  <c r="C742" i="3" s="1"/>
  <c r="F742" i="3" s="1"/>
  <c r="G742" i="3" s="1"/>
  <c r="B741" i="3"/>
  <c r="C741" i="3" s="1"/>
  <c r="F741" i="3" s="1"/>
  <c r="G741" i="3" s="1"/>
  <c r="B740" i="3"/>
  <c r="C740" i="3" s="1"/>
  <c r="F740" i="3" s="1"/>
  <c r="G740" i="3" s="1"/>
  <c r="J739" i="3"/>
  <c r="N739" i="3" s="1"/>
  <c r="B739" i="3"/>
  <c r="C739" i="3" s="1"/>
  <c r="F739" i="3" s="1"/>
  <c r="G739" i="3" s="1"/>
  <c r="J738" i="3"/>
  <c r="N738" i="3" s="1"/>
  <c r="B738" i="3"/>
  <c r="C738" i="3" s="1"/>
  <c r="F738" i="3" s="1"/>
  <c r="G738" i="3" s="1"/>
  <c r="B737" i="3"/>
  <c r="C737" i="3" s="1"/>
  <c r="F737" i="3" s="1"/>
  <c r="G737" i="3" s="1"/>
  <c r="J736" i="3"/>
  <c r="N736" i="3" s="1"/>
  <c r="I736" i="3"/>
  <c r="M736" i="3" s="1"/>
  <c r="B736" i="3"/>
  <c r="C736" i="3" s="1"/>
  <c r="F736" i="3" s="1"/>
  <c r="G736" i="3" s="1"/>
  <c r="J735" i="3"/>
  <c r="N735" i="3" s="1"/>
  <c r="I735" i="3"/>
  <c r="M735" i="3" s="1"/>
  <c r="H735" i="3"/>
  <c r="L735" i="3" s="1"/>
  <c r="B735" i="3"/>
  <c r="C735" i="3" s="1"/>
  <c r="F735" i="3" s="1"/>
  <c r="G735" i="3" s="1"/>
  <c r="B734" i="3"/>
  <c r="C734" i="3" s="1"/>
  <c r="F734" i="3" s="1"/>
  <c r="G734" i="3" s="1"/>
  <c r="B733" i="3"/>
  <c r="C733" i="3" s="1"/>
  <c r="F733" i="3" s="1"/>
  <c r="G733" i="3" s="1"/>
  <c r="B732" i="3"/>
  <c r="C732" i="3" s="1"/>
  <c r="F732" i="3" s="1"/>
  <c r="G732" i="3" s="1"/>
  <c r="J731" i="3"/>
  <c r="N731" i="3" s="1"/>
  <c r="B731" i="3"/>
  <c r="C731" i="3" s="1"/>
  <c r="F731" i="3" s="1"/>
  <c r="G731" i="3" s="1"/>
  <c r="B730" i="3"/>
  <c r="C730" i="3" s="1"/>
  <c r="F730" i="3" s="1"/>
  <c r="G730" i="3" s="1"/>
  <c r="B729" i="3"/>
  <c r="C729" i="3" s="1"/>
  <c r="F729" i="3" s="1"/>
  <c r="G729" i="3" s="1"/>
  <c r="J728" i="3"/>
  <c r="N728" i="3" s="1"/>
  <c r="B728" i="3"/>
  <c r="C728" i="3" s="1"/>
  <c r="F728" i="3" s="1"/>
  <c r="G728" i="3" s="1"/>
  <c r="J727" i="3"/>
  <c r="N727" i="3" s="1"/>
  <c r="I727" i="3"/>
  <c r="M727" i="3" s="1"/>
  <c r="H727" i="3"/>
  <c r="L727" i="3" s="1"/>
  <c r="B727" i="3"/>
  <c r="C727" i="3" s="1"/>
  <c r="F727" i="3" s="1"/>
  <c r="G727" i="3" s="1"/>
  <c r="B726" i="3"/>
  <c r="C726" i="3" s="1"/>
  <c r="F726" i="3" s="1"/>
  <c r="G726" i="3" s="1"/>
  <c r="B725" i="3"/>
  <c r="C725" i="3" s="1"/>
  <c r="F725" i="3" s="1"/>
  <c r="G725" i="3" s="1"/>
  <c r="B724" i="3"/>
  <c r="C724" i="3" s="1"/>
  <c r="F724" i="3" s="1"/>
  <c r="G724" i="3" s="1"/>
  <c r="J723" i="3"/>
  <c r="N723" i="3" s="1"/>
  <c r="B723" i="3"/>
  <c r="C723" i="3" s="1"/>
  <c r="F723" i="3" s="1"/>
  <c r="G723" i="3" s="1"/>
  <c r="B722" i="3"/>
  <c r="C722" i="3" s="1"/>
  <c r="F722" i="3" s="1"/>
  <c r="G722" i="3" s="1"/>
  <c r="B721" i="3"/>
  <c r="C721" i="3" s="1"/>
  <c r="F721" i="3" s="1"/>
  <c r="G721" i="3" s="1"/>
  <c r="J720" i="3"/>
  <c r="N720" i="3" s="1"/>
  <c r="I720" i="3"/>
  <c r="M720" i="3" s="1"/>
  <c r="B720" i="3"/>
  <c r="C720" i="3" s="1"/>
  <c r="F720" i="3" s="1"/>
  <c r="G720" i="3" s="1"/>
  <c r="I719" i="3"/>
  <c r="M719" i="3" s="1"/>
  <c r="H719" i="3"/>
  <c r="L719" i="3" s="1"/>
  <c r="B719" i="3"/>
  <c r="C719" i="3" s="1"/>
  <c r="F719" i="3" s="1"/>
  <c r="G719" i="3" s="1"/>
  <c r="B718" i="3"/>
  <c r="C718" i="3" s="1"/>
  <c r="F718" i="3" s="1"/>
  <c r="G718" i="3" s="1"/>
  <c r="B717" i="3"/>
  <c r="C717" i="3" s="1"/>
  <c r="F717" i="3" s="1"/>
  <c r="G717" i="3" s="1"/>
  <c r="I716" i="3"/>
  <c r="M716" i="3" s="1"/>
  <c r="B716" i="3"/>
  <c r="C716" i="3" s="1"/>
  <c r="F716" i="3" s="1"/>
  <c r="G716" i="3" s="1"/>
  <c r="B715" i="3"/>
  <c r="C715" i="3" s="1"/>
  <c r="F715" i="3" s="1"/>
  <c r="G715" i="3" s="1"/>
  <c r="B714" i="3"/>
  <c r="C714" i="3" s="1"/>
  <c r="F714" i="3" s="1"/>
  <c r="G714" i="3" s="1"/>
  <c r="B713" i="3"/>
  <c r="C713" i="3" s="1"/>
  <c r="F713" i="3" s="1"/>
  <c r="G713" i="3" s="1"/>
  <c r="J712" i="3"/>
  <c r="N712" i="3" s="1"/>
  <c r="H711" i="3"/>
  <c r="L711" i="3" s="1"/>
  <c r="B712" i="3"/>
  <c r="C712" i="3" s="1"/>
  <c r="F712" i="3" s="1"/>
  <c r="G712" i="3" s="1"/>
  <c r="J711" i="3"/>
  <c r="N711" i="3" s="1"/>
  <c r="I711" i="3"/>
  <c r="M711" i="3" s="1"/>
  <c r="B711" i="3"/>
  <c r="C711" i="3" s="1"/>
  <c r="F711" i="3" s="1"/>
  <c r="G711" i="3" s="1"/>
  <c r="B710" i="3"/>
  <c r="C710" i="3" s="1"/>
  <c r="F710" i="3" s="1"/>
  <c r="G710" i="3" s="1"/>
  <c r="B709" i="3"/>
  <c r="C709" i="3" s="1"/>
  <c r="F709" i="3" s="1"/>
  <c r="G709" i="3" s="1"/>
  <c r="I708" i="3"/>
  <c r="M708" i="3" s="1"/>
  <c r="B708" i="3"/>
  <c r="C708" i="3" s="1"/>
  <c r="F708" i="3" s="1"/>
  <c r="G708" i="3" s="1"/>
  <c r="B707" i="3"/>
  <c r="C707" i="3" s="1"/>
  <c r="F707" i="3" s="1"/>
  <c r="G707" i="3" s="1"/>
  <c r="B706" i="3"/>
  <c r="C706" i="3" s="1"/>
  <c r="F706" i="3" s="1"/>
  <c r="G706" i="3" s="1"/>
  <c r="B705" i="3"/>
  <c r="C705" i="3" s="1"/>
  <c r="F705" i="3" s="1"/>
  <c r="G705" i="3" s="1"/>
  <c r="J704" i="3"/>
  <c r="N704" i="3" s="1"/>
  <c r="B704" i="3"/>
  <c r="C704" i="3" s="1"/>
  <c r="F704" i="3" s="1"/>
  <c r="G704" i="3" s="1"/>
  <c r="J703" i="3"/>
  <c r="N703" i="3" s="1"/>
  <c r="I703" i="3"/>
  <c r="M703" i="3" s="1"/>
  <c r="B703" i="3"/>
  <c r="C703" i="3" s="1"/>
  <c r="F703" i="3" s="1"/>
  <c r="G703" i="3" s="1"/>
  <c r="B702" i="3"/>
  <c r="C702" i="3" s="1"/>
  <c r="F702" i="3" s="1"/>
  <c r="G702" i="3" s="1"/>
  <c r="B701" i="3"/>
  <c r="C701" i="3" s="1"/>
  <c r="F701" i="3" s="1"/>
  <c r="G701" i="3" s="1"/>
  <c r="I700" i="3"/>
  <c r="M700" i="3" s="1"/>
  <c r="B700" i="3"/>
  <c r="C700" i="3" s="1"/>
  <c r="F700" i="3" s="1"/>
  <c r="G700" i="3" s="1"/>
  <c r="H699" i="3"/>
  <c r="L699" i="3" s="1"/>
  <c r="B699" i="3"/>
  <c r="C699" i="3" s="1"/>
  <c r="F699" i="3" s="1"/>
  <c r="G699" i="3" s="1"/>
  <c r="B698" i="3"/>
  <c r="C698" i="3" s="1"/>
  <c r="F698" i="3" s="1"/>
  <c r="G698" i="3" s="1"/>
  <c r="B697" i="3"/>
  <c r="C697" i="3" s="1"/>
  <c r="F697" i="3" s="1"/>
  <c r="G697" i="3" s="1"/>
  <c r="B696" i="3"/>
  <c r="C696" i="3" s="1"/>
  <c r="F696" i="3" s="1"/>
  <c r="G696" i="3" s="1"/>
  <c r="J695" i="3"/>
  <c r="N695" i="3" s="1"/>
  <c r="I695" i="3"/>
  <c r="M695" i="3" s="1"/>
  <c r="B695" i="3"/>
  <c r="C695" i="3" s="1"/>
  <c r="F695" i="3" s="1"/>
  <c r="G695" i="3" s="1"/>
  <c r="B694" i="3"/>
  <c r="C694" i="3" s="1"/>
  <c r="F694" i="3" s="1"/>
  <c r="G694" i="3" s="1"/>
  <c r="B693" i="3"/>
  <c r="C693" i="3" s="1"/>
  <c r="F693" i="3" s="1"/>
  <c r="G693" i="3" s="1"/>
  <c r="J692" i="3"/>
  <c r="N692" i="3" s="1"/>
  <c r="B692" i="3"/>
  <c r="C692" i="3" s="1"/>
  <c r="F692" i="3" s="1"/>
  <c r="H691" i="3"/>
  <c r="L691" i="3" s="1"/>
  <c r="B691" i="3"/>
  <c r="C691" i="3" s="1"/>
  <c r="F691" i="3" s="1"/>
  <c r="G691" i="3" s="1"/>
  <c r="B690" i="3"/>
  <c r="C690" i="3" s="1"/>
  <c r="F690" i="3" s="1"/>
  <c r="G690" i="3" s="1"/>
  <c r="B689" i="3"/>
  <c r="C689" i="3" s="1"/>
  <c r="F689" i="3" s="1"/>
  <c r="G689" i="3" s="1"/>
  <c r="B688" i="3"/>
  <c r="C688" i="3" s="1"/>
  <c r="F688" i="3" s="1"/>
  <c r="G688" i="3" s="1"/>
  <c r="J687" i="3"/>
  <c r="N687" i="3" s="1"/>
  <c r="I687" i="3"/>
  <c r="M687" i="3" s="1"/>
  <c r="B687" i="3"/>
  <c r="C687" i="3" s="1"/>
  <c r="F687" i="3" s="1"/>
  <c r="G687" i="3" s="1"/>
  <c r="B686" i="3"/>
  <c r="C686" i="3" s="1"/>
  <c r="F686" i="3" s="1"/>
  <c r="G686" i="3" s="1"/>
  <c r="B685" i="3"/>
  <c r="C685" i="3" s="1"/>
  <c r="F685" i="3" s="1"/>
  <c r="G685" i="3" s="1"/>
  <c r="J684" i="3"/>
  <c r="N684" i="3" s="1"/>
  <c r="B684" i="3"/>
  <c r="C684" i="3" s="1"/>
  <c r="F684" i="3" s="1"/>
  <c r="G684" i="3" s="1"/>
  <c r="H683" i="3"/>
  <c r="L683" i="3" s="1"/>
  <c r="B683" i="3"/>
  <c r="C683" i="3" s="1"/>
  <c r="F683" i="3" s="1"/>
  <c r="G683" i="3" s="1"/>
  <c r="B682" i="3"/>
  <c r="C682" i="3" s="1"/>
  <c r="F682" i="3" s="1"/>
  <c r="G682" i="3" s="1"/>
  <c r="B681" i="3"/>
  <c r="C681" i="3" s="1"/>
  <c r="F681" i="3" s="1"/>
  <c r="G681" i="3" s="1"/>
  <c r="B680" i="3"/>
  <c r="C680" i="3" s="1"/>
  <c r="F680" i="3" s="1"/>
  <c r="G680" i="3" s="1"/>
  <c r="J679" i="3"/>
  <c r="N679" i="3" s="1"/>
  <c r="I679" i="3"/>
  <c r="M679" i="3" s="1"/>
  <c r="B679" i="3"/>
  <c r="C679" i="3" s="1"/>
  <c r="F679" i="3" s="1"/>
  <c r="G679" i="3" s="1"/>
  <c r="B678" i="3"/>
  <c r="C678" i="3" s="1"/>
  <c r="F678" i="3" s="1"/>
  <c r="G678" i="3" s="1"/>
  <c r="B677" i="3"/>
  <c r="C677" i="3" s="1"/>
  <c r="F677" i="3" s="1"/>
  <c r="G677" i="3" s="1"/>
  <c r="J676" i="3"/>
  <c r="N676" i="3" s="1"/>
  <c r="B676" i="3"/>
  <c r="C676" i="3" s="1"/>
  <c r="F676" i="3" s="1"/>
  <c r="G676" i="3" s="1"/>
  <c r="H675" i="3"/>
  <c r="L675" i="3" s="1"/>
  <c r="I663" i="3"/>
  <c r="M663" i="3" s="1"/>
  <c r="B675" i="3"/>
  <c r="C675" i="3" s="1"/>
  <c r="F675" i="3" s="1"/>
  <c r="G675" i="3" s="1"/>
  <c r="B674" i="3"/>
  <c r="C674" i="3" s="1"/>
  <c r="F674" i="3" s="1"/>
  <c r="G674" i="3" s="1"/>
  <c r="B673" i="3"/>
  <c r="C673" i="3" s="1"/>
  <c r="F673" i="3" s="1"/>
  <c r="G673" i="3" s="1"/>
  <c r="J672" i="3"/>
  <c r="N672" i="3" s="1"/>
  <c r="B672" i="3"/>
  <c r="C672" i="3" s="1"/>
  <c r="F672" i="3" s="1"/>
  <c r="G672" i="3" s="1"/>
  <c r="J671" i="3"/>
  <c r="N671" i="3" s="1"/>
  <c r="B671" i="3"/>
  <c r="C671" i="3" s="1"/>
  <c r="F671" i="3" s="1"/>
  <c r="G671" i="3" s="1"/>
  <c r="B670" i="3"/>
  <c r="C670" i="3" s="1"/>
  <c r="F670" i="3" s="1"/>
  <c r="G670" i="3" s="1"/>
  <c r="B669" i="3"/>
  <c r="C669" i="3" s="1"/>
  <c r="F669" i="3" s="1"/>
  <c r="G669" i="3" s="1"/>
  <c r="J668" i="3"/>
  <c r="N668" i="3" s="1"/>
  <c r="I668" i="3"/>
  <c r="M668" i="3" s="1"/>
  <c r="B668" i="3"/>
  <c r="C668" i="3" s="1"/>
  <c r="F668" i="3" s="1"/>
  <c r="G668" i="3" s="1"/>
  <c r="B667" i="3"/>
  <c r="C667" i="3" s="1"/>
  <c r="F667" i="3" s="1"/>
  <c r="G667" i="3" s="1"/>
  <c r="B666" i="3"/>
  <c r="C666" i="3" s="1"/>
  <c r="F666" i="3" s="1"/>
  <c r="G666" i="3" s="1"/>
  <c r="B665" i="3"/>
  <c r="C665" i="3" s="1"/>
  <c r="F665" i="3" s="1"/>
  <c r="G665" i="3" s="1"/>
  <c r="J664" i="3"/>
  <c r="N664" i="3" s="1"/>
  <c r="B664" i="3"/>
  <c r="C664" i="3" s="1"/>
  <c r="F664" i="3" s="1"/>
  <c r="G664" i="3" s="1"/>
  <c r="J663" i="3"/>
  <c r="N663" i="3" s="1"/>
  <c r="B663" i="3"/>
  <c r="C663" i="3" s="1"/>
  <c r="F663" i="3" s="1"/>
  <c r="G663" i="3" s="1"/>
  <c r="B662" i="3"/>
  <c r="C662" i="3" s="1"/>
  <c r="F662" i="3" s="1"/>
  <c r="G662" i="3" s="1"/>
  <c r="B661" i="3"/>
  <c r="C661" i="3" s="1"/>
  <c r="F661" i="3" s="1"/>
  <c r="G661" i="3" s="1"/>
  <c r="I660" i="3"/>
  <c r="M660" i="3" s="1"/>
  <c r="B660" i="3"/>
  <c r="C660" i="3" s="1"/>
  <c r="F660" i="3" s="1"/>
  <c r="G660" i="3" s="1"/>
  <c r="B659" i="3"/>
  <c r="C659" i="3" s="1"/>
  <c r="F659" i="3" s="1"/>
  <c r="G659" i="3" s="1"/>
  <c r="B658" i="3"/>
  <c r="C658" i="3" s="1"/>
  <c r="F658" i="3" s="1"/>
  <c r="G658" i="3" s="1"/>
  <c r="B657" i="3"/>
  <c r="C657" i="3" s="1"/>
  <c r="F657" i="3" s="1"/>
  <c r="G657" i="3" s="1"/>
  <c r="B656" i="3"/>
  <c r="C656" i="3" s="1"/>
  <c r="F656" i="3" s="1"/>
  <c r="G656" i="3" s="1"/>
  <c r="J655" i="3"/>
  <c r="N655" i="3" s="1"/>
  <c r="B655" i="3"/>
  <c r="C655" i="3" s="1"/>
  <c r="F655" i="3" s="1"/>
  <c r="G655" i="3" s="1"/>
  <c r="B654" i="3"/>
  <c r="C654" i="3" s="1"/>
  <c r="F654" i="3" s="1"/>
  <c r="G654" i="3" s="1"/>
  <c r="B653" i="3"/>
  <c r="C653" i="3" s="1"/>
  <c r="F653" i="3" s="1"/>
  <c r="G653" i="3" s="1"/>
  <c r="I652" i="3"/>
  <c r="M652" i="3" s="1"/>
  <c r="B652" i="3"/>
  <c r="C652" i="3" s="1"/>
  <c r="F652" i="3" s="1"/>
  <c r="G652" i="3" s="1"/>
  <c r="H651" i="3"/>
  <c r="L651" i="3" s="1"/>
  <c r="B651" i="3"/>
  <c r="C651" i="3" s="1"/>
  <c r="F651" i="3" s="1"/>
  <c r="G651" i="3" s="1"/>
  <c r="B650" i="3"/>
  <c r="C650" i="3" s="1"/>
  <c r="F650" i="3" s="1"/>
  <c r="G650" i="3" s="1"/>
  <c r="B649" i="3"/>
  <c r="C649" i="3" s="1"/>
  <c r="F649" i="3" s="1"/>
  <c r="G649" i="3" s="1"/>
  <c r="B648" i="3"/>
  <c r="C648" i="3" s="1"/>
  <c r="F648" i="3" s="1"/>
  <c r="G648" i="3" s="1"/>
  <c r="J647" i="3"/>
  <c r="N647" i="3" s="1"/>
  <c r="I647" i="3"/>
  <c r="M647" i="3" s="1"/>
  <c r="B647" i="3"/>
  <c r="C647" i="3" s="1"/>
  <c r="F647" i="3" s="1"/>
  <c r="G647" i="3" s="1"/>
  <c r="B646" i="3"/>
  <c r="C646" i="3" s="1"/>
  <c r="F646" i="3" s="1"/>
  <c r="G646" i="3" s="1"/>
  <c r="B645" i="3"/>
  <c r="C645" i="3" s="1"/>
  <c r="F645" i="3" s="1"/>
  <c r="G645" i="3" s="1"/>
  <c r="B644" i="3"/>
  <c r="C644" i="3" s="1"/>
  <c r="F644" i="3" s="1"/>
  <c r="G644" i="3" s="1"/>
  <c r="B643" i="3"/>
  <c r="C643" i="3" s="1"/>
  <c r="F643" i="3" s="1"/>
  <c r="G643" i="3" s="1"/>
  <c r="B642" i="3"/>
  <c r="C642" i="3" s="1"/>
  <c r="F642" i="3" s="1"/>
  <c r="G642" i="3" s="1"/>
  <c r="B641" i="3"/>
  <c r="C641" i="3" s="1"/>
  <c r="F641" i="3" s="1"/>
  <c r="G641" i="3" s="1"/>
  <c r="B640" i="3"/>
  <c r="C640" i="3" s="1"/>
  <c r="F640" i="3" s="1"/>
  <c r="G640" i="3" s="1"/>
  <c r="J639" i="3"/>
  <c r="N639" i="3" s="1"/>
  <c r="I639" i="3"/>
  <c r="M639" i="3" s="1"/>
  <c r="B639" i="3"/>
  <c r="C639" i="3" s="1"/>
  <c r="F639" i="3" s="1"/>
  <c r="G639" i="3" s="1"/>
  <c r="B638" i="3"/>
  <c r="C638" i="3" s="1"/>
  <c r="F638" i="3" s="1"/>
  <c r="G638" i="3" s="1"/>
  <c r="J637" i="3"/>
  <c r="N637" i="3" s="1"/>
  <c r="B637" i="3"/>
  <c r="C637" i="3" s="1"/>
  <c r="F637" i="3" s="1"/>
  <c r="G637" i="3" s="1"/>
  <c r="J636" i="3"/>
  <c r="N636" i="3" s="1"/>
  <c r="B636" i="3"/>
  <c r="C636" i="3" s="1"/>
  <c r="F636" i="3" s="1"/>
  <c r="G636" i="3" s="1"/>
  <c r="H635" i="3"/>
  <c r="L635" i="3" s="1"/>
  <c r="B635" i="3"/>
  <c r="C635" i="3" s="1"/>
  <c r="F635" i="3" s="1"/>
  <c r="G635" i="3" s="1"/>
  <c r="B634" i="3"/>
  <c r="C634" i="3" s="1"/>
  <c r="F634" i="3" s="1"/>
  <c r="G634" i="3" s="1"/>
  <c r="B633" i="3"/>
  <c r="C633" i="3" s="1"/>
  <c r="F633" i="3" s="1"/>
  <c r="G633" i="3" s="1"/>
  <c r="J632" i="3"/>
  <c r="N632" i="3" s="1"/>
  <c r="B632" i="3"/>
  <c r="C632" i="3" s="1"/>
  <c r="F632" i="3" s="1"/>
  <c r="G632" i="3" s="1"/>
  <c r="J631" i="3"/>
  <c r="N631" i="3" s="1"/>
  <c r="B631" i="3"/>
  <c r="C631" i="3" s="1"/>
  <c r="F631" i="3" s="1"/>
  <c r="G631" i="3" s="1"/>
  <c r="B630" i="3"/>
  <c r="C630" i="3" s="1"/>
  <c r="F630" i="3" s="1"/>
  <c r="G630" i="3" s="1"/>
  <c r="B629" i="3"/>
  <c r="C629" i="3" s="1"/>
  <c r="F629" i="3" s="1"/>
  <c r="G629" i="3" s="1"/>
  <c r="J628" i="3"/>
  <c r="N628" i="3" s="1"/>
  <c r="I628" i="3"/>
  <c r="M628" i="3" s="1"/>
  <c r="B628" i="3"/>
  <c r="C628" i="3" s="1"/>
  <c r="F628" i="3" s="1"/>
  <c r="G628" i="3" s="1"/>
  <c r="I615" i="3"/>
  <c r="M615" i="3" s="1"/>
  <c r="B627" i="3"/>
  <c r="C627" i="3" s="1"/>
  <c r="F627" i="3" s="1"/>
  <c r="G627" i="3" s="1"/>
  <c r="B626" i="3"/>
  <c r="C626" i="3" s="1"/>
  <c r="F626" i="3" s="1"/>
  <c r="G626" i="3" s="1"/>
  <c r="B625" i="3"/>
  <c r="C625" i="3" s="1"/>
  <c r="F625" i="3" s="1"/>
  <c r="G625" i="3" s="1"/>
  <c r="J624" i="3"/>
  <c r="N624" i="3" s="1"/>
  <c r="B624" i="3"/>
  <c r="C624" i="3" s="1"/>
  <c r="F624" i="3" s="1"/>
  <c r="G624" i="3" s="1"/>
  <c r="J623" i="3"/>
  <c r="N623" i="3" s="1"/>
  <c r="I623" i="3"/>
  <c r="M623" i="3" s="1"/>
  <c r="B623" i="3"/>
  <c r="C623" i="3" s="1"/>
  <c r="F623" i="3" s="1"/>
  <c r="G623" i="3" s="1"/>
  <c r="B622" i="3"/>
  <c r="C622" i="3" s="1"/>
  <c r="F622" i="3" s="1"/>
  <c r="G622" i="3" s="1"/>
  <c r="B621" i="3"/>
  <c r="C621" i="3" s="1"/>
  <c r="F621" i="3" s="1"/>
  <c r="G621" i="3" s="1"/>
  <c r="I620" i="3"/>
  <c r="M620" i="3" s="1"/>
  <c r="B620" i="3"/>
  <c r="C620" i="3" s="1"/>
  <c r="F620" i="3" s="1"/>
  <c r="G620" i="3" s="1"/>
  <c r="B619" i="3"/>
  <c r="C619" i="3" s="1"/>
  <c r="F619" i="3" s="1"/>
  <c r="G619" i="3" s="1"/>
  <c r="B618" i="3"/>
  <c r="C618" i="3" s="1"/>
  <c r="F618" i="3" s="1"/>
  <c r="G618" i="3" s="1"/>
  <c r="B617" i="3"/>
  <c r="C617" i="3" s="1"/>
  <c r="F617" i="3" s="1"/>
  <c r="G617" i="3" s="1"/>
  <c r="B616" i="3"/>
  <c r="C616" i="3" s="1"/>
  <c r="F616" i="3" s="1"/>
  <c r="G616" i="3" s="1"/>
  <c r="J615" i="3"/>
  <c r="N615" i="3" s="1"/>
  <c r="B615" i="3"/>
  <c r="C615" i="3" s="1"/>
  <c r="F615" i="3" s="1"/>
  <c r="G615" i="3" s="1"/>
  <c r="B614" i="3"/>
  <c r="C614" i="3" s="1"/>
  <c r="F614" i="3" s="1"/>
  <c r="G614" i="3" s="1"/>
  <c r="B613" i="3"/>
  <c r="C613" i="3" s="1"/>
  <c r="F613" i="3" s="1"/>
  <c r="G613" i="3" s="1"/>
  <c r="I612" i="3"/>
  <c r="M612" i="3" s="1"/>
  <c r="B612" i="3"/>
  <c r="C612" i="3" s="1"/>
  <c r="F612" i="3" s="1"/>
  <c r="G612" i="3" s="1"/>
  <c r="H611" i="3"/>
  <c r="L611" i="3" s="1"/>
  <c r="B611" i="3"/>
  <c r="C611" i="3" s="1"/>
  <c r="F611" i="3" s="1"/>
  <c r="G611" i="3" s="1"/>
  <c r="B610" i="3"/>
  <c r="C610" i="3" s="1"/>
  <c r="F610" i="3" s="1"/>
  <c r="G610" i="3" s="1"/>
  <c r="B609" i="3"/>
  <c r="C609" i="3" s="1"/>
  <c r="F609" i="3" s="1"/>
  <c r="G609" i="3" s="1"/>
  <c r="B608" i="3"/>
  <c r="C608" i="3" s="1"/>
  <c r="F608" i="3" s="1"/>
  <c r="G608" i="3" s="1"/>
  <c r="J607" i="3"/>
  <c r="N607" i="3" s="1"/>
  <c r="I607" i="3"/>
  <c r="M607" i="3" s="1"/>
  <c r="B607" i="3"/>
  <c r="C607" i="3" s="1"/>
  <c r="F607" i="3" s="1"/>
  <c r="G607" i="3" s="1"/>
  <c r="B606" i="3"/>
  <c r="C606" i="3" s="1"/>
  <c r="F606" i="3" s="1"/>
  <c r="G606" i="3" s="1"/>
  <c r="B605" i="3"/>
  <c r="C605" i="3" s="1"/>
  <c r="F605" i="3" s="1"/>
  <c r="G605" i="3" s="1"/>
  <c r="B604" i="3"/>
  <c r="C604" i="3" s="1"/>
  <c r="F604" i="3" s="1"/>
  <c r="G604" i="3" s="1"/>
  <c r="B603" i="3"/>
  <c r="C603" i="3" s="1"/>
  <c r="F603" i="3" s="1"/>
  <c r="G603" i="3" s="1"/>
  <c r="B602" i="3"/>
  <c r="C602" i="3" s="1"/>
  <c r="F602" i="3" s="1"/>
  <c r="G602" i="3" s="1"/>
  <c r="B601" i="3"/>
  <c r="C601" i="3" s="1"/>
  <c r="F601" i="3" s="1"/>
  <c r="G601" i="3" s="1"/>
  <c r="B600" i="3"/>
  <c r="C600" i="3" s="1"/>
  <c r="F600" i="3" s="1"/>
  <c r="G600" i="3" s="1"/>
  <c r="J599" i="3"/>
  <c r="N599" i="3" s="1"/>
  <c r="I599" i="3"/>
  <c r="M599" i="3" s="1"/>
  <c r="B599" i="3"/>
  <c r="C599" i="3" s="1"/>
  <c r="F599" i="3" s="1"/>
  <c r="G599" i="3" s="1"/>
  <c r="B598" i="3"/>
  <c r="C598" i="3" s="1"/>
  <c r="F598" i="3" s="1"/>
  <c r="G598" i="3" s="1"/>
  <c r="B597" i="3"/>
  <c r="C597" i="3" s="1"/>
  <c r="F597" i="3" s="1"/>
  <c r="G597" i="3" s="1"/>
  <c r="J596" i="3"/>
  <c r="N596" i="3" s="1"/>
  <c r="B596" i="3"/>
  <c r="C596" i="3" s="1"/>
  <c r="F596" i="3" s="1"/>
  <c r="B595" i="3"/>
  <c r="C595" i="3" s="1"/>
  <c r="F595" i="3" s="1"/>
  <c r="G595" i="3" s="1"/>
  <c r="B594" i="3"/>
  <c r="C594" i="3" s="1"/>
  <c r="F594" i="3" s="1"/>
  <c r="G594" i="3" s="1"/>
  <c r="B593" i="3"/>
  <c r="C593" i="3" s="1"/>
  <c r="F593" i="3" s="1"/>
  <c r="G593" i="3" s="1"/>
  <c r="J592" i="3"/>
  <c r="N592" i="3" s="1"/>
  <c r="B592" i="3"/>
  <c r="C592" i="3" s="1"/>
  <c r="F592" i="3" s="1"/>
  <c r="G592" i="3" s="1"/>
  <c r="J591" i="3"/>
  <c r="N591" i="3" s="1"/>
  <c r="B591" i="3"/>
  <c r="C591" i="3" s="1"/>
  <c r="F591" i="3" s="1"/>
  <c r="G591" i="3" s="1"/>
  <c r="B590" i="3"/>
  <c r="C590" i="3" s="1"/>
  <c r="F590" i="3" s="1"/>
  <c r="G590" i="3" s="1"/>
  <c r="B589" i="3"/>
  <c r="C589" i="3" s="1"/>
  <c r="F589" i="3" s="1"/>
  <c r="G589" i="3" s="1"/>
  <c r="J588" i="3"/>
  <c r="N588" i="3" s="1"/>
  <c r="I588" i="3"/>
  <c r="M588" i="3" s="1"/>
  <c r="H588" i="3"/>
  <c r="L588" i="3" s="1"/>
  <c r="B588" i="3"/>
  <c r="C588" i="3" s="1"/>
  <c r="F588" i="3" s="1"/>
  <c r="G588" i="3" s="1"/>
  <c r="B587" i="3"/>
  <c r="C587" i="3" s="1"/>
  <c r="F587" i="3" s="1"/>
  <c r="G587" i="3" s="1"/>
  <c r="B586" i="3"/>
  <c r="C586" i="3" s="1"/>
  <c r="F586" i="3" s="1"/>
  <c r="G586" i="3" s="1"/>
  <c r="B585" i="3"/>
  <c r="C585" i="3" s="1"/>
  <c r="F585" i="3" s="1"/>
  <c r="G585" i="3" s="1"/>
  <c r="J584" i="3"/>
  <c r="N584" i="3" s="1"/>
  <c r="B584" i="3"/>
  <c r="C584" i="3" s="1"/>
  <c r="F584" i="3" s="1"/>
  <c r="G584" i="3" s="1"/>
  <c r="J583" i="3"/>
  <c r="N583" i="3" s="1"/>
  <c r="I583" i="3"/>
  <c r="M583" i="3" s="1"/>
  <c r="B583" i="3"/>
  <c r="C583" i="3" s="1"/>
  <c r="F583" i="3" s="1"/>
  <c r="G583" i="3" s="1"/>
  <c r="B582" i="3"/>
  <c r="C582" i="3" s="1"/>
  <c r="F582" i="3" s="1"/>
  <c r="G582" i="3" s="1"/>
  <c r="B581" i="3"/>
  <c r="C581" i="3" s="1"/>
  <c r="F581" i="3" s="1"/>
  <c r="G581" i="3" s="1"/>
  <c r="J580" i="3"/>
  <c r="N580" i="3" s="1"/>
  <c r="I580" i="3"/>
  <c r="M580" i="3" s="1"/>
  <c r="H580" i="3"/>
  <c r="L580" i="3" s="1"/>
  <c r="B580" i="3"/>
  <c r="C580" i="3" s="1"/>
  <c r="F580" i="3" s="1"/>
  <c r="G580" i="3" s="1"/>
  <c r="B579" i="3"/>
  <c r="C579" i="3" s="1"/>
  <c r="F579" i="3" s="1"/>
  <c r="G579" i="3" s="1"/>
  <c r="B578" i="3"/>
  <c r="C578" i="3" s="1"/>
  <c r="F578" i="3" s="1"/>
  <c r="G578" i="3" s="1"/>
  <c r="B577" i="3"/>
  <c r="C577" i="3" s="1"/>
  <c r="F577" i="3" s="1"/>
  <c r="G577" i="3" s="1"/>
  <c r="B576" i="3"/>
  <c r="C576" i="3" s="1"/>
  <c r="F576" i="3" s="1"/>
  <c r="G576" i="3" s="1"/>
  <c r="B575" i="3"/>
  <c r="C575" i="3" s="1"/>
  <c r="F575" i="3" s="1"/>
  <c r="G575" i="3" s="1"/>
  <c r="B574" i="3"/>
  <c r="C574" i="3" s="1"/>
  <c r="F574" i="3" s="1"/>
  <c r="G574" i="3" s="1"/>
  <c r="B573" i="3"/>
  <c r="C573" i="3" s="1"/>
  <c r="F573" i="3" s="1"/>
  <c r="G573" i="3" s="1"/>
  <c r="J572" i="3"/>
  <c r="N572" i="3" s="1"/>
  <c r="I572" i="3"/>
  <c r="M572" i="3" s="1"/>
  <c r="B572" i="3"/>
  <c r="C572" i="3" s="1"/>
  <c r="F572" i="3" s="1"/>
  <c r="G572" i="3" s="1"/>
  <c r="H571" i="3"/>
  <c r="L571" i="3" s="1"/>
  <c r="B571" i="3"/>
  <c r="C571" i="3" s="1"/>
  <c r="F571" i="3" s="1"/>
  <c r="G571" i="3" s="1"/>
  <c r="B570" i="3"/>
  <c r="C570" i="3" s="1"/>
  <c r="F570" i="3" s="1"/>
  <c r="G570" i="3" s="1"/>
  <c r="B569" i="3"/>
  <c r="C569" i="3" s="1"/>
  <c r="F569" i="3" s="1"/>
  <c r="G569" i="3" s="1"/>
  <c r="B568" i="3"/>
  <c r="C568" i="3" s="1"/>
  <c r="F568" i="3" s="1"/>
  <c r="G568" i="3" s="1"/>
  <c r="B567" i="3"/>
  <c r="C567" i="3" s="1"/>
  <c r="F567" i="3" s="1"/>
  <c r="G567" i="3" s="1"/>
  <c r="B566" i="3"/>
  <c r="C566" i="3" s="1"/>
  <c r="F566" i="3" s="1"/>
  <c r="G566" i="3" s="1"/>
  <c r="J565" i="3"/>
  <c r="N565" i="3" s="1"/>
  <c r="B565" i="3"/>
  <c r="C565" i="3" s="1"/>
  <c r="F565" i="3" s="1"/>
  <c r="G565" i="3" s="1"/>
  <c r="J564" i="3"/>
  <c r="N564" i="3" s="1"/>
  <c r="I564" i="3"/>
  <c r="M564" i="3" s="1"/>
  <c r="B564" i="3"/>
  <c r="C564" i="3" s="1"/>
  <c r="F564" i="3" s="1"/>
  <c r="G564" i="3" s="1"/>
  <c r="H563" i="3"/>
  <c r="L563" i="3" s="1"/>
  <c r="B563" i="3"/>
  <c r="C563" i="3" s="1"/>
  <c r="F563" i="3" s="1"/>
  <c r="G563" i="3" s="1"/>
  <c r="H562" i="3"/>
  <c r="L562" i="3" s="1"/>
  <c r="B562" i="3"/>
  <c r="C562" i="3" s="1"/>
  <c r="F562" i="3" s="1"/>
  <c r="G562" i="3" s="1"/>
  <c r="B561" i="3"/>
  <c r="C561" i="3" s="1"/>
  <c r="F561" i="3" s="1"/>
  <c r="G561" i="3" s="1"/>
  <c r="B560" i="3"/>
  <c r="C560" i="3" s="1"/>
  <c r="F560" i="3" s="1"/>
  <c r="G560" i="3" s="1"/>
  <c r="J559" i="3"/>
  <c r="N559" i="3" s="1"/>
  <c r="B559" i="3"/>
  <c r="C559" i="3" s="1"/>
  <c r="F559" i="3" s="1"/>
  <c r="G559" i="3" s="1"/>
  <c r="B558" i="3"/>
  <c r="C558" i="3" s="1"/>
  <c r="F558" i="3" s="1"/>
  <c r="G558" i="3" s="1"/>
  <c r="B557" i="3"/>
  <c r="C557" i="3" s="1"/>
  <c r="F557" i="3" s="1"/>
  <c r="G557" i="3" s="1"/>
  <c r="J556" i="3"/>
  <c r="N556" i="3" s="1"/>
  <c r="I556" i="3"/>
  <c r="M556" i="3" s="1"/>
  <c r="B556" i="3"/>
  <c r="C556" i="3" s="1"/>
  <c r="F556" i="3" s="1"/>
  <c r="G556" i="3" s="1"/>
  <c r="B555" i="3"/>
  <c r="C555" i="3" s="1"/>
  <c r="F555" i="3" s="1"/>
  <c r="G555" i="3" s="1"/>
  <c r="B554" i="3"/>
  <c r="C554" i="3" s="1"/>
  <c r="F554" i="3" s="1"/>
  <c r="G554" i="3" s="1"/>
  <c r="B553" i="3"/>
  <c r="C553" i="3" s="1"/>
  <c r="F553" i="3" s="1"/>
  <c r="G553" i="3" s="1"/>
  <c r="B552" i="3"/>
  <c r="C552" i="3" s="1"/>
  <c r="F552" i="3" s="1"/>
  <c r="G552" i="3" s="1"/>
  <c r="B551" i="3"/>
  <c r="C551" i="3" s="1"/>
  <c r="F551" i="3" s="1"/>
  <c r="G551" i="3" s="1"/>
  <c r="B550" i="3"/>
  <c r="C550" i="3" s="1"/>
  <c r="F550" i="3" s="1"/>
  <c r="G550" i="3" s="1"/>
  <c r="J549" i="3"/>
  <c r="N549" i="3" s="1"/>
  <c r="B549" i="3"/>
  <c r="C549" i="3" s="1"/>
  <c r="F549" i="3" s="1"/>
  <c r="G549" i="3" s="1"/>
  <c r="J548" i="3"/>
  <c r="N548" i="3" s="1"/>
  <c r="I548" i="3"/>
  <c r="M548" i="3" s="1"/>
  <c r="B548" i="3"/>
  <c r="C548" i="3" s="1"/>
  <c r="F548" i="3" s="1"/>
  <c r="G548" i="3" s="1"/>
  <c r="B547" i="3"/>
  <c r="C547" i="3" s="1"/>
  <c r="F547" i="3" s="1"/>
  <c r="G547" i="3" s="1"/>
  <c r="B546" i="3"/>
  <c r="C546" i="3" s="1"/>
  <c r="F546" i="3" s="1"/>
  <c r="G546" i="3" s="1"/>
  <c r="B545" i="3"/>
  <c r="C545" i="3" s="1"/>
  <c r="F545" i="3" s="1"/>
  <c r="G545" i="3" s="1"/>
  <c r="B544" i="3"/>
  <c r="C544" i="3" s="1"/>
  <c r="F544" i="3" s="1"/>
  <c r="G544" i="3" s="1"/>
  <c r="J543" i="3"/>
  <c r="N543" i="3" s="1"/>
  <c r="B543" i="3"/>
  <c r="C543" i="3" s="1"/>
  <c r="F543" i="3" s="1"/>
  <c r="G543" i="3" s="1"/>
  <c r="B542" i="3"/>
  <c r="C542" i="3" s="1"/>
  <c r="F542" i="3" s="1"/>
  <c r="G542" i="3" s="1"/>
  <c r="B541" i="3"/>
  <c r="C541" i="3" s="1"/>
  <c r="F541" i="3" s="1"/>
  <c r="G541" i="3" s="1"/>
  <c r="B540" i="3"/>
  <c r="C540" i="3" s="1"/>
  <c r="F540" i="3" s="1"/>
  <c r="G540" i="3" s="1"/>
  <c r="I539" i="3"/>
  <c r="M539" i="3" s="1"/>
  <c r="I527" i="3"/>
  <c r="M527" i="3" s="1"/>
  <c r="B539" i="3"/>
  <c r="C539" i="3" s="1"/>
  <c r="F539" i="3" s="1"/>
  <c r="G539" i="3" s="1"/>
  <c r="B538" i="3"/>
  <c r="C538" i="3" s="1"/>
  <c r="F538" i="3" s="1"/>
  <c r="G538" i="3" s="1"/>
  <c r="B537" i="3"/>
  <c r="C537" i="3" s="1"/>
  <c r="F537" i="3" s="1"/>
  <c r="G537" i="3" s="1"/>
  <c r="J536" i="3"/>
  <c r="N536" i="3" s="1"/>
  <c r="I536" i="3"/>
  <c r="M536" i="3" s="1"/>
  <c r="B536" i="3"/>
  <c r="C536" i="3" s="1"/>
  <c r="F536" i="3" s="1"/>
  <c r="G536" i="3" s="1"/>
  <c r="J535" i="3"/>
  <c r="N535" i="3" s="1"/>
  <c r="H535" i="3"/>
  <c r="L535" i="3" s="1"/>
  <c r="B535" i="3"/>
  <c r="C535" i="3" s="1"/>
  <c r="F535" i="3" s="1"/>
  <c r="G535" i="3" s="1"/>
  <c r="B534" i="3"/>
  <c r="C534" i="3" s="1"/>
  <c r="F534" i="3" s="1"/>
  <c r="G534" i="3" s="1"/>
  <c r="B533" i="3"/>
  <c r="C533" i="3" s="1"/>
  <c r="F533" i="3" s="1"/>
  <c r="G533" i="3" s="1"/>
  <c r="J532" i="3"/>
  <c r="N532" i="3" s="1"/>
  <c r="B532" i="3"/>
  <c r="C532" i="3" s="1"/>
  <c r="F532" i="3" s="1"/>
  <c r="G532" i="3" s="1"/>
  <c r="B531" i="3"/>
  <c r="C531" i="3" s="1"/>
  <c r="F531" i="3" s="1"/>
  <c r="G531" i="3" s="1"/>
  <c r="B530" i="3"/>
  <c r="C530" i="3" s="1"/>
  <c r="F530" i="3" s="1"/>
  <c r="G530" i="3" s="1"/>
  <c r="B529" i="3"/>
  <c r="C529" i="3" s="1"/>
  <c r="F529" i="3" s="1"/>
  <c r="G529" i="3" s="1"/>
  <c r="J528" i="3"/>
  <c r="N528" i="3" s="1"/>
  <c r="B528" i="3"/>
  <c r="C528" i="3" s="1"/>
  <c r="F528" i="3" s="1"/>
  <c r="G528" i="3" s="1"/>
  <c r="J527" i="3"/>
  <c r="N527" i="3" s="1"/>
  <c r="B527" i="3"/>
  <c r="C527" i="3" s="1"/>
  <c r="F527" i="3" s="1"/>
  <c r="G527" i="3" s="1"/>
  <c r="B526" i="3"/>
  <c r="C526" i="3" s="1"/>
  <c r="F526" i="3" s="1"/>
  <c r="G526" i="3" s="1"/>
  <c r="B525" i="3"/>
  <c r="C525" i="3" s="1"/>
  <c r="F525" i="3" s="1"/>
  <c r="G525" i="3" s="1"/>
  <c r="B524" i="3"/>
  <c r="C524" i="3" s="1"/>
  <c r="F524" i="3" s="1"/>
  <c r="G524" i="3" s="1"/>
  <c r="B523" i="3"/>
  <c r="C523" i="3" s="1"/>
  <c r="F523" i="3" s="1"/>
  <c r="G523" i="3" s="1"/>
  <c r="B522" i="3"/>
  <c r="C522" i="3" s="1"/>
  <c r="F522" i="3" s="1"/>
  <c r="G522" i="3" s="1"/>
  <c r="B521" i="3"/>
  <c r="C521" i="3" s="1"/>
  <c r="F521" i="3" s="1"/>
  <c r="G521" i="3" s="1"/>
  <c r="J520" i="3"/>
  <c r="N520" i="3" s="1"/>
  <c r="I520" i="3"/>
  <c r="M520" i="3" s="1"/>
  <c r="B520" i="3"/>
  <c r="C520" i="3" s="1"/>
  <c r="F520" i="3" s="1"/>
  <c r="G520" i="3" s="1"/>
  <c r="B519" i="3"/>
  <c r="C519" i="3" s="1"/>
  <c r="F519" i="3" s="1"/>
  <c r="G519" i="3" s="1"/>
  <c r="B518" i="3"/>
  <c r="C518" i="3" s="1"/>
  <c r="F518" i="3" s="1"/>
  <c r="G518" i="3" s="1"/>
  <c r="B517" i="3"/>
  <c r="C517" i="3" s="1"/>
  <c r="F517" i="3" s="1"/>
  <c r="G517" i="3" s="1"/>
  <c r="J516" i="3"/>
  <c r="N516" i="3" s="1"/>
  <c r="B516" i="3"/>
  <c r="C516" i="3" s="1"/>
  <c r="F516" i="3" s="1"/>
  <c r="I515" i="3"/>
  <c r="M515" i="3" s="1"/>
  <c r="H515" i="3"/>
  <c r="L515" i="3" s="1"/>
  <c r="B515" i="3"/>
  <c r="C515" i="3" s="1"/>
  <c r="F515" i="3" s="1"/>
  <c r="G515" i="3" s="1"/>
  <c r="B514" i="3"/>
  <c r="C514" i="3" s="1"/>
  <c r="F514" i="3" s="1"/>
  <c r="G514" i="3" s="1"/>
  <c r="B513" i="3"/>
  <c r="C513" i="3" s="1"/>
  <c r="F513" i="3" s="1"/>
  <c r="G513" i="3" s="1"/>
  <c r="B512" i="3"/>
  <c r="C512" i="3" s="1"/>
  <c r="F512" i="3" s="1"/>
  <c r="G512" i="3" s="1"/>
  <c r="J511" i="3"/>
  <c r="N511" i="3" s="1"/>
  <c r="B511" i="3"/>
  <c r="C511" i="3" s="1"/>
  <c r="F511" i="3" s="1"/>
  <c r="G511" i="3" s="1"/>
  <c r="B510" i="3"/>
  <c r="C510" i="3" s="1"/>
  <c r="F510" i="3" s="1"/>
  <c r="G510" i="3" s="1"/>
  <c r="B509" i="3"/>
  <c r="C509" i="3" s="1"/>
  <c r="F509" i="3" s="1"/>
  <c r="G509" i="3" s="1"/>
  <c r="I508" i="3"/>
  <c r="M508" i="3" s="1"/>
  <c r="J508" i="3"/>
  <c r="N508" i="3" s="1"/>
  <c r="B508" i="3"/>
  <c r="C508" i="3" s="1"/>
  <c r="F508" i="3" s="1"/>
  <c r="G508" i="3" s="1"/>
  <c r="H507" i="3"/>
  <c r="L507" i="3" s="1"/>
  <c r="B507" i="3"/>
  <c r="C507" i="3" s="1"/>
  <c r="F507" i="3" s="1"/>
  <c r="G507" i="3" s="1"/>
  <c r="B506" i="3"/>
  <c r="C506" i="3" s="1"/>
  <c r="F506" i="3" s="1"/>
  <c r="G506" i="3" s="1"/>
  <c r="B505" i="3"/>
  <c r="C505" i="3" s="1"/>
  <c r="F505" i="3" s="1"/>
  <c r="G505" i="3" s="1"/>
  <c r="J504" i="3"/>
  <c r="N504" i="3" s="1"/>
  <c r="I504" i="3"/>
  <c r="M504" i="3" s="1"/>
  <c r="H503" i="3"/>
  <c r="L503" i="3" s="1"/>
  <c r="B504" i="3"/>
  <c r="C504" i="3" s="1"/>
  <c r="F504" i="3" s="1"/>
  <c r="G504" i="3" s="1"/>
  <c r="J503" i="3"/>
  <c r="N503" i="3" s="1"/>
  <c r="I503" i="3"/>
  <c r="M503" i="3" s="1"/>
  <c r="B503" i="3"/>
  <c r="C503" i="3" s="1"/>
  <c r="F503" i="3" s="1"/>
  <c r="G503" i="3" s="1"/>
  <c r="B502" i="3"/>
  <c r="C502" i="3" s="1"/>
  <c r="F502" i="3" s="1"/>
  <c r="G502" i="3" s="1"/>
  <c r="B501" i="3"/>
  <c r="C501" i="3" s="1"/>
  <c r="F501" i="3" s="1"/>
  <c r="G501" i="3" s="1"/>
  <c r="J500" i="3"/>
  <c r="N500" i="3" s="1"/>
  <c r="H500" i="3"/>
  <c r="L500" i="3" s="1"/>
  <c r="B500" i="3"/>
  <c r="C500" i="3" s="1"/>
  <c r="F500" i="3" s="1"/>
  <c r="G500" i="3" s="1"/>
  <c r="H499" i="3"/>
  <c r="L499" i="3" s="1"/>
  <c r="B499" i="3"/>
  <c r="C499" i="3" s="1"/>
  <c r="F499" i="3" s="1"/>
  <c r="H498" i="3"/>
  <c r="L498" i="3" s="1"/>
  <c r="B498" i="3"/>
  <c r="C498" i="3" s="1"/>
  <c r="F498" i="3" s="1"/>
  <c r="G498" i="3" s="1"/>
  <c r="B497" i="3"/>
  <c r="C497" i="3" s="1"/>
  <c r="F497" i="3" s="1"/>
  <c r="G497" i="3" s="1"/>
  <c r="B496" i="3"/>
  <c r="C496" i="3" s="1"/>
  <c r="F496" i="3" s="1"/>
  <c r="G496" i="3" s="1"/>
  <c r="B495" i="3"/>
  <c r="C495" i="3" s="1"/>
  <c r="F495" i="3" s="1"/>
  <c r="G495" i="3" s="1"/>
  <c r="B494" i="3"/>
  <c r="C494" i="3" s="1"/>
  <c r="F494" i="3" s="1"/>
  <c r="G494" i="3" s="1"/>
  <c r="B493" i="3"/>
  <c r="C493" i="3" s="1"/>
  <c r="F493" i="3" s="1"/>
  <c r="G493" i="3" s="1"/>
  <c r="J492" i="3"/>
  <c r="N492" i="3" s="1"/>
  <c r="I492" i="3"/>
  <c r="M492" i="3" s="1"/>
  <c r="B492" i="3"/>
  <c r="C492" i="3" s="1"/>
  <c r="F492" i="3" s="1"/>
  <c r="G492" i="3" s="1"/>
  <c r="I491" i="3"/>
  <c r="M491" i="3" s="1"/>
  <c r="H491" i="3"/>
  <c r="L491" i="3" s="1"/>
  <c r="B491" i="3"/>
  <c r="C491" i="3" s="1"/>
  <c r="F491" i="3" s="1"/>
  <c r="G491" i="3" s="1"/>
  <c r="B490" i="3"/>
  <c r="C490" i="3" s="1"/>
  <c r="F490" i="3" s="1"/>
  <c r="G490" i="3" s="1"/>
  <c r="B489" i="3"/>
  <c r="C489" i="3" s="1"/>
  <c r="F489" i="3" s="1"/>
  <c r="G489" i="3" s="1"/>
  <c r="J488" i="3"/>
  <c r="N488" i="3" s="1"/>
  <c r="I488" i="3"/>
  <c r="M488" i="3" s="1"/>
  <c r="B488" i="3"/>
  <c r="C488" i="3" s="1"/>
  <c r="F488" i="3" s="1"/>
  <c r="G488" i="3" s="1"/>
  <c r="I487" i="3"/>
  <c r="M487" i="3" s="1"/>
  <c r="J487" i="3"/>
  <c r="N487" i="3" s="1"/>
  <c r="B487" i="3"/>
  <c r="C487" i="3" s="1"/>
  <c r="F487" i="3" s="1"/>
  <c r="G487" i="3" s="1"/>
  <c r="B486" i="3"/>
  <c r="C486" i="3" s="1"/>
  <c r="F486" i="3" s="1"/>
  <c r="G486" i="3" s="1"/>
  <c r="B485" i="3"/>
  <c r="C485" i="3" s="1"/>
  <c r="F485" i="3" s="1"/>
  <c r="G485" i="3" s="1"/>
  <c r="B484" i="3"/>
  <c r="C484" i="3" s="1"/>
  <c r="F484" i="3" s="1"/>
  <c r="G484" i="3" s="1"/>
  <c r="B483" i="3"/>
  <c r="C483" i="3" s="1"/>
  <c r="F483" i="3" s="1"/>
  <c r="G483" i="3" s="1"/>
  <c r="B482" i="3"/>
  <c r="C482" i="3" s="1"/>
  <c r="F482" i="3" s="1"/>
  <c r="G482" i="3" s="1"/>
  <c r="J481" i="3"/>
  <c r="N481" i="3" s="1"/>
  <c r="B481" i="3"/>
  <c r="C481" i="3" s="1"/>
  <c r="F481" i="3" s="1"/>
  <c r="G481" i="3" s="1"/>
  <c r="B480" i="3"/>
  <c r="C480" i="3" s="1"/>
  <c r="F480" i="3" s="1"/>
  <c r="G480" i="3" s="1"/>
  <c r="B479" i="3"/>
  <c r="C479" i="3" s="1"/>
  <c r="F479" i="3" s="1"/>
  <c r="G479" i="3" s="1"/>
  <c r="B478" i="3"/>
  <c r="C478" i="3" s="1"/>
  <c r="F478" i="3" s="1"/>
  <c r="G478" i="3" s="1"/>
  <c r="B477" i="3"/>
  <c r="C477" i="3" s="1"/>
  <c r="F477" i="3" s="1"/>
  <c r="G477" i="3" s="1"/>
  <c r="J476" i="3"/>
  <c r="N476" i="3" s="1"/>
  <c r="I476" i="3"/>
  <c r="M476" i="3" s="1"/>
  <c r="B476" i="3"/>
  <c r="C476" i="3" s="1"/>
  <c r="F476" i="3" s="1"/>
  <c r="G476" i="3" s="1"/>
  <c r="J475" i="3"/>
  <c r="N475" i="3" s="1"/>
  <c r="I475" i="3"/>
  <c r="M475" i="3" s="1"/>
  <c r="H475" i="3"/>
  <c r="L475" i="3" s="1"/>
  <c r="B475" i="3"/>
  <c r="C475" i="3" s="1"/>
  <c r="F475" i="3" s="1"/>
  <c r="G475" i="3" s="1"/>
  <c r="B474" i="3"/>
  <c r="C474" i="3" s="1"/>
  <c r="F474" i="3" s="1"/>
  <c r="G474" i="3" s="1"/>
  <c r="B473" i="3"/>
  <c r="C473" i="3" s="1"/>
  <c r="F473" i="3" s="1"/>
  <c r="G473" i="3" s="1"/>
  <c r="B472" i="3"/>
  <c r="C472" i="3" s="1"/>
  <c r="F472" i="3" s="1"/>
  <c r="G472" i="3" s="1"/>
  <c r="J471" i="3"/>
  <c r="N471" i="3" s="1"/>
  <c r="B471" i="3"/>
  <c r="C471" i="3" s="1"/>
  <c r="F471" i="3" s="1"/>
  <c r="G471" i="3" s="1"/>
  <c r="B470" i="3"/>
  <c r="C470" i="3" s="1"/>
  <c r="F470" i="3" s="1"/>
  <c r="G470" i="3" s="1"/>
  <c r="B469" i="3"/>
  <c r="C469" i="3" s="1"/>
  <c r="F469" i="3" s="1"/>
  <c r="G469" i="3" s="1"/>
  <c r="J468" i="3"/>
  <c r="N468" i="3" s="1"/>
  <c r="I468" i="3"/>
  <c r="M468" i="3" s="1"/>
  <c r="B468" i="3"/>
  <c r="C468" i="3" s="1"/>
  <c r="F468" i="3" s="1"/>
  <c r="G468" i="3" s="1"/>
  <c r="B467" i="3"/>
  <c r="C467" i="3" s="1"/>
  <c r="F467" i="3" s="1"/>
  <c r="G467" i="3" s="1"/>
  <c r="H466" i="3"/>
  <c r="L466" i="3" s="1"/>
  <c r="B466" i="3"/>
  <c r="C466" i="3" s="1"/>
  <c r="F466" i="3" s="1"/>
  <c r="G466" i="3" s="1"/>
  <c r="B465" i="3"/>
  <c r="C465" i="3" s="1"/>
  <c r="F465" i="3" s="1"/>
  <c r="G465" i="3" s="1"/>
  <c r="J464" i="3"/>
  <c r="N464" i="3" s="1"/>
  <c r="B464" i="3"/>
  <c r="C464" i="3" s="1"/>
  <c r="F464" i="3" s="1"/>
  <c r="G464" i="3" s="1"/>
  <c r="H463" i="3"/>
  <c r="L463" i="3" s="1"/>
  <c r="B463" i="3"/>
  <c r="C463" i="3" s="1"/>
  <c r="F463" i="3" s="1"/>
  <c r="G463" i="3" s="1"/>
  <c r="B462" i="3"/>
  <c r="C462" i="3" s="1"/>
  <c r="F462" i="3" s="1"/>
  <c r="G462" i="3" s="1"/>
  <c r="I461" i="3"/>
  <c r="M461" i="3" s="1"/>
  <c r="B461" i="3"/>
  <c r="C461" i="3" s="1"/>
  <c r="F461" i="3" s="1"/>
  <c r="B460" i="3"/>
  <c r="C460" i="3" s="1"/>
  <c r="F460" i="3" s="1"/>
  <c r="G460" i="3" s="1"/>
  <c r="B459" i="3"/>
  <c r="C459" i="3" s="1"/>
  <c r="F459" i="3" s="1"/>
  <c r="G459" i="3" s="1"/>
  <c r="H458" i="3"/>
  <c r="L458" i="3" s="1"/>
  <c r="B458" i="3"/>
  <c r="C458" i="3" s="1"/>
  <c r="F458" i="3" s="1"/>
  <c r="G458" i="3" s="1"/>
  <c r="B457" i="3"/>
  <c r="C457" i="3" s="1"/>
  <c r="F457" i="3" s="1"/>
  <c r="G457" i="3" s="1"/>
  <c r="J456" i="3"/>
  <c r="N456" i="3" s="1"/>
  <c r="I456" i="3"/>
  <c r="M456" i="3" s="1"/>
  <c r="B456" i="3"/>
  <c r="C456" i="3" s="1"/>
  <c r="F456" i="3" s="1"/>
  <c r="G456" i="3" s="1"/>
  <c r="B455" i="3"/>
  <c r="C455" i="3" s="1"/>
  <c r="F455" i="3" s="1"/>
  <c r="G455" i="3" s="1"/>
  <c r="B454" i="3"/>
  <c r="C454" i="3" s="1"/>
  <c r="F454" i="3" s="1"/>
  <c r="G454" i="3" s="1"/>
  <c r="J453" i="3"/>
  <c r="N453" i="3" s="1"/>
  <c r="B453" i="3"/>
  <c r="C453" i="3" s="1"/>
  <c r="F453" i="3" s="1"/>
  <c r="J452" i="3"/>
  <c r="N452" i="3" s="1"/>
  <c r="I452" i="3"/>
  <c r="M452" i="3" s="1"/>
  <c r="B452" i="3"/>
  <c r="C452" i="3" s="1"/>
  <c r="F452" i="3" s="1"/>
  <c r="G452" i="3" s="1"/>
  <c r="B451" i="3"/>
  <c r="C451" i="3" s="1"/>
  <c r="F451" i="3" s="1"/>
  <c r="G451" i="3" s="1"/>
  <c r="B450" i="3"/>
  <c r="C450" i="3" s="1"/>
  <c r="F450" i="3" s="1"/>
  <c r="G450" i="3" s="1"/>
  <c r="J449" i="3"/>
  <c r="N449" i="3" s="1"/>
  <c r="H449" i="3"/>
  <c r="L449" i="3" s="1"/>
  <c r="B449" i="3"/>
  <c r="C449" i="3" s="1"/>
  <c r="F449" i="3" s="1"/>
  <c r="G449" i="3" s="1"/>
  <c r="J448" i="3"/>
  <c r="N448" i="3" s="1"/>
  <c r="B448" i="3"/>
  <c r="C448" i="3" s="1"/>
  <c r="F448" i="3" s="1"/>
  <c r="G448" i="3" s="1"/>
  <c r="B447" i="3"/>
  <c r="C447" i="3" s="1"/>
  <c r="F447" i="3" s="1"/>
  <c r="G447" i="3" s="1"/>
  <c r="B446" i="3"/>
  <c r="C446" i="3" s="1"/>
  <c r="F446" i="3" s="1"/>
  <c r="G446" i="3" s="1"/>
  <c r="B445" i="3"/>
  <c r="C445" i="3" s="1"/>
  <c r="F445" i="3" s="1"/>
  <c r="G445" i="3" s="1"/>
  <c r="B444" i="3"/>
  <c r="C444" i="3" s="1"/>
  <c r="F444" i="3" s="1"/>
  <c r="G444" i="3" s="1"/>
  <c r="J443" i="3"/>
  <c r="N443" i="3" s="1"/>
  <c r="B443" i="3"/>
  <c r="C443" i="3" s="1"/>
  <c r="F443" i="3" s="1"/>
  <c r="G443" i="3" s="1"/>
  <c r="H442" i="3"/>
  <c r="L442" i="3" s="1"/>
  <c r="B442" i="3"/>
  <c r="C442" i="3" s="1"/>
  <c r="F442" i="3" s="1"/>
  <c r="G442" i="3" s="1"/>
  <c r="B441" i="3"/>
  <c r="C441" i="3" s="1"/>
  <c r="F441" i="3" s="1"/>
  <c r="G441" i="3" s="1"/>
  <c r="B440" i="3"/>
  <c r="C440" i="3" s="1"/>
  <c r="F440" i="3" s="1"/>
  <c r="G440" i="3" s="1"/>
  <c r="J439" i="3"/>
  <c r="N439" i="3" s="1"/>
  <c r="B439" i="3"/>
  <c r="C439" i="3" s="1"/>
  <c r="F439" i="3" s="1"/>
  <c r="G439" i="3" s="1"/>
  <c r="B438" i="3"/>
  <c r="C438" i="3" s="1"/>
  <c r="F438" i="3" s="1"/>
  <c r="G438" i="3" s="1"/>
  <c r="B437" i="3"/>
  <c r="C437" i="3" s="1"/>
  <c r="F437" i="3" s="1"/>
  <c r="G437" i="3" s="1"/>
  <c r="J436" i="3"/>
  <c r="N436" i="3" s="1"/>
  <c r="I436" i="3"/>
  <c r="M436" i="3" s="1"/>
  <c r="B436" i="3"/>
  <c r="C436" i="3" s="1"/>
  <c r="F436" i="3" s="1"/>
  <c r="G436" i="3" s="1"/>
  <c r="I423" i="3"/>
  <c r="M423" i="3" s="1"/>
  <c r="B435" i="3"/>
  <c r="C435" i="3" s="1"/>
  <c r="F435" i="3" s="1"/>
  <c r="G435" i="3" s="1"/>
  <c r="J434" i="3"/>
  <c r="N434" i="3" s="1"/>
  <c r="B434" i="3"/>
  <c r="C434" i="3" s="1"/>
  <c r="F434" i="3" s="1"/>
  <c r="G434" i="3" s="1"/>
  <c r="J433" i="3"/>
  <c r="N433" i="3" s="1"/>
  <c r="H433" i="3"/>
  <c r="L433" i="3" s="1"/>
  <c r="B433" i="3"/>
  <c r="C433" i="3" s="1"/>
  <c r="F433" i="3" s="1"/>
  <c r="G433" i="3" s="1"/>
  <c r="J432" i="3"/>
  <c r="N432" i="3" s="1"/>
  <c r="H432" i="3"/>
  <c r="L432" i="3" s="1"/>
  <c r="B432" i="3"/>
  <c r="C432" i="3" s="1"/>
  <c r="F432" i="3" s="1"/>
  <c r="G432" i="3" s="1"/>
  <c r="B431" i="3"/>
  <c r="C431" i="3" s="1"/>
  <c r="F431" i="3" s="1"/>
  <c r="G431" i="3" s="1"/>
  <c r="B430" i="3"/>
  <c r="C430" i="3" s="1"/>
  <c r="F430" i="3" s="1"/>
  <c r="G430" i="3" s="1"/>
  <c r="I429" i="3"/>
  <c r="M429" i="3" s="1"/>
  <c r="B429" i="3"/>
  <c r="C429" i="3" s="1"/>
  <c r="F429" i="3" s="1"/>
  <c r="G429" i="3" s="1"/>
  <c r="B428" i="3"/>
  <c r="C428" i="3" s="1"/>
  <c r="F428" i="3" s="1"/>
  <c r="G428" i="3" s="1"/>
  <c r="J427" i="3"/>
  <c r="N427" i="3" s="1"/>
  <c r="I427" i="3"/>
  <c r="M427" i="3" s="1"/>
  <c r="B427" i="3"/>
  <c r="C427" i="3" s="1"/>
  <c r="F427" i="3" s="1"/>
  <c r="G427" i="3" s="1"/>
  <c r="J426" i="3"/>
  <c r="N426" i="3" s="1"/>
  <c r="H426" i="3"/>
  <c r="L426" i="3" s="1"/>
  <c r="B426" i="3"/>
  <c r="C426" i="3" s="1"/>
  <c r="F426" i="3" s="1"/>
  <c r="B425" i="3"/>
  <c r="C425" i="3" s="1"/>
  <c r="F425" i="3" s="1"/>
  <c r="G425" i="3" s="1"/>
  <c r="B424" i="3"/>
  <c r="C424" i="3" s="1"/>
  <c r="F424" i="3" s="1"/>
  <c r="G424" i="3" s="1"/>
  <c r="J423" i="3"/>
  <c r="N423" i="3" s="1"/>
  <c r="B423" i="3"/>
  <c r="C423" i="3" s="1"/>
  <c r="F423" i="3" s="1"/>
  <c r="G423" i="3" s="1"/>
  <c r="B422" i="3"/>
  <c r="C422" i="3" s="1"/>
  <c r="F422" i="3" s="1"/>
  <c r="G422" i="3" s="1"/>
  <c r="B421" i="3"/>
  <c r="C421" i="3" s="1"/>
  <c r="F421" i="3" s="1"/>
  <c r="G421" i="3" s="1"/>
  <c r="I420" i="3"/>
  <c r="M420" i="3" s="1"/>
  <c r="B420" i="3"/>
  <c r="C420" i="3" s="1"/>
  <c r="F420" i="3" s="1"/>
  <c r="G420" i="3" s="1"/>
  <c r="J419" i="3"/>
  <c r="N419" i="3" s="1"/>
  <c r="H419" i="3"/>
  <c r="L419" i="3" s="1"/>
  <c r="B419" i="3"/>
  <c r="C419" i="3" s="1"/>
  <c r="F419" i="3" s="1"/>
  <c r="G419" i="3" s="1"/>
  <c r="H418" i="3"/>
  <c r="L418" i="3" s="1"/>
  <c r="B418" i="3"/>
  <c r="C418" i="3" s="1"/>
  <c r="F418" i="3" s="1"/>
  <c r="G418" i="3" s="1"/>
  <c r="J417" i="3"/>
  <c r="N417" i="3" s="1"/>
  <c r="B417" i="3"/>
  <c r="C417" i="3" s="1"/>
  <c r="F417" i="3" s="1"/>
  <c r="G417" i="3" s="1"/>
  <c r="J416" i="3"/>
  <c r="N416" i="3" s="1"/>
  <c r="I416" i="3"/>
  <c r="M416" i="3" s="1"/>
  <c r="H416" i="3"/>
  <c r="L416" i="3" s="1"/>
  <c r="B416" i="3"/>
  <c r="C416" i="3" s="1"/>
  <c r="F416" i="3" s="1"/>
  <c r="G416" i="3" s="1"/>
  <c r="I403" i="3"/>
  <c r="M403" i="3" s="1"/>
  <c r="B415" i="3"/>
  <c r="C415" i="3" s="1"/>
  <c r="F415" i="3" s="1"/>
  <c r="G415" i="3" s="1"/>
  <c r="B414" i="3"/>
  <c r="C414" i="3" s="1"/>
  <c r="F414" i="3" s="1"/>
  <c r="G414" i="3" s="1"/>
  <c r="B413" i="3"/>
  <c r="C413" i="3" s="1"/>
  <c r="F413" i="3" s="1"/>
  <c r="G413" i="3" s="1"/>
  <c r="B412" i="3"/>
  <c r="C412" i="3" s="1"/>
  <c r="F412" i="3" s="1"/>
  <c r="G412" i="3" s="1"/>
  <c r="B411" i="3"/>
  <c r="C411" i="3" s="1"/>
  <c r="F411" i="3" s="1"/>
  <c r="G411" i="3" s="1"/>
  <c r="J410" i="3"/>
  <c r="N410" i="3" s="1"/>
  <c r="B410" i="3"/>
  <c r="C410" i="3" s="1"/>
  <c r="F410" i="3" s="1"/>
  <c r="G410" i="3" s="1"/>
  <c r="H409" i="3"/>
  <c r="L409" i="3" s="1"/>
  <c r="B409" i="3"/>
  <c r="C409" i="3" s="1"/>
  <c r="F409" i="3" s="1"/>
  <c r="G409" i="3" s="1"/>
  <c r="B408" i="3"/>
  <c r="C408" i="3" s="1"/>
  <c r="F408" i="3" s="1"/>
  <c r="G408" i="3" s="1"/>
  <c r="B407" i="3"/>
  <c r="C407" i="3" s="1"/>
  <c r="F407" i="3" s="1"/>
  <c r="G407" i="3" s="1"/>
  <c r="B406" i="3"/>
  <c r="C406" i="3" s="1"/>
  <c r="F406" i="3" s="1"/>
  <c r="G406" i="3" s="1"/>
  <c r="B405" i="3"/>
  <c r="C405" i="3" s="1"/>
  <c r="F405" i="3" s="1"/>
  <c r="G405" i="3" s="1"/>
  <c r="J404" i="3"/>
  <c r="N404" i="3" s="1"/>
  <c r="I404" i="3"/>
  <c r="M404" i="3" s="1"/>
  <c r="B404" i="3"/>
  <c r="C404" i="3" s="1"/>
  <c r="F404" i="3" s="1"/>
  <c r="G404" i="3" s="1"/>
  <c r="H403" i="3"/>
  <c r="L403" i="3" s="1"/>
  <c r="B403" i="3"/>
  <c r="C403" i="3" s="1"/>
  <c r="F403" i="3" s="1"/>
  <c r="G403" i="3" s="1"/>
  <c r="J402" i="3"/>
  <c r="N402" i="3" s="1"/>
  <c r="H402" i="3"/>
  <c r="L402" i="3" s="1"/>
  <c r="B402" i="3"/>
  <c r="C402" i="3" s="1"/>
  <c r="F402" i="3" s="1"/>
  <c r="G402" i="3" s="1"/>
  <c r="J401" i="3"/>
  <c r="N401" i="3" s="1"/>
  <c r="H401" i="3"/>
  <c r="L401" i="3" s="1"/>
  <c r="B401" i="3"/>
  <c r="C401" i="3" s="1"/>
  <c r="F401" i="3" s="1"/>
  <c r="G401" i="3" s="1"/>
  <c r="B400" i="3"/>
  <c r="C400" i="3" s="1"/>
  <c r="F400" i="3" s="1"/>
  <c r="G400" i="3" s="1"/>
  <c r="B399" i="3"/>
  <c r="C399" i="3" s="1"/>
  <c r="F399" i="3" s="1"/>
  <c r="G399" i="3" s="1"/>
  <c r="B398" i="3"/>
  <c r="C398" i="3" s="1"/>
  <c r="F398" i="3" s="1"/>
  <c r="G398" i="3" s="1"/>
  <c r="B397" i="3"/>
  <c r="C397" i="3" s="1"/>
  <c r="F397" i="3" s="1"/>
  <c r="G397" i="3" s="1"/>
  <c r="J396" i="3"/>
  <c r="N396" i="3" s="1"/>
  <c r="I396" i="3"/>
  <c r="M396" i="3" s="1"/>
  <c r="B396" i="3"/>
  <c r="C396" i="3" s="1"/>
  <c r="F396" i="3" s="1"/>
  <c r="G396" i="3" s="1"/>
  <c r="J395" i="3"/>
  <c r="N395" i="3" s="1"/>
  <c r="I395" i="3"/>
  <c r="M395" i="3" s="1"/>
  <c r="H395" i="3"/>
  <c r="L395" i="3" s="1"/>
  <c r="B395" i="3"/>
  <c r="C395" i="3" s="1"/>
  <c r="F395" i="3" s="1"/>
  <c r="G395" i="3" s="1"/>
  <c r="H394" i="3"/>
  <c r="L394" i="3" s="1"/>
  <c r="J394" i="3"/>
  <c r="N394" i="3" s="1"/>
  <c r="B394" i="3"/>
  <c r="C394" i="3" s="1"/>
  <c r="F394" i="3" s="1"/>
  <c r="G394" i="3" s="1"/>
  <c r="J393" i="3"/>
  <c r="N393" i="3" s="1"/>
  <c r="H393" i="3"/>
  <c r="L393" i="3" s="1"/>
  <c r="B393" i="3"/>
  <c r="C393" i="3" s="1"/>
  <c r="F393" i="3" s="1"/>
  <c r="B392" i="3"/>
  <c r="C392" i="3" s="1"/>
  <c r="F392" i="3" s="1"/>
  <c r="G392" i="3" s="1"/>
  <c r="B391" i="3"/>
  <c r="C391" i="3" s="1"/>
  <c r="F391" i="3" s="1"/>
  <c r="G391" i="3" s="1"/>
  <c r="B390" i="3"/>
  <c r="C390" i="3" s="1"/>
  <c r="F390" i="3" s="1"/>
  <c r="G390" i="3" s="1"/>
  <c r="B389" i="3"/>
  <c r="C389" i="3" s="1"/>
  <c r="F389" i="3" s="1"/>
  <c r="G389" i="3" s="1"/>
  <c r="J388" i="3"/>
  <c r="N388" i="3" s="1"/>
  <c r="I388" i="3"/>
  <c r="M388" i="3" s="1"/>
  <c r="B388" i="3"/>
  <c r="C388" i="3" s="1"/>
  <c r="F388" i="3" s="1"/>
  <c r="G388" i="3" s="1"/>
  <c r="J387" i="3"/>
  <c r="N387" i="3" s="1"/>
  <c r="I387" i="3"/>
  <c r="M387" i="3" s="1"/>
  <c r="H387" i="3"/>
  <c r="L387" i="3" s="1"/>
  <c r="B387" i="3"/>
  <c r="C387" i="3" s="1"/>
  <c r="F387" i="3" s="1"/>
  <c r="G387" i="3" s="1"/>
  <c r="H386" i="3"/>
  <c r="L386" i="3" s="1"/>
  <c r="B386" i="3"/>
  <c r="C386" i="3" s="1"/>
  <c r="F386" i="3" s="1"/>
  <c r="G386" i="3" s="1"/>
  <c r="J385" i="3"/>
  <c r="N385" i="3" s="1"/>
  <c r="H385" i="3"/>
  <c r="L385" i="3" s="1"/>
  <c r="B385" i="3"/>
  <c r="C385" i="3" s="1"/>
  <c r="F385" i="3" s="1"/>
  <c r="B384" i="3"/>
  <c r="C384" i="3" s="1"/>
  <c r="F384" i="3" s="1"/>
  <c r="G384" i="3" s="1"/>
  <c r="B383" i="3"/>
  <c r="C383" i="3" s="1"/>
  <c r="F383" i="3" s="1"/>
  <c r="G383" i="3" s="1"/>
  <c r="B382" i="3"/>
  <c r="C382" i="3" s="1"/>
  <c r="F382" i="3" s="1"/>
  <c r="G382" i="3" s="1"/>
  <c r="B381" i="3"/>
  <c r="C381" i="3" s="1"/>
  <c r="F381" i="3" s="1"/>
  <c r="G381" i="3" s="1"/>
  <c r="J380" i="3"/>
  <c r="N380" i="3" s="1"/>
  <c r="B380" i="3"/>
  <c r="C380" i="3" s="1"/>
  <c r="F380" i="3" s="1"/>
  <c r="G380" i="3" s="1"/>
  <c r="J379" i="3"/>
  <c r="N379" i="3" s="1"/>
  <c r="H379" i="3"/>
  <c r="L379" i="3" s="1"/>
  <c r="B379" i="3"/>
  <c r="C379" i="3" s="1"/>
  <c r="F379" i="3" s="1"/>
  <c r="G379" i="3" s="1"/>
  <c r="H378" i="3"/>
  <c r="L378" i="3" s="1"/>
  <c r="J378" i="3"/>
  <c r="N378" i="3" s="1"/>
  <c r="B378" i="3"/>
  <c r="C378" i="3" s="1"/>
  <c r="F378" i="3" s="1"/>
  <c r="G378" i="3" s="1"/>
  <c r="J377" i="3"/>
  <c r="N377" i="3" s="1"/>
  <c r="H377" i="3"/>
  <c r="L377" i="3" s="1"/>
  <c r="B377" i="3"/>
  <c r="C377" i="3" s="1"/>
  <c r="F377" i="3" s="1"/>
  <c r="G377" i="3" s="1"/>
  <c r="B376" i="3"/>
  <c r="C376" i="3" s="1"/>
  <c r="F376" i="3" s="1"/>
  <c r="G376" i="3" s="1"/>
  <c r="B375" i="3"/>
  <c r="C375" i="3" s="1"/>
  <c r="F375" i="3" s="1"/>
  <c r="G375" i="3" s="1"/>
  <c r="B374" i="3"/>
  <c r="C374" i="3" s="1"/>
  <c r="F374" i="3" s="1"/>
  <c r="G374" i="3" s="1"/>
  <c r="B373" i="3"/>
  <c r="C373" i="3" s="1"/>
  <c r="F373" i="3" s="1"/>
  <c r="G373" i="3" s="1"/>
  <c r="J372" i="3"/>
  <c r="N372" i="3" s="1"/>
  <c r="B372" i="3"/>
  <c r="C372" i="3" s="1"/>
  <c r="F372" i="3" s="1"/>
  <c r="G372" i="3" s="1"/>
  <c r="J371" i="3"/>
  <c r="N371" i="3" s="1"/>
  <c r="I371" i="3"/>
  <c r="M371" i="3" s="1"/>
  <c r="H371" i="3"/>
  <c r="L371" i="3" s="1"/>
  <c r="B371" i="3"/>
  <c r="C371" i="3" s="1"/>
  <c r="F371" i="3" s="1"/>
  <c r="G371" i="3" s="1"/>
  <c r="J370" i="3"/>
  <c r="N370" i="3" s="1"/>
  <c r="B370" i="3"/>
  <c r="C370" i="3" s="1"/>
  <c r="F370" i="3" s="1"/>
  <c r="G370" i="3" s="1"/>
  <c r="H369" i="3"/>
  <c r="L369" i="3" s="1"/>
  <c r="B369" i="3"/>
  <c r="C369" i="3" s="1"/>
  <c r="F369" i="3" s="1"/>
  <c r="G369" i="3" s="1"/>
  <c r="H368" i="3"/>
  <c r="L368" i="3" s="1"/>
  <c r="B368" i="3"/>
  <c r="C368" i="3" s="1"/>
  <c r="F368" i="3" s="1"/>
  <c r="G368" i="3" s="1"/>
  <c r="B367" i="3"/>
  <c r="C367" i="3" s="1"/>
  <c r="F367" i="3" s="1"/>
  <c r="G367" i="3" s="1"/>
  <c r="B366" i="3"/>
  <c r="C366" i="3" s="1"/>
  <c r="F366" i="3" s="1"/>
  <c r="G366" i="3" s="1"/>
  <c r="B365" i="3"/>
  <c r="C365" i="3" s="1"/>
  <c r="F365" i="3" s="1"/>
  <c r="G365" i="3" s="1"/>
  <c r="J364" i="3"/>
  <c r="N364" i="3" s="1"/>
  <c r="B364" i="3"/>
  <c r="C364" i="3" s="1"/>
  <c r="F364" i="3" s="1"/>
  <c r="G364" i="3" s="1"/>
  <c r="J363" i="3"/>
  <c r="N363" i="3" s="1"/>
  <c r="I363" i="3"/>
  <c r="M363" i="3" s="1"/>
  <c r="H363" i="3"/>
  <c r="L363" i="3" s="1"/>
  <c r="B363" i="3"/>
  <c r="C363" i="3" s="1"/>
  <c r="F363" i="3" s="1"/>
  <c r="J362" i="3"/>
  <c r="N362" i="3" s="1"/>
  <c r="H362" i="3"/>
  <c r="L362" i="3" s="1"/>
  <c r="B362" i="3"/>
  <c r="C362" i="3" s="1"/>
  <c r="F362" i="3" s="1"/>
  <c r="G362" i="3" s="1"/>
  <c r="J361" i="3"/>
  <c r="N361" i="3" s="1"/>
  <c r="H361" i="3"/>
  <c r="L361" i="3" s="1"/>
  <c r="B361" i="3"/>
  <c r="C361" i="3" s="1"/>
  <c r="F361" i="3" s="1"/>
  <c r="G361" i="3" s="1"/>
  <c r="H360" i="3"/>
  <c r="L360" i="3" s="1"/>
  <c r="B360" i="3"/>
  <c r="C360" i="3" s="1"/>
  <c r="F360" i="3" s="1"/>
  <c r="G360" i="3" s="1"/>
  <c r="B359" i="3"/>
  <c r="C359" i="3" s="1"/>
  <c r="F359" i="3" s="1"/>
  <c r="G359" i="3" s="1"/>
  <c r="B358" i="3"/>
  <c r="C358" i="3" s="1"/>
  <c r="F358" i="3" s="1"/>
  <c r="G358" i="3" s="1"/>
  <c r="B357" i="3"/>
  <c r="C357" i="3" s="1"/>
  <c r="F357" i="3" s="1"/>
  <c r="G357" i="3" s="1"/>
  <c r="J356" i="3"/>
  <c r="N356" i="3" s="1"/>
  <c r="B356" i="3"/>
  <c r="C356" i="3" s="1"/>
  <c r="F356" i="3" s="1"/>
  <c r="G356" i="3" s="1"/>
  <c r="J355" i="3"/>
  <c r="N355" i="3" s="1"/>
  <c r="H355" i="3"/>
  <c r="L355" i="3" s="1"/>
  <c r="B355" i="3"/>
  <c r="C355" i="3" s="1"/>
  <c r="F355" i="3" s="1"/>
  <c r="J354" i="3"/>
  <c r="N354" i="3" s="1"/>
  <c r="H354" i="3"/>
  <c r="L354" i="3" s="1"/>
  <c r="B354" i="3"/>
  <c r="C354" i="3" s="1"/>
  <c r="F354" i="3" s="1"/>
  <c r="G354" i="3" s="1"/>
  <c r="J353" i="3"/>
  <c r="N353" i="3" s="1"/>
  <c r="H353" i="3"/>
  <c r="L353" i="3" s="1"/>
  <c r="B353" i="3"/>
  <c r="C353" i="3" s="1"/>
  <c r="F353" i="3" s="1"/>
  <c r="H352" i="3"/>
  <c r="L352" i="3" s="1"/>
  <c r="B352" i="3"/>
  <c r="C352" i="3" s="1"/>
  <c r="F352" i="3" s="1"/>
  <c r="G352" i="3" s="1"/>
  <c r="B351" i="3"/>
  <c r="C351" i="3" s="1"/>
  <c r="F351" i="3" s="1"/>
  <c r="G351" i="3" s="1"/>
  <c r="B350" i="3"/>
  <c r="C350" i="3" s="1"/>
  <c r="F350" i="3" s="1"/>
  <c r="G350" i="3" s="1"/>
  <c r="B349" i="3"/>
  <c r="C349" i="3" s="1"/>
  <c r="F349" i="3" s="1"/>
  <c r="G349" i="3" s="1"/>
  <c r="J348" i="3"/>
  <c r="N348" i="3" s="1"/>
  <c r="B348" i="3"/>
  <c r="C348" i="3" s="1"/>
  <c r="F348" i="3" s="1"/>
  <c r="G348" i="3" s="1"/>
  <c r="J347" i="3"/>
  <c r="N347" i="3" s="1"/>
  <c r="H347" i="3"/>
  <c r="L347" i="3" s="1"/>
  <c r="B347" i="3"/>
  <c r="C347" i="3" s="1"/>
  <c r="F347" i="3" s="1"/>
  <c r="J346" i="3"/>
  <c r="N346" i="3" s="1"/>
  <c r="H346" i="3"/>
  <c r="L346" i="3" s="1"/>
  <c r="B346" i="3"/>
  <c r="C346" i="3" s="1"/>
  <c r="F346" i="3" s="1"/>
  <c r="G346" i="3" s="1"/>
  <c r="H345" i="3"/>
  <c r="L345" i="3" s="1"/>
  <c r="B345" i="3"/>
  <c r="C345" i="3" s="1"/>
  <c r="F345" i="3" s="1"/>
  <c r="H344" i="3"/>
  <c r="L344" i="3" s="1"/>
  <c r="B344" i="3"/>
  <c r="C344" i="3" s="1"/>
  <c r="F344" i="3" s="1"/>
  <c r="G344" i="3" s="1"/>
  <c r="J343" i="3"/>
  <c r="N343" i="3" s="1"/>
  <c r="B343" i="3"/>
  <c r="C343" i="3" s="1"/>
  <c r="F343" i="3" s="1"/>
  <c r="G343" i="3" s="1"/>
  <c r="B342" i="3"/>
  <c r="C342" i="3" s="1"/>
  <c r="F342" i="3" s="1"/>
  <c r="G342" i="3" s="1"/>
  <c r="B341" i="3"/>
  <c r="C341" i="3" s="1"/>
  <c r="F341" i="3" s="1"/>
  <c r="G341" i="3" s="1"/>
  <c r="J340" i="3"/>
  <c r="N340" i="3" s="1"/>
  <c r="B340" i="3"/>
  <c r="C340" i="3" s="1"/>
  <c r="F340" i="3" s="1"/>
  <c r="G340" i="3" s="1"/>
  <c r="J339" i="3"/>
  <c r="N339" i="3" s="1"/>
  <c r="H339" i="3"/>
  <c r="L339" i="3" s="1"/>
  <c r="B339" i="3"/>
  <c r="C339" i="3" s="1"/>
  <c r="F339" i="3" s="1"/>
  <c r="R339" i="3" s="1"/>
  <c r="J338" i="3"/>
  <c r="N338" i="3" s="1"/>
  <c r="H338" i="3"/>
  <c r="L338" i="3" s="1"/>
  <c r="B338" i="3"/>
  <c r="C338" i="3" s="1"/>
  <c r="F338" i="3" s="1"/>
  <c r="G338" i="3" s="1"/>
  <c r="H337" i="3"/>
  <c r="L337" i="3" s="1"/>
  <c r="B337" i="3"/>
  <c r="C337" i="3" s="1"/>
  <c r="F337" i="3" s="1"/>
  <c r="G337" i="3" s="1"/>
  <c r="I336" i="3"/>
  <c r="M336" i="3" s="1"/>
  <c r="H336" i="3"/>
  <c r="L336" i="3" s="1"/>
  <c r="J336" i="3"/>
  <c r="N336" i="3" s="1"/>
  <c r="B336" i="3"/>
  <c r="C336" i="3" s="1"/>
  <c r="F336" i="3" s="1"/>
  <c r="G336" i="3" s="1"/>
  <c r="B335" i="3"/>
  <c r="C335" i="3" s="1"/>
  <c r="F335" i="3" s="1"/>
  <c r="G335" i="3" s="1"/>
  <c r="B334" i="3"/>
  <c r="C334" i="3" s="1"/>
  <c r="F334" i="3" s="1"/>
  <c r="G334" i="3" s="1"/>
  <c r="B333" i="3"/>
  <c r="C333" i="3" s="1"/>
  <c r="F333" i="3" s="1"/>
  <c r="G333" i="3" s="1"/>
  <c r="B332" i="3"/>
  <c r="C332" i="3" s="1"/>
  <c r="F332" i="3" s="1"/>
  <c r="G332" i="3" s="1"/>
  <c r="J331" i="3"/>
  <c r="N331" i="3" s="1"/>
  <c r="B331" i="3"/>
  <c r="C331" i="3" s="1"/>
  <c r="F331" i="3" s="1"/>
  <c r="G331" i="3" s="1"/>
  <c r="J330" i="3"/>
  <c r="N330" i="3" s="1"/>
  <c r="H330" i="3"/>
  <c r="L330" i="3" s="1"/>
  <c r="B330" i="3"/>
  <c r="C330" i="3" s="1"/>
  <c r="F330" i="3" s="1"/>
  <c r="G330" i="3" s="1"/>
  <c r="J329" i="3"/>
  <c r="N329" i="3" s="1"/>
  <c r="H329" i="3"/>
  <c r="L329" i="3" s="1"/>
  <c r="B329" i="3"/>
  <c r="C329" i="3" s="1"/>
  <c r="F329" i="3" s="1"/>
  <c r="G329" i="3" s="1"/>
  <c r="B328" i="3"/>
  <c r="C328" i="3" s="1"/>
  <c r="F328" i="3" s="1"/>
  <c r="G328" i="3" s="1"/>
  <c r="B327" i="3"/>
  <c r="C327" i="3" s="1"/>
  <c r="F327" i="3" s="1"/>
  <c r="G327" i="3" s="1"/>
  <c r="B326" i="3"/>
  <c r="C326" i="3" s="1"/>
  <c r="F326" i="3" s="1"/>
  <c r="G326" i="3" s="1"/>
  <c r="B325" i="3"/>
  <c r="C325" i="3" s="1"/>
  <c r="F325" i="3" s="1"/>
  <c r="G325" i="3" s="1"/>
  <c r="J324" i="3"/>
  <c r="N324" i="3" s="1"/>
  <c r="I324" i="3"/>
  <c r="M324" i="3" s="1"/>
  <c r="B324" i="3"/>
  <c r="C324" i="3" s="1"/>
  <c r="F324" i="3" s="1"/>
  <c r="G324" i="3" s="1"/>
  <c r="J323" i="3"/>
  <c r="N323" i="3" s="1"/>
  <c r="H323" i="3"/>
  <c r="L323" i="3" s="1"/>
  <c r="B323" i="3"/>
  <c r="C323" i="3" s="1"/>
  <c r="F323" i="3" s="1"/>
  <c r="G323" i="3" s="1"/>
  <c r="J322" i="3"/>
  <c r="N322" i="3" s="1"/>
  <c r="H322" i="3"/>
  <c r="L322" i="3" s="1"/>
  <c r="B322" i="3"/>
  <c r="C322" i="3" s="1"/>
  <c r="F322" i="3" s="1"/>
  <c r="G322" i="3" s="1"/>
  <c r="H321" i="3"/>
  <c r="L321" i="3" s="1"/>
  <c r="J321" i="3"/>
  <c r="N321" i="3" s="1"/>
  <c r="B321" i="3"/>
  <c r="C321" i="3" s="1"/>
  <c r="F321" i="3" s="1"/>
  <c r="B320" i="3"/>
  <c r="C320" i="3" s="1"/>
  <c r="F320" i="3" s="1"/>
  <c r="G320" i="3" s="1"/>
  <c r="B319" i="3"/>
  <c r="C319" i="3" s="1"/>
  <c r="F319" i="3" s="1"/>
  <c r="G319" i="3" s="1"/>
  <c r="B318" i="3"/>
  <c r="C318" i="3" s="1"/>
  <c r="F318" i="3" s="1"/>
  <c r="G318" i="3" s="1"/>
  <c r="B317" i="3"/>
  <c r="C317" i="3" s="1"/>
  <c r="F317" i="3" s="1"/>
  <c r="G317" i="3" s="1"/>
  <c r="J316" i="3"/>
  <c r="N316" i="3" s="1"/>
  <c r="I316" i="3"/>
  <c r="M316" i="3" s="1"/>
  <c r="B316" i="3"/>
  <c r="C316" i="3" s="1"/>
  <c r="F316" i="3" s="1"/>
  <c r="G316" i="3" s="1"/>
  <c r="J315" i="3"/>
  <c r="N315" i="3" s="1"/>
  <c r="I315" i="3"/>
  <c r="M315" i="3" s="1"/>
  <c r="H315" i="3"/>
  <c r="L315" i="3" s="1"/>
  <c r="B315" i="3"/>
  <c r="C315" i="3" s="1"/>
  <c r="F315" i="3" s="1"/>
  <c r="G315" i="3" s="1"/>
  <c r="J314" i="3"/>
  <c r="N314" i="3" s="1"/>
  <c r="H314" i="3"/>
  <c r="L314" i="3" s="1"/>
  <c r="B314" i="3"/>
  <c r="C314" i="3" s="1"/>
  <c r="F314" i="3" s="1"/>
  <c r="G314" i="3" s="1"/>
  <c r="I313" i="3"/>
  <c r="M313" i="3" s="1"/>
  <c r="H313" i="3"/>
  <c r="L313" i="3" s="1"/>
  <c r="J313" i="3"/>
  <c r="N313" i="3" s="1"/>
  <c r="B313" i="3"/>
  <c r="C313" i="3" s="1"/>
  <c r="F313" i="3" s="1"/>
  <c r="G313" i="3" s="1"/>
  <c r="I300" i="3"/>
  <c r="M300" i="3" s="1"/>
  <c r="B312" i="3"/>
  <c r="C312" i="3" s="1"/>
  <c r="F312" i="3" s="1"/>
  <c r="G312" i="3" s="1"/>
  <c r="B311" i="3"/>
  <c r="C311" i="3" s="1"/>
  <c r="F311" i="3" s="1"/>
  <c r="G311" i="3" s="1"/>
  <c r="B310" i="3"/>
  <c r="C310" i="3" s="1"/>
  <c r="F310" i="3" s="1"/>
  <c r="G310" i="3" s="1"/>
  <c r="B309" i="3"/>
  <c r="C309" i="3" s="1"/>
  <c r="F309" i="3" s="1"/>
  <c r="G309" i="3" s="1"/>
  <c r="J308" i="3"/>
  <c r="N308" i="3" s="1"/>
  <c r="I308" i="3"/>
  <c r="M308" i="3" s="1"/>
  <c r="B308" i="3"/>
  <c r="C308" i="3" s="1"/>
  <c r="F308" i="3" s="1"/>
  <c r="G308" i="3" s="1"/>
  <c r="J307" i="3"/>
  <c r="N307" i="3" s="1"/>
  <c r="I307" i="3"/>
  <c r="M307" i="3" s="1"/>
  <c r="H307" i="3"/>
  <c r="L307" i="3" s="1"/>
  <c r="B307" i="3"/>
  <c r="C307" i="3" s="1"/>
  <c r="F307" i="3" s="1"/>
  <c r="G307" i="3" s="1"/>
  <c r="J306" i="3"/>
  <c r="N306" i="3" s="1"/>
  <c r="H306" i="3"/>
  <c r="L306" i="3" s="1"/>
  <c r="B306" i="3"/>
  <c r="C306" i="3" s="1"/>
  <c r="F306" i="3" s="1"/>
  <c r="G306" i="3" s="1"/>
  <c r="H305" i="3"/>
  <c r="L305" i="3" s="1"/>
  <c r="B305" i="3"/>
  <c r="C305" i="3" s="1"/>
  <c r="F305" i="3" s="1"/>
  <c r="G305" i="3" s="1"/>
  <c r="B304" i="3"/>
  <c r="C304" i="3" s="1"/>
  <c r="F304" i="3" s="1"/>
  <c r="G304" i="3" s="1"/>
  <c r="B303" i="3"/>
  <c r="C303" i="3" s="1"/>
  <c r="F303" i="3" s="1"/>
  <c r="G303" i="3" s="1"/>
  <c r="B302" i="3"/>
  <c r="C302" i="3" s="1"/>
  <c r="F302" i="3" s="1"/>
  <c r="G302" i="3" s="1"/>
  <c r="B301" i="3"/>
  <c r="C301" i="3" s="1"/>
  <c r="F301" i="3" s="1"/>
  <c r="G301" i="3" s="1"/>
  <c r="J300" i="3"/>
  <c r="N300" i="3" s="1"/>
  <c r="B300" i="3"/>
  <c r="C300" i="3" s="1"/>
  <c r="F300" i="3" s="1"/>
  <c r="G300" i="3" s="1"/>
  <c r="J299" i="3"/>
  <c r="N299" i="3" s="1"/>
  <c r="H299" i="3"/>
  <c r="L299" i="3" s="1"/>
  <c r="B299" i="3"/>
  <c r="C299" i="3" s="1"/>
  <c r="F299" i="3" s="1"/>
  <c r="G299" i="3" s="1"/>
  <c r="J298" i="3"/>
  <c r="N298" i="3" s="1"/>
  <c r="H298" i="3"/>
  <c r="L298" i="3" s="1"/>
  <c r="B298" i="3"/>
  <c r="C298" i="3" s="1"/>
  <c r="F298" i="3" s="1"/>
  <c r="G298" i="3" s="1"/>
  <c r="H297" i="3"/>
  <c r="L297" i="3" s="1"/>
  <c r="J297" i="3"/>
  <c r="N297" i="3" s="1"/>
  <c r="B297" i="3"/>
  <c r="C297" i="3" s="1"/>
  <c r="F297" i="3" s="1"/>
  <c r="G297" i="3" s="1"/>
  <c r="B296" i="3"/>
  <c r="C296" i="3" s="1"/>
  <c r="F296" i="3" s="1"/>
  <c r="G296" i="3" s="1"/>
  <c r="B295" i="3"/>
  <c r="C295" i="3" s="1"/>
  <c r="F295" i="3" s="1"/>
  <c r="G295" i="3" s="1"/>
  <c r="B294" i="3"/>
  <c r="C294" i="3" s="1"/>
  <c r="F294" i="3" s="1"/>
  <c r="G294" i="3" s="1"/>
  <c r="B293" i="3"/>
  <c r="C293" i="3" s="1"/>
  <c r="F293" i="3" s="1"/>
  <c r="G293" i="3" s="1"/>
  <c r="I292" i="3"/>
  <c r="M292" i="3" s="1"/>
  <c r="B292" i="3"/>
  <c r="C292" i="3" s="1"/>
  <c r="F292" i="3" s="1"/>
  <c r="G292" i="3" s="1"/>
  <c r="J291" i="3"/>
  <c r="N291" i="3" s="1"/>
  <c r="H291" i="3"/>
  <c r="L291" i="3" s="1"/>
  <c r="B291" i="3"/>
  <c r="C291" i="3" s="1"/>
  <c r="F291" i="3" s="1"/>
  <c r="G291" i="3" s="1"/>
  <c r="J290" i="3"/>
  <c r="N290" i="3" s="1"/>
  <c r="H290" i="3"/>
  <c r="L290" i="3" s="1"/>
  <c r="B290" i="3"/>
  <c r="C290" i="3" s="1"/>
  <c r="F290" i="3" s="1"/>
  <c r="G290" i="3" s="1"/>
  <c r="I289" i="3"/>
  <c r="M289" i="3" s="1"/>
  <c r="H289" i="3"/>
  <c r="L289" i="3" s="1"/>
  <c r="J289" i="3"/>
  <c r="N289" i="3" s="1"/>
  <c r="B289" i="3"/>
  <c r="C289" i="3" s="1"/>
  <c r="F289" i="3" s="1"/>
  <c r="B288" i="3"/>
  <c r="C288" i="3" s="1"/>
  <c r="F288" i="3" s="1"/>
  <c r="G288" i="3" s="1"/>
  <c r="B287" i="3"/>
  <c r="C287" i="3" s="1"/>
  <c r="F287" i="3" s="1"/>
  <c r="G287" i="3" s="1"/>
  <c r="B286" i="3"/>
  <c r="C286" i="3" s="1"/>
  <c r="F286" i="3" s="1"/>
  <c r="G286" i="3" s="1"/>
  <c r="B285" i="3"/>
  <c r="C285" i="3" s="1"/>
  <c r="F285" i="3" s="1"/>
  <c r="G285" i="3" s="1"/>
  <c r="J284" i="3"/>
  <c r="N284" i="3" s="1"/>
  <c r="B284" i="3"/>
  <c r="C284" i="3" s="1"/>
  <c r="F284" i="3" s="1"/>
  <c r="G284" i="3" s="1"/>
  <c r="J283" i="3"/>
  <c r="N283" i="3" s="1"/>
  <c r="I283" i="3"/>
  <c r="M283" i="3" s="1"/>
  <c r="H283" i="3"/>
  <c r="L283" i="3" s="1"/>
  <c r="B283" i="3"/>
  <c r="C283" i="3" s="1"/>
  <c r="F283" i="3" s="1"/>
  <c r="G283" i="3" s="1"/>
  <c r="J282" i="3"/>
  <c r="N282" i="3" s="1"/>
  <c r="H282" i="3"/>
  <c r="L282" i="3" s="1"/>
  <c r="B282" i="3"/>
  <c r="C282" i="3" s="1"/>
  <c r="F282" i="3" s="1"/>
  <c r="G282" i="3" s="1"/>
  <c r="H281" i="3"/>
  <c r="L281" i="3" s="1"/>
  <c r="J281" i="3"/>
  <c r="N281" i="3" s="1"/>
  <c r="B281" i="3"/>
  <c r="C281" i="3" s="1"/>
  <c r="F281" i="3" s="1"/>
  <c r="B280" i="3"/>
  <c r="C280" i="3" s="1"/>
  <c r="F280" i="3" s="1"/>
  <c r="G280" i="3" s="1"/>
  <c r="B279" i="3"/>
  <c r="C279" i="3" s="1"/>
  <c r="F279" i="3" s="1"/>
  <c r="G279" i="3" s="1"/>
  <c r="B278" i="3"/>
  <c r="C278" i="3" s="1"/>
  <c r="F278" i="3" s="1"/>
  <c r="G278" i="3" s="1"/>
  <c r="I277" i="3"/>
  <c r="M277" i="3" s="1"/>
  <c r="B277" i="3"/>
  <c r="C277" i="3" s="1"/>
  <c r="F277" i="3" s="1"/>
  <c r="G277" i="3" s="1"/>
  <c r="J276" i="3"/>
  <c r="N276" i="3" s="1"/>
  <c r="I276" i="3"/>
  <c r="M276" i="3" s="1"/>
  <c r="B276" i="3"/>
  <c r="C276" i="3" s="1"/>
  <c r="F276" i="3" s="1"/>
  <c r="G276" i="3" s="1"/>
  <c r="J275" i="3"/>
  <c r="N275" i="3" s="1"/>
  <c r="I275" i="3"/>
  <c r="M275" i="3" s="1"/>
  <c r="H275" i="3"/>
  <c r="L275" i="3" s="1"/>
  <c r="B275" i="3"/>
  <c r="C275" i="3" s="1"/>
  <c r="F275" i="3" s="1"/>
  <c r="G275" i="3" s="1"/>
  <c r="J274" i="3"/>
  <c r="N274" i="3" s="1"/>
  <c r="H274" i="3"/>
  <c r="L274" i="3" s="1"/>
  <c r="B274" i="3"/>
  <c r="C274" i="3" s="1"/>
  <c r="F274" i="3" s="1"/>
  <c r="G274" i="3" s="1"/>
  <c r="H273" i="3"/>
  <c r="L273" i="3" s="1"/>
  <c r="J273" i="3"/>
  <c r="N273" i="3" s="1"/>
  <c r="B273" i="3"/>
  <c r="C273" i="3" s="1"/>
  <c r="F273" i="3" s="1"/>
  <c r="B272" i="3"/>
  <c r="C272" i="3" s="1"/>
  <c r="F272" i="3" s="1"/>
  <c r="G272" i="3" s="1"/>
  <c r="B271" i="3"/>
  <c r="C271" i="3" s="1"/>
  <c r="F271" i="3" s="1"/>
  <c r="G271" i="3" s="1"/>
  <c r="B270" i="3"/>
  <c r="C270" i="3" s="1"/>
  <c r="F270" i="3" s="1"/>
  <c r="G270" i="3" s="1"/>
  <c r="B269" i="3"/>
  <c r="C269" i="3" s="1"/>
  <c r="F269" i="3" s="1"/>
  <c r="G269" i="3" s="1"/>
  <c r="J268" i="3"/>
  <c r="N268" i="3" s="1"/>
  <c r="I268" i="3"/>
  <c r="M268" i="3" s="1"/>
  <c r="B268" i="3"/>
  <c r="C268" i="3" s="1"/>
  <c r="F268" i="3" s="1"/>
  <c r="G268" i="3" s="1"/>
  <c r="J267" i="3"/>
  <c r="N267" i="3" s="1"/>
  <c r="I267" i="3"/>
  <c r="M267" i="3" s="1"/>
  <c r="H267" i="3"/>
  <c r="L267" i="3" s="1"/>
  <c r="B267" i="3"/>
  <c r="C267" i="3" s="1"/>
  <c r="F267" i="3" s="1"/>
  <c r="G267" i="3" s="1"/>
  <c r="J266" i="3"/>
  <c r="N266" i="3" s="1"/>
  <c r="H266" i="3"/>
  <c r="L266" i="3" s="1"/>
  <c r="B266" i="3"/>
  <c r="C266" i="3" s="1"/>
  <c r="F266" i="3" s="1"/>
  <c r="G266" i="3" s="1"/>
  <c r="H265" i="3"/>
  <c r="L265" i="3" s="1"/>
  <c r="J265" i="3"/>
  <c r="N265" i="3" s="1"/>
  <c r="B265" i="3"/>
  <c r="C265" i="3" s="1"/>
  <c r="F265" i="3" s="1"/>
  <c r="G265" i="3" s="1"/>
  <c r="B264" i="3"/>
  <c r="C264" i="3" s="1"/>
  <c r="F264" i="3" s="1"/>
  <c r="G264" i="3" s="1"/>
  <c r="B263" i="3"/>
  <c r="C263" i="3" s="1"/>
  <c r="F263" i="3" s="1"/>
  <c r="G263" i="3" s="1"/>
  <c r="B262" i="3"/>
  <c r="C262" i="3" s="1"/>
  <c r="F262" i="3" s="1"/>
  <c r="G262" i="3" s="1"/>
  <c r="J261" i="3"/>
  <c r="N261" i="3" s="1"/>
  <c r="I261" i="3"/>
  <c r="M261" i="3" s="1"/>
  <c r="B261" i="3"/>
  <c r="C261" i="3" s="1"/>
  <c r="F261" i="3" s="1"/>
  <c r="G261" i="3" s="1"/>
  <c r="J260" i="3"/>
  <c r="N260" i="3" s="1"/>
  <c r="I260" i="3"/>
  <c r="M260" i="3" s="1"/>
  <c r="B260" i="3"/>
  <c r="C260" i="3" s="1"/>
  <c r="F260" i="3" s="1"/>
  <c r="G260" i="3" s="1"/>
  <c r="J259" i="3"/>
  <c r="N259" i="3" s="1"/>
  <c r="I259" i="3"/>
  <c r="M259" i="3" s="1"/>
  <c r="H259" i="3"/>
  <c r="L259" i="3" s="1"/>
  <c r="B259" i="3"/>
  <c r="C259" i="3" s="1"/>
  <c r="F259" i="3" s="1"/>
  <c r="G259" i="3" s="1"/>
  <c r="J258" i="3"/>
  <c r="N258" i="3" s="1"/>
  <c r="H258" i="3"/>
  <c r="L258" i="3" s="1"/>
  <c r="B258" i="3"/>
  <c r="C258" i="3" s="1"/>
  <c r="F258" i="3" s="1"/>
  <c r="G258" i="3" s="1"/>
  <c r="H257" i="3"/>
  <c r="L257" i="3" s="1"/>
  <c r="J257" i="3"/>
  <c r="N257" i="3" s="1"/>
  <c r="B257" i="3"/>
  <c r="C257" i="3" s="1"/>
  <c r="F257" i="3" s="1"/>
  <c r="G257" i="3" s="1"/>
  <c r="B256" i="3"/>
  <c r="C256" i="3" s="1"/>
  <c r="F256" i="3" s="1"/>
  <c r="G256" i="3" s="1"/>
  <c r="B255" i="3"/>
  <c r="C255" i="3" s="1"/>
  <c r="F255" i="3" s="1"/>
  <c r="G255" i="3" s="1"/>
  <c r="B254" i="3"/>
  <c r="C254" i="3" s="1"/>
  <c r="F254" i="3" s="1"/>
  <c r="G254" i="3" s="1"/>
  <c r="I253" i="3"/>
  <c r="M253" i="3" s="1"/>
  <c r="B253" i="3"/>
  <c r="C253" i="3" s="1"/>
  <c r="F253" i="3" s="1"/>
  <c r="G253" i="3" s="1"/>
  <c r="J252" i="3"/>
  <c r="N252" i="3" s="1"/>
  <c r="I252" i="3"/>
  <c r="M252" i="3" s="1"/>
  <c r="B252" i="3"/>
  <c r="C252" i="3" s="1"/>
  <c r="F252" i="3" s="1"/>
  <c r="G252" i="3" s="1"/>
  <c r="J251" i="3"/>
  <c r="N251" i="3" s="1"/>
  <c r="I251" i="3"/>
  <c r="M251" i="3" s="1"/>
  <c r="H251" i="3"/>
  <c r="L251" i="3" s="1"/>
  <c r="B251" i="3"/>
  <c r="C251" i="3" s="1"/>
  <c r="F251" i="3" s="1"/>
  <c r="G251" i="3" s="1"/>
  <c r="J250" i="3"/>
  <c r="N250" i="3" s="1"/>
  <c r="H250" i="3"/>
  <c r="L250" i="3" s="1"/>
  <c r="B250" i="3"/>
  <c r="C250" i="3" s="1"/>
  <c r="F250" i="3" s="1"/>
  <c r="G250" i="3" s="1"/>
  <c r="H249" i="3"/>
  <c r="L249" i="3" s="1"/>
  <c r="J249" i="3"/>
  <c r="N249" i="3" s="1"/>
  <c r="B249" i="3"/>
  <c r="C249" i="3" s="1"/>
  <c r="F249" i="3" s="1"/>
  <c r="G249" i="3" s="1"/>
  <c r="I236" i="3"/>
  <c r="M236" i="3" s="1"/>
  <c r="B248" i="3"/>
  <c r="C248" i="3" s="1"/>
  <c r="F248" i="3" s="1"/>
  <c r="G248" i="3" s="1"/>
  <c r="B247" i="3"/>
  <c r="C247" i="3" s="1"/>
  <c r="F247" i="3" s="1"/>
  <c r="G247" i="3" s="1"/>
  <c r="B246" i="3"/>
  <c r="C246" i="3" s="1"/>
  <c r="F246" i="3" s="1"/>
  <c r="G246" i="3" s="1"/>
  <c r="B245" i="3"/>
  <c r="C245" i="3" s="1"/>
  <c r="F245" i="3" s="1"/>
  <c r="G245" i="3" s="1"/>
  <c r="J244" i="3"/>
  <c r="N244" i="3" s="1"/>
  <c r="I244" i="3"/>
  <c r="M244" i="3" s="1"/>
  <c r="B244" i="3"/>
  <c r="C244" i="3" s="1"/>
  <c r="F244" i="3" s="1"/>
  <c r="G244" i="3" s="1"/>
  <c r="J243" i="3"/>
  <c r="N243" i="3" s="1"/>
  <c r="I243" i="3"/>
  <c r="M243" i="3" s="1"/>
  <c r="H243" i="3"/>
  <c r="L243" i="3" s="1"/>
  <c r="B243" i="3"/>
  <c r="C243" i="3" s="1"/>
  <c r="F243" i="3" s="1"/>
  <c r="G243" i="3" s="1"/>
  <c r="J242" i="3"/>
  <c r="N242" i="3" s="1"/>
  <c r="H242" i="3"/>
  <c r="L242" i="3" s="1"/>
  <c r="B242" i="3"/>
  <c r="C242" i="3" s="1"/>
  <c r="F242" i="3" s="1"/>
  <c r="G242" i="3" s="1"/>
  <c r="H241" i="3"/>
  <c r="L241" i="3" s="1"/>
  <c r="J241" i="3"/>
  <c r="N241" i="3" s="1"/>
  <c r="B241" i="3"/>
  <c r="C241" i="3" s="1"/>
  <c r="F241" i="3" s="1"/>
  <c r="G241" i="3" s="1"/>
  <c r="B240" i="3"/>
  <c r="C240" i="3" s="1"/>
  <c r="F240" i="3" s="1"/>
  <c r="G240" i="3" s="1"/>
  <c r="B239" i="3"/>
  <c r="C239" i="3" s="1"/>
  <c r="F239" i="3" s="1"/>
  <c r="G239" i="3" s="1"/>
  <c r="B238" i="3"/>
  <c r="C238" i="3" s="1"/>
  <c r="F238" i="3" s="1"/>
  <c r="G238" i="3" s="1"/>
  <c r="B237" i="3"/>
  <c r="C237" i="3" s="1"/>
  <c r="F237" i="3" s="1"/>
  <c r="G237" i="3" s="1"/>
  <c r="J236" i="3"/>
  <c r="N236" i="3" s="1"/>
  <c r="B236" i="3"/>
  <c r="C236" i="3" s="1"/>
  <c r="F236" i="3" s="1"/>
  <c r="G236" i="3" s="1"/>
  <c r="J235" i="3"/>
  <c r="N235" i="3" s="1"/>
  <c r="H235" i="3"/>
  <c r="L235" i="3" s="1"/>
  <c r="B235" i="3"/>
  <c r="C235" i="3" s="1"/>
  <c r="F235" i="3" s="1"/>
  <c r="J234" i="3"/>
  <c r="N234" i="3" s="1"/>
  <c r="H234" i="3"/>
  <c r="L234" i="3" s="1"/>
  <c r="B234" i="3"/>
  <c r="C234" i="3" s="1"/>
  <c r="F234" i="3" s="1"/>
  <c r="G234" i="3" s="1"/>
  <c r="I233" i="3"/>
  <c r="M233" i="3" s="1"/>
  <c r="H233" i="3"/>
  <c r="L233" i="3" s="1"/>
  <c r="J233" i="3"/>
  <c r="N233" i="3" s="1"/>
  <c r="B233" i="3"/>
  <c r="C233" i="3" s="1"/>
  <c r="F233" i="3" s="1"/>
  <c r="G233" i="3" s="1"/>
  <c r="B232" i="3"/>
  <c r="C232" i="3" s="1"/>
  <c r="F232" i="3" s="1"/>
  <c r="G232" i="3" s="1"/>
  <c r="B231" i="3"/>
  <c r="C231" i="3" s="1"/>
  <c r="F231" i="3" s="1"/>
  <c r="G231" i="3" s="1"/>
  <c r="B230" i="3"/>
  <c r="C230" i="3" s="1"/>
  <c r="F230" i="3" s="1"/>
  <c r="G230" i="3" s="1"/>
  <c r="B229" i="3"/>
  <c r="C229" i="3" s="1"/>
  <c r="F229" i="3" s="1"/>
  <c r="G229" i="3" s="1"/>
  <c r="J228" i="3"/>
  <c r="N228" i="3" s="1"/>
  <c r="I228" i="3"/>
  <c r="M228" i="3" s="1"/>
  <c r="B228" i="3"/>
  <c r="C228" i="3" s="1"/>
  <c r="F228" i="3" s="1"/>
  <c r="G228" i="3" s="1"/>
  <c r="J227" i="3"/>
  <c r="N227" i="3" s="1"/>
  <c r="H227" i="3"/>
  <c r="L227" i="3" s="1"/>
  <c r="B227" i="3"/>
  <c r="C227" i="3" s="1"/>
  <c r="F227" i="3" s="1"/>
  <c r="G227" i="3" s="1"/>
  <c r="J226" i="3"/>
  <c r="N226" i="3" s="1"/>
  <c r="H226" i="3"/>
  <c r="L226" i="3" s="1"/>
  <c r="B226" i="3"/>
  <c r="C226" i="3" s="1"/>
  <c r="F226" i="3" s="1"/>
  <c r="G226" i="3" s="1"/>
  <c r="I225" i="3"/>
  <c r="M225" i="3" s="1"/>
  <c r="H225" i="3"/>
  <c r="L225" i="3" s="1"/>
  <c r="J225" i="3"/>
  <c r="N225" i="3" s="1"/>
  <c r="B225" i="3"/>
  <c r="C225" i="3" s="1"/>
  <c r="F225" i="3" s="1"/>
  <c r="B224" i="3"/>
  <c r="C224" i="3" s="1"/>
  <c r="F224" i="3" s="1"/>
  <c r="G224" i="3" s="1"/>
  <c r="B223" i="3"/>
  <c r="C223" i="3" s="1"/>
  <c r="F223" i="3" s="1"/>
  <c r="G223" i="3" s="1"/>
  <c r="B222" i="3"/>
  <c r="C222" i="3" s="1"/>
  <c r="F222" i="3" s="1"/>
  <c r="G222" i="3" s="1"/>
  <c r="J221" i="3"/>
  <c r="N221" i="3" s="1"/>
  <c r="B221" i="3"/>
  <c r="C221" i="3" s="1"/>
  <c r="F221" i="3" s="1"/>
  <c r="G221" i="3" s="1"/>
  <c r="J220" i="3"/>
  <c r="N220" i="3" s="1"/>
  <c r="B220" i="3"/>
  <c r="C220" i="3" s="1"/>
  <c r="F220" i="3" s="1"/>
  <c r="G220" i="3" s="1"/>
  <c r="J219" i="3"/>
  <c r="N219" i="3" s="1"/>
  <c r="I219" i="3"/>
  <c r="M219" i="3" s="1"/>
  <c r="H219" i="3"/>
  <c r="L219" i="3" s="1"/>
  <c r="B219" i="3"/>
  <c r="C219" i="3" s="1"/>
  <c r="F219" i="3" s="1"/>
  <c r="G219" i="3" s="1"/>
  <c r="J218" i="3"/>
  <c r="N218" i="3" s="1"/>
  <c r="H218" i="3"/>
  <c r="L218" i="3" s="1"/>
  <c r="B218" i="3"/>
  <c r="C218" i="3" s="1"/>
  <c r="F218" i="3" s="1"/>
  <c r="H217" i="3"/>
  <c r="L217" i="3" s="1"/>
  <c r="J217" i="3"/>
  <c r="N217" i="3" s="1"/>
  <c r="B217" i="3"/>
  <c r="C217" i="3" s="1"/>
  <c r="F217" i="3" s="1"/>
  <c r="B216" i="3"/>
  <c r="C216" i="3" s="1"/>
  <c r="F216" i="3" s="1"/>
  <c r="G216" i="3" s="1"/>
  <c r="B215" i="3"/>
  <c r="C215" i="3" s="1"/>
  <c r="F215" i="3" s="1"/>
  <c r="G215" i="3" s="1"/>
  <c r="B214" i="3"/>
  <c r="C214" i="3" s="1"/>
  <c r="F214" i="3" s="1"/>
  <c r="G214" i="3" s="1"/>
  <c r="J213" i="3"/>
  <c r="N213" i="3" s="1"/>
  <c r="I213" i="3"/>
  <c r="M213" i="3" s="1"/>
  <c r="B213" i="3"/>
  <c r="C213" i="3" s="1"/>
  <c r="F213" i="3" s="1"/>
  <c r="G213" i="3" s="1"/>
  <c r="J212" i="3"/>
  <c r="N212" i="3" s="1"/>
  <c r="I212" i="3"/>
  <c r="M212" i="3" s="1"/>
  <c r="B212" i="3"/>
  <c r="C212" i="3" s="1"/>
  <c r="F212" i="3" s="1"/>
  <c r="G212" i="3" s="1"/>
  <c r="J211" i="3"/>
  <c r="N211" i="3" s="1"/>
  <c r="I211" i="3"/>
  <c r="M211" i="3" s="1"/>
  <c r="H211" i="3"/>
  <c r="L211" i="3" s="1"/>
  <c r="B211" i="3"/>
  <c r="C211" i="3" s="1"/>
  <c r="F211" i="3" s="1"/>
  <c r="G211" i="3" s="1"/>
  <c r="J210" i="3"/>
  <c r="N210" i="3" s="1"/>
  <c r="H210" i="3"/>
  <c r="L210" i="3" s="1"/>
  <c r="B210" i="3"/>
  <c r="C210" i="3" s="1"/>
  <c r="F210" i="3" s="1"/>
  <c r="G210" i="3" s="1"/>
  <c r="H209" i="3"/>
  <c r="L209" i="3" s="1"/>
  <c r="J209" i="3"/>
  <c r="N209" i="3" s="1"/>
  <c r="B209" i="3"/>
  <c r="C209" i="3" s="1"/>
  <c r="F209" i="3" s="1"/>
  <c r="B208" i="3"/>
  <c r="C208" i="3" s="1"/>
  <c r="F208" i="3" s="1"/>
  <c r="G208" i="3" s="1"/>
  <c r="B207" i="3"/>
  <c r="C207" i="3" s="1"/>
  <c r="F207" i="3" s="1"/>
  <c r="G207" i="3" s="1"/>
  <c r="B206" i="3"/>
  <c r="C206" i="3" s="1"/>
  <c r="F206" i="3" s="1"/>
  <c r="G206" i="3" s="1"/>
  <c r="J205" i="3"/>
  <c r="N205" i="3" s="1"/>
  <c r="B205" i="3"/>
  <c r="C205" i="3" s="1"/>
  <c r="F205" i="3" s="1"/>
  <c r="G205" i="3" s="1"/>
  <c r="J204" i="3"/>
  <c r="N204" i="3" s="1"/>
  <c r="I204" i="3"/>
  <c r="M204" i="3" s="1"/>
  <c r="B204" i="3"/>
  <c r="C204" i="3" s="1"/>
  <c r="F204" i="3" s="1"/>
  <c r="G204" i="3" s="1"/>
  <c r="J203" i="3"/>
  <c r="N203" i="3" s="1"/>
  <c r="I203" i="3"/>
  <c r="M203" i="3" s="1"/>
  <c r="H203" i="3"/>
  <c r="L203" i="3" s="1"/>
  <c r="B203" i="3"/>
  <c r="C203" i="3" s="1"/>
  <c r="F203" i="3" s="1"/>
  <c r="G203" i="3" s="1"/>
  <c r="J202" i="3"/>
  <c r="N202" i="3" s="1"/>
  <c r="H202" i="3"/>
  <c r="L202" i="3" s="1"/>
  <c r="B202" i="3"/>
  <c r="C202" i="3" s="1"/>
  <c r="F202" i="3" s="1"/>
  <c r="G202" i="3" s="1"/>
  <c r="H201" i="3"/>
  <c r="L201" i="3" s="1"/>
  <c r="J201" i="3"/>
  <c r="N201" i="3" s="1"/>
  <c r="B201" i="3"/>
  <c r="C201" i="3" s="1"/>
  <c r="F201" i="3" s="1"/>
  <c r="B200" i="3"/>
  <c r="C200" i="3" s="1"/>
  <c r="F200" i="3" s="1"/>
  <c r="G200" i="3" s="1"/>
  <c r="B199" i="3"/>
  <c r="C199" i="3" s="1"/>
  <c r="F199" i="3" s="1"/>
  <c r="G199" i="3" s="1"/>
  <c r="B198" i="3"/>
  <c r="C198" i="3" s="1"/>
  <c r="F198" i="3" s="1"/>
  <c r="G198" i="3" s="1"/>
  <c r="J197" i="3"/>
  <c r="N197" i="3" s="1"/>
  <c r="B197" i="3"/>
  <c r="C197" i="3" s="1"/>
  <c r="F197" i="3" s="1"/>
  <c r="G197" i="3" s="1"/>
  <c r="J196" i="3"/>
  <c r="N196" i="3" s="1"/>
  <c r="I196" i="3"/>
  <c r="M196" i="3" s="1"/>
  <c r="B196" i="3"/>
  <c r="C196" i="3" s="1"/>
  <c r="F196" i="3" s="1"/>
  <c r="G196" i="3" s="1"/>
  <c r="J195" i="3"/>
  <c r="N195" i="3" s="1"/>
  <c r="I195" i="3"/>
  <c r="M195" i="3" s="1"/>
  <c r="H195" i="3"/>
  <c r="L195" i="3" s="1"/>
  <c r="B195" i="3"/>
  <c r="C195" i="3" s="1"/>
  <c r="F195" i="3" s="1"/>
  <c r="G195" i="3" s="1"/>
  <c r="J194" i="3"/>
  <c r="N194" i="3" s="1"/>
  <c r="H194" i="3"/>
  <c r="L194" i="3" s="1"/>
  <c r="B194" i="3"/>
  <c r="C194" i="3" s="1"/>
  <c r="F194" i="3" s="1"/>
  <c r="G194" i="3" s="1"/>
  <c r="I193" i="3"/>
  <c r="M193" i="3" s="1"/>
  <c r="H193" i="3"/>
  <c r="L193" i="3" s="1"/>
  <c r="J193" i="3"/>
  <c r="N193" i="3" s="1"/>
  <c r="B193" i="3"/>
  <c r="C193" i="3" s="1"/>
  <c r="F193" i="3" s="1"/>
  <c r="G193" i="3" s="1"/>
  <c r="B192" i="3"/>
  <c r="C192" i="3" s="1"/>
  <c r="F192" i="3" s="1"/>
  <c r="G192" i="3" s="1"/>
  <c r="B191" i="3"/>
  <c r="C191" i="3" s="1"/>
  <c r="F191" i="3" s="1"/>
  <c r="G191" i="3" s="1"/>
  <c r="B190" i="3"/>
  <c r="C190" i="3" s="1"/>
  <c r="F190" i="3" s="1"/>
  <c r="G190" i="3" s="1"/>
  <c r="B189" i="3"/>
  <c r="C189" i="3" s="1"/>
  <c r="F189" i="3" s="1"/>
  <c r="G189" i="3" s="1"/>
  <c r="J188" i="3"/>
  <c r="N188" i="3" s="1"/>
  <c r="I188" i="3"/>
  <c r="M188" i="3" s="1"/>
  <c r="B188" i="3"/>
  <c r="C188" i="3" s="1"/>
  <c r="F188" i="3" s="1"/>
  <c r="G188" i="3" s="1"/>
  <c r="J187" i="3"/>
  <c r="N187" i="3" s="1"/>
  <c r="I187" i="3"/>
  <c r="M187" i="3" s="1"/>
  <c r="H187" i="3"/>
  <c r="L187" i="3" s="1"/>
  <c r="B187" i="3"/>
  <c r="C187" i="3" s="1"/>
  <c r="F187" i="3" s="1"/>
  <c r="G187" i="3" s="1"/>
  <c r="J186" i="3"/>
  <c r="N186" i="3" s="1"/>
  <c r="H186" i="3"/>
  <c r="L186" i="3" s="1"/>
  <c r="B186" i="3"/>
  <c r="C186" i="3" s="1"/>
  <c r="F186" i="3" s="1"/>
  <c r="G186" i="3" s="1"/>
  <c r="H185" i="3"/>
  <c r="L185" i="3" s="1"/>
  <c r="J185" i="3"/>
  <c r="N185" i="3" s="1"/>
  <c r="B185" i="3"/>
  <c r="C185" i="3" s="1"/>
  <c r="F185" i="3" s="1"/>
  <c r="G185" i="3" s="1"/>
  <c r="I172" i="3"/>
  <c r="M172" i="3" s="1"/>
  <c r="B184" i="3"/>
  <c r="C184" i="3" s="1"/>
  <c r="F184" i="3" s="1"/>
  <c r="G184" i="3" s="1"/>
  <c r="B183" i="3"/>
  <c r="C183" i="3" s="1"/>
  <c r="F183" i="3" s="1"/>
  <c r="G183" i="3" s="1"/>
  <c r="B182" i="3"/>
  <c r="C182" i="3" s="1"/>
  <c r="F182" i="3" s="1"/>
  <c r="G182" i="3" s="1"/>
  <c r="I181" i="3"/>
  <c r="M181" i="3" s="1"/>
  <c r="B181" i="3"/>
  <c r="C181" i="3" s="1"/>
  <c r="F181" i="3" s="1"/>
  <c r="G181" i="3" s="1"/>
  <c r="J180" i="3"/>
  <c r="N180" i="3" s="1"/>
  <c r="I180" i="3"/>
  <c r="M180" i="3" s="1"/>
  <c r="B180" i="3"/>
  <c r="C180" i="3" s="1"/>
  <c r="F180" i="3" s="1"/>
  <c r="G180" i="3" s="1"/>
  <c r="J179" i="3"/>
  <c r="N179" i="3" s="1"/>
  <c r="I179" i="3"/>
  <c r="M179" i="3" s="1"/>
  <c r="H179" i="3"/>
  <c r="L179" i="3" s="1"/>
  <c r="B179" i="3"/>
  <c r="C179" i="3" s="1"/>
  <c r="F179" i="3" s="1"/>
  <c r="G179" i="3" s="1"/>
  <c r="J178" i="3"/>
  <c r="N178" i="3" s="1"/>
  <c r="H178" i="3"/>
  <c r="L178" i="3" s="1"/>
  <c r="B178" i="3"/>
  <c r="C178" i="3" s="1"/>
  <c r="F178" i="3" s="1"/>
  <c r="H177" i="3"/>
  <c r="L177" i="3" s="1"/>
  <c r="J177" i="3"/>
  <c r="N177" i="3" s="1"/>
  <c r="B177" i="3"/>
  <c r="C177" i="3" s="1"/>
  <c r="F177" i="3" s="1"/>
  <c r="G177" i="3" s="1"/>
  <c r="B176" i="3"/>
  <c r="C176" i="3" s="1"/>
  <c r="F176" i="3" s="1"/>
  <c r="G176" i="3" s="1"/>
  <c r="B175" i="3"/>
  <c r="C175" i="3" s="1"/>
  <c r="F175" i="3" s="1"/>
  <c r="G175" i="3" s="1"/>
  <c r="B174" i="3"/>
  <c r="C174" i="3" s="1"/>
  <c r="F174" i="3" s="1"/>
  <c r="G174" i="3" s="1"/>
  <c r="J173" i="3"/>
  <c r="N173" i="3" s="1"/>
  <c r="B173" i="3"/>
  <c r="C173" i="3" s="1"/>
  <c r="F173" i="3" s="1"/>
  <c r="G173" i="3" s="1"/>
  <c r="J172" i="3"/>
  <c r="N172" i="3" s="1"/>
  <c r="B172" i="3"/>
  <c r="C172" i="3" s="1"/>
  <c r="F172" i="3" s="1"/>
  <c r="G172" i="3" s="1"/>
  <c r="J171" i="3"/>
  <c r="N171" i="3" s="1"/>
  <c r="H171" i="3"/>
  <c r="L171" i="3" s="1"/>
  <c r="B171" i="3"/>
  <c r="C171" i="3" s="1"/>
  <c r="F171" i="3" s="1"/>
  <c r="G171" i="3" s="1"/>
  <c r="J170" i="3"/>
  <c r="N170" i="3" s="1"/>
  <c r="H170" i="3"/>
  <c r="L170" i="3" s="1"/>
  <c r="B170" i="3"/>
  <c r="C170" i="3" s="1"/>
  <c r="F170" i="3" s="1"/>
  <c r="G170" i="3" s="1"/>
  <c r="I169" i="3"/>
  <c r="M169" i="3" s="1"/>
  <c r="H169" i="3"/>
  <c r="L169" i="3" s="1"/>
  <c r="J169" i="3"/>
  <c r="N169" i="3" s="1"/>
  <c r="B169" i="3"/>
  <c r="C169" i="3" s="1"/>
  <c r="F169" i="3" s="1"/>
  <c r="G169" i="3" s="1"/>
  <c r="B168" i="3"/>
  <c r="C168" i="3" s="1"/>
  <c r="F168" i="3" s="1"/>
  <c r="G168" i="3" s="1"/>
  <c r="B167" i="3"/>
  <c r="C167" i="3" s="1"/>
  <c r="F167" i="3" s="1"/>
  <c r="G167" i="3" s="1"/>
  <c r="B166" i="3"/>
  <c r="C166" i="3" s="1"/>
  <c r="F166" i="3" s="1"/>
  <c r="G166" i="3" s="1"/>
  <c r="B165" i="3"/>
  <c r="C165" i="3" s="1"/>
  <c r="F165" i="3" s="1"/>
  <c r="G165" i="3" s="1"/>
  <c r="J164" i="3"/>
  <c r="N164" i="3" s="1"/>
  <c r="I164" i="3"/>
  <c r="M164" i="3" s="1"/>
  <c r="B164" i="3"/>
  <c r="C164" i="3" s="1"/>
  <c r="F164" i="3" s="1"/>
  <c r="G164" i="3" s="1"/>
  <c r="J163" i="3"/>
  <c r="N163" i="3" s="1"/>
  <c r="H163" i="3"/>
  <c r="L163" i="3" s="1"/>
  <c r="B163" i="3"/>
  <c r="C163" i="3" s="1"/>
  <c r="F163" i="3" s="1"/>
  <c r="G163" i="3" s="1"/>
  <c r="J162" i="3"/>
  <c r="N162" i="3" s="1"/>
  <c r="H162" i="3"/>
  <c r="L162" i="3" s="1"/>
  <c r="B162" i="3"/>
  <c r="C162" i="3" s="1"/>
  <c r="F162" i="3" s="1"/>
  <c r="G162" i="3" s="1"/>
  <c r="I161" i="3"/>
  <c r="M161" i="3" s="1"/>
  <c r="H161" i="3"/>
  <c r="L161" i="3" s="1"/>
  <c r="J161" i="3"/>
  <c r="N161" i="3" s="1"/>
  <c r="B161" i="3"/>
  <c r="C161" i="3" s="1"/>
  <c r="F161" i="3" s="1"/>
  <c r="B160" i="3"/>
  <c r="C160" i="3" s="1"/>
  <c r="F160" i="3" s="1"/>
  <c r="G160" i="3" s="1"/>
  <c r="B159" i="3"/>
  <c r="C159" i="3" s="1"/>
  <c r="F159" i="3" s="1"/>
  <c r="G159" i="3" s="1"/>
  <c r="B158" i="3"/>
  <c r="C158" i="3" s="1"/>
  <c r="F158" i="3" s="1"/>
  <c r="G158" i="3" s="1"/>
  <c r="B157" i="3"/>
  <c r="C157" i="3" s="1"/>
  <c r="F157" i="3" s="1"/>
  <c r="G157" i="3" s="1"/>
  <c r="J156" i="3"/>
  <c r="N156" i="3" s="1"/>
  <c r="B156" i="3"/>
  <c r="C156" i="3" s="1"/>
  <c r="F156" i="3" s="1"/>
  <c r="G156" i="3" s="1"/>
  <c r="J155" i="3"/>
  <c r="N155" i="3" s="1"/>
  <c r="I155" i="3"/>
  <c r="M155" i="3" s="1"/>
  <c r="H155" i="3"/>
  <c r="L155" i="3" s="1"/>
  <c r="B155" i="3"/>
  <c r="C155" i="3" s="1"/>
  <c r="F155" i="3" s="1"/>
  <c r="G155" i="3" s="1"/>
  <c r="J154" i="3"/>
  <c r="N154" i="3" s="1"/>
  <c r="H154" i="3"/>
  <c r="L154" i="3" s="1"/>
  <c r="B154" i="3"/>
  <c r="C154" i="3" s="1"/>
  <c r="F154" i="3" s="1"/>
  <c r="H153" i="3"/>
  <c r="L153" i="3" s="1"/>
  <c r="J153" i="3"/>
  <c r="N153" i="3" s="1"/>
  <c r="B153" i="3"/>
  <c r="C153" i="3" s="1"/>
  <c r="F153" i="3" s="1"/>
  <c r="B152" i="3"/>
  <c r="C152" i="3" s="1"/>
  <c r="F152" i="3" s="1"/>
  <c r="G152" i="3" s="1"/>
  <c r="B151" i="3"/>
  <c r="C151" i="3" s="1"/>
  <c r="F151" i="3" s="1"/>
  <c r="G151" i="3" s="1"/>
  <c r="B150" i="3"/>
  <c r="C150" i="3" s="1"/>
  <c r="F150" i="3" s="1"/>
  <c r="G150" i="3" s="1"/>
  <c r="B149" i="3"/>
  <c r="C149" i="3" s="1"/>
  <c r="F149" i="3" s="1"/>
  <c r="G149" i="3" s="1"/>
  <c r="J148" i="3"/>
  <c r="N148" i="3" s="1"/>
  <c r="I148" i="3"/>
  <c r="M148" i="3" s="1"/>
  <c r="B148" i="3"/>
  <c r="C148" i="3" s="1"/>
  <c r="F148" i="3" s="1"/>
  <c r="G148" i="3" s="1"/>
  <c r="J147" i="3"/>
  <c r="N147" i="3" s="1"/>
  <c r="I147" i="3"/>
  <c r="M147" i="3" s="1"/>
  <c r="H147" i="3"/>
  <c r="L147" i="3" s="1"/>
  <c r="B147" i="3"/>
  <c r="C147" i="3" s="1"/>
  <c r="F147" i="3" s="1"/>
  <c r="G147" i="3" s="1"/>
  <c r="J146" i="3"/>
  <c r="N146" i="3" s="1"/>
  <c r="H146" i="3"/>
  <c r="L146" i="3" s="1"/>
  <c r="B146" i="3"/>
  <c r="C146" i="3" s="1"/>
  <c r="F146" i="3" s="1"/>
  <c r="G146" i="3" s="1"/>
  <c r="H145" i="3"/>
  <c r="L145" i="3" s="1"/>
  <c r="J145" i="3"/>
  <c r="N145" i="3" s="1"/>
  <c r="B145" i="3"/>
  <c r="C145" i="3" s="1"/>
  <c r="F145" i="3" s="1"/>
  <c r="B144" i="3"/>
  <c r="C144" i="3" s="1"/>
  <c r="F144" i="3" s="1"/>
  <c r="G144" i="3" s="1"/>
  <c r="B143" i="3"/>
  <c r="C143" i="3" s="1"/>
  <c r="F143" i="3" s="1"/>
  <c r="G143" i="3" s="1"/>
  <c r="B142" i="3"/>
  <c r="C142" i="3" s="1"/>
  <c r="F142" i="3" s="1"/>
  <c r="G142" i="3" s="1"/>
  <c r="I141" i="3"/>
  <c r="M141" i="3" s="1"/>
  <c r="B141" i="3"/>
  <c r="C141" i="3" s="1"/>
  <c r="F141" i="3" s="1"/>
  <c r="G141" i="3" s="1"/>
  <c r="J140" i="3"/>
  <c r="N140" i="3" s="1"/>
  <c r="I140" i="3"/>
  <c r="M140" i="3" s="1"/>
  <c r="B140" i="3"/>
  <c r="C140" i="3" s="1"/>
  <c r="F140" i="3" s="1"/>
  <c r="G140" i="3" s="1"/>
  <c r="J139" i="3"/>
  <c r="N139" i="3" s="1"/>
  <c r="I139" i="3"/>
  <c r="M139" i="3" s="1"/>
  <c r="H139" i="3"/>
  <c r="L139" i="3" s="1"/>
  <c r="B139" i="3"/>
  <c r="C139" i="3" s="1"/>
  <c r="F139" i="3" s="1"/>
  <c r="G139" i="3" s="1"/>
  <c r="J138" i="3"/>
  <c r="N138" i="3" s="1"/>
  <c r="H138" i="3"/>
  <c r="L138" i="3" s="1"/>
  <c r="B138" i="3"/>
  <c r="C138" i="3" s="1"/>
  <c r="F138" i="3" s="1"/>
  <c r="G138" i="3" s="1"/>
  <c r="H137" i="3"/>
  <c r="L137" i="3" s="1"/>
  <c r="J137" i="3"/>
  <c r="N137" i="3" s="1"/>
  <c r="B137" i="3"/>
  <c r="C137" i="3" s="1"/>
  <c r="F137" i="3" s="1"/>
  <c r="G137" i="3" s="1"/>
  <c r="B136" i="3"/>
  <c r="C136" i="3" s="1"/>
  <c r="F136" i="3" s="1"/>
  <c r="G136" i="3" s="1"/>
  <c r="B135" i="3"/>
  <c r="C135" i="3" s="1"/>
  <c r="F135" i="3" s="1"/>
  <c r="G135" i="3" s="1"/>
  <c r="B134" i="3"/>
  <c r="C134" i="3" s="1"/>
  <c r="F134" i="3" s="1"/>
  <c r="G134" i="3" s="1"/>
  <c r="J133" i="3"/>
  <c r="N133" i="3" s="1"/>
  <c r="B133" i="3"/>
  <c r="C133" i="3" s="1"/>
  <c r="F133" i="3" s="1"/>
  <c r="G133" i="3" s="1"/>
  <c r="J132" i="3"/>
  <c r="N132" i="3" s="1"/>
  <c r="I132" i="3"/>
  <c r="M132" i="3" s="1"/>
  <c r="B132" i="3"/>
  <c r="C132" i="3" s="1"/>
  <c r="F132" i="3" s="1"/>
  <c r="G132" i="3" s="1"/>
  <c r="J131" i="3"/>
  <c r="N131" i="3" s="1"/>
  <c r="I131" i="3"/>
  <c r="M131" i="3" s="1"/>
  <c r="H131" i="3"/>
  <c r="L131" i="3" s="1"/>
  <c r="B131" i="3"/>
  <c r="C131" i="3" s="1"/>
  <c r="F131" i="3" s="1"/>
  <c r="G131" i="3" s="1"/>
  <c r="J130" i="3"/>
  <c r="N130" i="3" s="1"/>
  <c r="H130" i="3"/>
  <c r="L130" i="3" s="1"/>
  <c r="B130" i="3"/>
  <c r="C130" i="3" s="1"/>
  <c r="F130" i="3" s="1"/>
  <c r="G130" i="3" s="1"/>
  <c r="H129" i="3"/>
  <c r="L129" i="3" s="1"/>
  <c r="J129" i="3"/>
  <c r="N129" i="3" s="1"/>
  <c r="B129" i="3"/>
  <c r="C129" i="3" s="1"/>
  <c r="F129" i="3" s="1"/>
  <c r="G129" i="3" s="1"/>
  <c r="B128" i="3"/>
  <c r="C128" i="3" s="1"/>
  <c r="F128" i="3" s="1"/>
  <c r="G128" i="3" s="1"/>
  <c r="B127" i="3"/>
  <c r="C127" i="3" s="1"/>
  <c r="F127" i="3" s="1"/>
  <c r="G127" i="3" s="1"/>
  <c r="B126" i="3"/>
  <c r="C126" i="3" s="1"/>
  <c r="F126" i="3" s="1"/>
  <c r="G126" i="3" s="1"/>
  <c r="B125" i="3"/>
  <c r="C125" i="3" s="1"/>
  <c r="F125" i="3" s="1"/>
  <c r="G125" i="3" s="1"/>
  <c r="J124" i="3"/>
  <c r="N124" i="3" s="1"/>
  <c r="I124" i="3"/>
  <c r="M124" i="3" s="1"/>
  <c r="B124" i="3"/>
  <c r="C124" i="3" s="1"/>
  <c r="F124" i="3" s="1"/>
  <c r="G124" i="3" s="1"/>
  <c r="J123" i="3"/>
  <c r="N123" i="3" s="1"/>
  <c r="I123" i="3"/>
  <c r="M123" i="3" s="1"/>
  <c r="H123" i="3"/>
  <c r="L123" i="3" s="1"/>
  <c r="B123" i="3"/>
  <c r="C123" i="3" s="1"/>
  <c r="F123" i="3" s="1"/>
  <c r="G123" i="3" s="1"/>
  <c r="J122" i="3"/>
  <c r="N122" i="3" s="1"/>
  <c r="H122" i="3"/>
  <c r="L122" i="3" s="1"/>
  <c r="B122" i="3"/>
  <c r="C122" i="3" s="1"/>
  <c r="F122" i="3" s="1"/>
  <c r="G122" i="3" s="1"/>
  <c r="I121" i="3"/>
  <c r="M121" i="3" s="1"/>
  <c r="H121" i="3"/>
  <c r="L121" i="3" s="1"/>
  <c r="J121" i="3"/>
  <c r="N121" i="3" s="1"/>
  <c r="B121" i="3"/>
  <c r="C121" i="3" s="1"/>
  <c r="F121" i="3" s="1"/>
  <c r="G121" i="3" s="1"/>
  <c r="B120" i="3"/>
  <c r="C120" i="3" s="1"/>
  <c r="F120" i="3" s="1"/>
  <c r="G120" i="3" s="1"/>
  <c r="I107" i="3"/>
  <c r="M107" i="3" s="1"/>
  <c r="B119" i="3"/>
  <c r="C119" i="3" s="1"/>
  <c r="F119" i="3" s="1"/>
  <c r="G119" i="3" s="1"/>
  <c r="B118" i="3"/>
  <c r="C118" i="3" s="1"/>
  <c r="F118" i="3" s="1"/>
  <c r="G118" i="3" s="1"/>
  <c r="B117" i="3"/>
  <c r="C117" i="3" s="1"/>
  <c r="F117" i="3" s="1"/>
  <c r="G117" i="3" s="1"/>
  <c r="J116" i="3"/>
  <c r="N116" i="3" s="1"/>
  <c r="I116" i="3"/>
  <c r="M116" i="3" s="1"/>
  <c r="B116" i="3"/>
  <c r="C116" i="3" s="1"/>
  <c r="F116" i="3" s="1"/>
  <c r="G116" i="3" s="1"/>
  <c r="J115" i="3"/>
  <c r="N115" i="3" s="1"/>
  <c r="I115" i="3"/>
  <c r="M115" i="3" s="1"/>
  <c r="H115" i="3"/>
  <c r="L115" i="3" s="1"/>
  <c r="B115" i="3"/>
  <c r="C115" i="3" s="1"/>
  <c r="F115" i="3" s="1"/>
  <c r="G115" i="3" s="1"/>
  <c r="J114" i="3"/>
  <c r="N114" i="3" s="1"/>
  <c r="H114" i="3"/>
  <c r="L114" i="3" s="1"/>
  <c r="B114" i="3"/>
  <c r="C114" i="3" s="1"/>
  <c r="F114" i="3" s="1"/>
  <c r="G114" i="3" s="1"/>
  <c r="H113" i="3"/>
  <c r="L113" i="3" s="1"/>
  <c r="J113" i="3"/>
  <c r="N113" i="3" s="1"/>
  <c r="B113" i="3"/>
  <c r="C113" i="3" s="1"/>
  <c r="F113" i="3" s="1"/>
  <c r="B112" i="3"/>
  <c r="C112" i="3" s="1"/>
  <c r="F112" i="3" s="1"/>
  <c r="G112" i="3" s="1"/>
  <c r="I99" i="3"/>
  <c r="M99" i="3" s="1"/>
  <c r="B111" i="3"/>
  <c r="C111" i="3" s="1"/>
  <c r="F111" i="3" s="1"/>
  <c r="G111" i="3" s="1"/>
  <c r="B110" i="3"/>
  <c r="C110" i="3" s="1"/>
  <c r="F110" i="3" s="1"/>
  <c r="G110" i="3" s="1"/>
  <c r="I109" i="3"/>
  <c r="M109" i="3" s="1"/>
  <c r="C109" i="3"/>
  <c r="F109" i="3" s="1"/>
  <c r="G109" i="3" s="1"/>
  <c r="B109" i="3"/>
  <c r="J108" i="3"/>
  <c r="N108" i="3" s="1"/>
  <c r="I108" i="3"/>
  <c r="M108" i="3" s="1"/>
  <c r="B108" i="3"/>
  <c r="C108" i="3" s="1"/>
  <c r="F108" i="3" s="1"/>
  <c r="G108" i="3" s="1"/>
  <c r="J107" i="3"/>
  <c r="N107" i="3" s="1"/>
  <c r="H107" i="3"/>
  <c r="L107" i="3" s="1"/>
  <c r="B107" i="3"/>
  <c r="C107" i="3" s="1"/>
  <c r="F107" i="3" s="1"/>
  <c r="G107" i="3" s="1"/>
  <c r="J106" i="3"/>
  <c r="N106" i="3" s="1"/>
  <c r="H106" i="3"/>
  <c r="L106" i="3" s="1"/>
  <c r="B106" i="3"/>
  <c r="C106" i="3" s="1"/>
  <c r="F106" i="3" s="1"/>
  <c r="G106" i="3" s="1"/>
  <c r="H105" i="3"/>
  <c r="L105" i="3" s="1"/>
  <c r="J105" i="3"/>
  <c r="N105" i="3" s="1"/>
  <c r="B105" i="3"/>
  <c r="C105" i="3" s="1"/>
  <c r="F105" i="3" s="1"/>
  <c r="G105" i="3" s="1"/>
  <c r="B104" i="3"/>
  <c r="C104" i="3" s="1"/>
  <c r="F104" i="3" s="1"/>
  <c r="G104" i="3" s="1"/>
  <c r="B103" i="3"/>
  <c r="C103" i="3" s="1"/>
  <c r="F103" i="3" s="1"/>
  <c r="G103" i="3" s="1"/>
  <c r="C102" i="3"/>
  <c r="F102" i="3" s="1"/>
  <c r="G102" i="3" s="1"/>
  <c r="B102" i="3"/>
  <c r="J101" i="3"/>
  <c r="N101" i="3" s="1"/>
  <c r="B101" i="3"/>
  <c r="C101" i="3" s="1"/>
  <c r="F101" i="3" s="1"/>
  <c r="G101" i="3" s="1"/>
  <c r="J100" i="3"/>
  <c r="N100" i="3" s="1"/>
  <c r="B100" i="3"/>
  <c r="C100" i="3" s="1"/>
  <c r="F100" i="3" s="1"/>
  <c r="G100" i="3" s="1"/>
  <c r="J99" i="3"/>
  <c r="N99" i="3" s="1"/>
  <c r="H99" i="3"/>
  <c r="L99" i="3" s="1"/>
  <c r="B99" i="3"/>
  <c r="C99" i="3" s="1"/>
  <c r="F99" i="3" s="1"/>
  <c r="G99" i="3" s="1"/>
  <c r="J98" i="3"/>
  <c r="N98" i="3" s="1"/>
  <c r="H98" i="3"/>
  <c r="L98" i="3" s="1"/>
  <c r="B98" i="3"/>
  <c r="C98" i="3" s="1"/>
  <c r="F98" i="3" s="1"/>
  <c r="G98" i="3" s="1"/>
  <c r="H97" i="3"/>
  <c r="L97" i="3" s="1"/>
  <c r="J97" i="3"/>
  <c r="N97" i="3" s="1"/>
  <c r="B97" i="3"/>
  <c r="C97" i="3" s="1"/>
  <c r="F97" i="3" s="1"/>
  <c r="G97" i="3" s="1"/>
  <c r="I84" i="3"/>
  <c r="M84" i="3" s="1"/>
  <c r="B96" i="3"/>
  <c r="C96" i="3" s="1"/>
  <c r="F96" i="3" s="1"/>
  <c r="G96" i="3" s="1"/>
  <c r="I83" i="3"/>
  <c r="M83" i="3" s="1"/>
  <c r="B95" i="3"/>
  <c r="C95" i="3" s="1"/>
  <c r="F95" i="3" s="1"/>
  <c r="G95" i="3" s="1"/>
  <c r="B94" i="3"/>
  <c r="C94" i="3" s="1"/>
  <c r="F94" i="3" s="1"/>
  <c r="G94" i="3" s="1"/>
  <c r="J93" i="3"/>
  <c r="N93" i="3" s="1"/>
  <c r="I93" i="3"/>
  <c r="M93" i="3" s="1"/>
  <c r="B93" i="3"/>
  <c r="C93" i="3" s="1"/>
  <c r="F93" i="3" s="1"/>
  <c r="G93" i="3" s="1"/>
  <c r="J92" i="3"/>
  <c r="N92" i="3" s="1"/>
  <c r="B92" i="3"/>
  <c r="C92" i="3" s="1"/>
  <c r="F92" i="3" s="1"/>
  <c r="G92" i="3" s="1"/>
  <c r="J91" i="3"/>
  <c r="N91" i="3" s="1"/>
  <c r="H91" i="3"/>
  <c r="L91" i="3" s="1"/>
  <c r="B91" i="3"/>
  <c r="C91" i="3" s="1"/>
  <c r="F91" i="3" s="1"/>
  <c r="G91" i="3" s="1"/>
  <c r="J90" i="3"/>
  <c r="N90" i="3" s="1"/>
  <c r="H90" i="3"/>
  <c r="L90" i="3" s="1"/>
  <c r="B90" i="3"/>
  <c r="C90" i="3" s="1"/>
  <c r="F90" i="3" s="1"/>
  <c r="G90" i="3" s="1"/>
  <c r="H89" i="3"/>
  <c r="L89" i="3" s="1"/>
  <c r="J89" i="3"/>
  <c r="N89" i="3" s="1"/>
  <c r="B89" i="3"/>
  <c r="C89" i="3" s="1"/>
  <c r="F89" i="3" s="1"/>
  <c r="B88" i="3"/>
  <c r="C88" i="3" s="1"/>
  <c r="F88" i="3" s="1"/>
  <c r="G88" i="3" s="1"/>
  <c r="B87" i="3"/>
  <c r="C87" i="3" s="1"/>
  <c r="F87" i="3" s="1"/>
  <c r="G87" i="3" s="1"/>
  <c r="B86" i="3"/>
  <c r="C86" i="3" s="1"/>
  <c r="F86" i="3" s="1"/>
  <c r="G86" i="3" s="1"/>
  <c r="I85" i="3"/>
  <c r="M85" i="3" s="1"/>
  <c r="B85" i="3"/>
  <c r="C85" i="3" s="1"/>
  <c r="F85" i="3" s="1"/>
  <c r="G85" i="3" s="1"/>
  <c r="J84" i="3"/>
  <c r="N84" i="3" s="1"/>
  <c r="B84" i="3"/>
  <c r="C84" i="3" s="1"/>
  <c r="F84" i="3" s="1"/>
  <c r="G84" i="3" s="1"/>
  <c r="J83" i="3"/>
  <c r="N83" i="3" s="1"/>
  <c r="H83" i="3"/>
  <c r="L83" i="3" s="1"/>
  <c r="H82" i="3"/>
  <c r="L82" i="3" s="1"/>
  <c r="B83" i="3"/>
  <c r="C83" i="3" s="1"/>
  <c r="F83" i="3" s="1"/>
  <c r="G83" i="3" s="1"/>
  <c r="X82" i="3"/>
  <c r="W82" i="3"/>
  <c r="V82" i="3"/>
  <c r="J82" i="3"/>
  <c r="N82" i="3" s="1"/>
  <c r="B82" i="3"/>
  <c r="C82" i="3" s="1"/>
  <c r="F82" i="3" s="1"/>
  <c r="G82" i="3" s="1"/>
  <c r="X81" i="3"/>
  <c r="W81" i="3"/>
  <c r="V81" i="3"/>
  <c r="B81" i="3"/>
  <c r="C81" i="3" s="1"/>
  <c r="F81" i="3" s="1"/>
  <c r="G81" i="3" s="1"/>
  <c r="I68" i="3"/>
  <c r="M68" i="3" s="1"/>
  <c r="B80" i="3"/>
  <c r="C80" i="3" s="1"/>
  <c r="F80" i="3" s="1"/>
  <c r="G80" i="3" s="1"/>
  <c r="J79" i="3"/>
  <c r="N79" i="3" s="1"/>
  <c r="I79" i="3"/>
  <c r="M79" i="3" s="1"/>
  <c r="B79" i="3"/>
  <c r="C79" i="3" s="1"/>
  <c r="F79" i="3" s="1"/>
  <c r="G79" i="3" s="1"/>
  <c r="B78" i="3"/>
  <c r="C78" i="3" s="1"/>
  <c r="F78" i="3" s="1"/>
  <c r="G78" i="3" s="1"/>
  <c r="B77" i="3"/>
  <c r="C77" i="3" s="1"/>
  <c r="F77" i="3" s="1"/>
  <c r="G77" i="3" s="1"/>
  <c r="J76" i="3"/>
  <c r="N76" i="3" s="1"/>
  <c r="I76" i="3"/>
  <c r="M76" i="3" s="1"/>
  <c r="B76" i="3"/>
  <c r="C76" i="3" s="1"/>
  <c r="F76" i="3" s="1"/>
  <c r="G76" i="3" s="1"/>
  <c r="H75" i="3"/>
  <c r="L75" i="3" s="1"/>
  <c r="J75" i="3"/>
  <c r="N75" i="3" s="1"/>
  <c r="B75" i="3"/>
  <c r="C75" i="3" s="1"/>
  <c r="F75" i="3" s="1"/>
  <c r="G75" i="3" s="1"/>
  <c r="B74" i="3"/>
  <c r="C74" i="3" s="1"/>
  <c r="F74" i="3" s="1"/>
  <c r="G74" i="3" s="1"/>
  <c r="B73" i="3"/>
  <c r="C73" i="3" s="1"/>
  <c r="F73" i="3" s="1"/>
  <c r="G73" i="3" s="1"/>
  <c r="B72" i="3"/>
  <c r="C72" i="3" s="1"/>
  <c r="F72" i="3" s="1"/>
  <c r="G72" i="3" s="1"/>
  <c r="J71" i="3"/>
  <c r="N71" i="3" s="1"/>
  <c r="I71" i="3"/>
  <c r="M71" i="3" s="1"/>
  <c r="B71" i="3"/>
  <c r="C71" i="3" s="1"/>
  <c r="F71" i="3" s="1"/>
  <c r="G71" i="3" s="1"/>
  <c r="B70" i="3"/>
  <c r="C70" i="3" s="1"/>
  <c r="F70" i="3" s="1"/>
  <c r="G70" i="3" s="1"/>
  <c r="B69" i="3"/>
  <c r="C69" i="3" s="1"/>
  <c r="F69" i="3" s="1"/>
  <c r="G69" i="3" s="1"/>
  <c r="J68" i="3"/>
  <c r="N68" i="3" s="1"/>
  <c r="B68" i="3"/>
  <c r="C68" i="3" s="1"/>
  <c r="F68" i="3" s="1"/>
  <c r="G68" i="3" s="1"/>
  <c r="I67" i="3"/>
  <c r="M67" i="3" s="1"/>
  <c r="H67" i="3"/>
  <c r="L67" i="3" s="1"/>
  <c r="J67" i="3"/>
  <c r="N67" i="3" s="1"/>
  <c r="B67" i="3"/>
  <c r="C67" i="3" s="1"/>
  <c r="F67" i="3" s="1"/>
  <c r="G67" i="3" s="1"/>
  <c r="B66" i="3"/>
  <c r="C66" i="3" s="1"/>
  <c r="F66" i="3" s="1"/>
  <c r="G66" i="3" s="1"/>
  <c r="B65" i="3"/>
  <c r="C65" i="3" s="1"/>
  <c r="F65" i="3" s="1"/>
  <c r="G65" i="3" s="1"/>
  <c r="B64" i="3"/>
  <c r="C64" i="3" s="1"/>
  <c r="F64" i="3" s="1"/>
  <c r="G64" i="3" s="1"/>
  <c r="J63" i="3"/>
  <c r="N63" i="3" s="1"/>
  <c r="I63" i="3"/>
  <c r="M63" i="3" s="1"/>
  <c r="B63" i="3"/>
  <c r="C63" i="3" s="1"/>
  <c r="F63" i="3" s="1"/>
  <c r="G63" i="3" s="1"/>
  <c r="B62" i="3"/>
  <c r="C62" i="3" s="1"/>
  <c r="F62" i="3" s="1"/>
  <c r="G62" i="3" s="1"/>
  <c r="B61" i="3"/>
  <c r="C61" i="3" s="1"/>
  <c r="F61" i="3" s="1"/>
  <c r="G61" i="3" s="1"/>
  <c r="J60" i="3"/>
  <c r="N60" i="3" s="1"/>
  <c r="I60" i="3"/>
  <c r="M60" i="3" s="1"/>
  <c r="B60" i="3"/>
  <c r="C60" i="3" s="1"/>
  <c r="F60" i="3" s="1"/>
  <c r="G60" i="3" s="1"/>
  <c r="I59" i="3"/>
  <c r="M59" i="3" s="1"/>
  <c r="H59" i="3"/>
  <c r="L59" i="3" s="1"/>
  <c r="J59" i="3"/>
  <c r="N59" i="3" s="1"/>
  <c r="B59" i="3"/>
  <c r="C59" i="3" s="1"/>
  <c r="F59" i="3" s="1"/>
  <c r="B58" i="3"/>
  <c r="C58" i="3" s="1"/>
  <c r="F58" i="3" s="1"/>
  <c r="G58" i="3" s="1"/>
  <c r="B57" i="3"/>
  <c r="C57" i="3" s="1"/>
  <c r="F57" i="3" s="1"/>
  <c r="G57" i="3" s="1"/>
  <c r="B56" i="3"/>
  <c r="C56" i="3" s="1"/>
  <c r="F56" i="3" s="1"/>
  <c r="G56" i="3" s="1"/>
  <c r="J55" i="3"/>
  <c r="N55" i="3" s="1"/>
  <c r="I55" i="3"/>
  <c r="M55" i="3" s="1"/>
  <c r="B55" i="3"/>
  <c r="C55" i="3" s="1"/>
  <c r="F55" i="3" s="1"/>
  <c r="G55" i="3" s="1"/>
  <c r="B54" i="3"/>
  <c r="C54" i="3" s="1"/>
  <c r="F54" i="3" s="1"/>
  <c r="G54" i="3" s="1"/>
  <c r="I53" i="3"/>
  <c r="M53" i="3" s="1"/>
  <c r="B53" i="3"/>
  <c r="C53" i="3" s="1"/>
  <c r="F53" i="3" s="1"/>
  <c r="G53" i="3" s="1"/>
  <c r="J52" i="3"/>
  <c r="N52" i="3" s="1"/>
  <c r="I52" i="3"/>
  <c r="M52" i="3" s="1"/>
  <c r="B52" i="3"/>
  <c r="C52" i="3" s="1"/>
  <c r="F52" i="3" s="1"/>
  <c r="G52" i="3" s="1"/>
  <c r="I51" i="3"/>
  <c r="M51" i="3" s="1"/>
  <c r="H51" i="3"/>
  <c r="L51" i="3" s="1"/>
  <c r="J51" i="3"/>
  <c r="N51" i="3" s="1"/>
  <c r="B51" i="3"/>
  <c r="C51" i="3" s="1"/>
  <c r="F51" i="3" s="1"/>
  <c r="B50" i="3"/>
  <c r="C50" i="3" s="1"/>
  <c r="F50" i="3" s="1"/>
  <c r="G50" i="3" s="1"/>
  <c r="B49" i="3"/>
  <c r="C49" i="3" s="1"/>
  <c r="F49" i="3" s="1"/>
  <c r="G49" i="3" s="1"/>
  <c r="B48" i="3"/>
  <c r="C48" i="3" s="1"/>
  <c r="F48" i="3" s="1"/>
  <c r="G48" i="3" s="1"/>
  <c r="J47" i="3"/>
  <c r="N47" i="3" s="1"/>
  <c r="I47" i="3"/>
  <c r="M47" i="3" s="1"/>
  <c r="B47" i="3"/>
  <c r="C47" i="3" s="1"/>
  <c r="F47" i="3" s="1"/>
  <c r="G47" i="3" s="1"/>
  <c r="B46" i="3"/>
  <c r="C46" i="3" s="1"/>
  <c r="F46" i="3" s="1"/>
  <c r="G46" i="3" s="1"/>
  <c r="J45" i="3"/>
  <c r="N45" i="3" s="1"/>
  <c r="G45" i="3"/>
  <c r="B45" i="3"/>
  <c r="C45" i="3" s="1"/>
  <c r="F45" i="3" s="1"/>
  <c r="J44" i="3"/>
  <c r="N44" i="3" s="1"/>
  <c r="I44" i="3"/>
  <c r="M44" i="3" s="1"/>
  <c r="H44" i="3"/>
  <c r="L44" i="3" s="1"/>
  <c r="B44" i="3"/>
  <c r="C44" i="3" s="1"/>
  <c r="F44" i="3" s="1"/>
  <c r="G44" i="3" s="1"/>
  <c r="I43" i="3"/>
  <c r="M43" i="3" s="1"/>
  <c r="H43" i="3"/>
  <c r="L43" i="3" s="1"/>
  <c r="J43" i="3"/>
  <c r="N43" i="3" s="1"/>
  <c r="B43" i="3"/>
  <c r="C43" i="3" s="1"/>
  <c r="F43" i="3" s="1"/>
  <c r="B42" i="3"/>
  <c r="C42" i="3" s="1"/>
  <c r="F42" i="3" s="1"/>
  <c r="G42" i="3" s="1"/>
  <c r="B41" i="3"/>
  <c r="C41" i="3" s="1"/>
  <c r="F41" i="3" s="1"/>
  <c r="G41" i="3" s="1"/>
  <c r="B40" i="3"/>
  <c r="C40" i="3" s="1"/>
  <c r="F40" i="3" s="1"/>
  <c r="G40" i="3" s="1"/>
  <c r="J39" i="3"/>
  <c r="N39" i="3" s="1"/>
  <c r="I39" i="3"/>
  <c r="M39" i="3" s="1"/>
  <c r="B39" i="3"/>
  <c r="C39" i="3" s="1"/>
  <c r="F39" i="3" s="1"/>
  <c r="G39" i="3" s="1"/>
  <c r="C38" i="3"/>
  <c r="F38" i="3" s="1"/>
  <c r="G38" i="3" s="1"/>
  <c r="B38" i="3"/>
  <c r="B37" i="3"/>
  <c r="C37" i="3" s="1"/>
  <c r="F37" i="3" s="1"/>
  <c r="G37" i="3" s="1"/>
  <c r="J36" i="3"/>
  <c r="N36" i="3" s="1"/>
  <c r="I36" i="3"/>
  <c r="M36" i="3" s="1"/>
  <c r="H36" i="3"/>
  <c r="L36" i="3" s="1"/>
  <c r="B36" i="3"/>
  <c r="C36" i="3" s="1"/>
  <c r="F36" i="3" s="1"/>
  <c r="G36" i="3" s="1"/>
  <c r="I35" i="3"/>
  <c r="M35" i="3" s="1"/>
  <c r="H35" i="3"/>
  <c r="L35" i="3" s="1"/>
  <c r="J35" i="3"/>
  <c r="N35" i="3" s="1"/>
  <c r="B35" i="3"/>
  <c r="C35" i="3" s="1"/>
  <c r="F35" i="3" s="1"/>
  <c r="G35" i="3" s="1"/>
  <c r="B34" i="3"/>
  <c r="C34" i="3" s="1"/>
  <c r="F34" i="3" s="1"/>
  <c r="G34" i="3" s="1"/>
  <c r="B33" i="3"/>
  <c r="C33" i="3" s="1"/>
  <c r="F33" i="3" s="1"/>
  <c r="G33" i="3" s="1"/>
  <c r="B32" i="3"/>
  <c r="C32" i="3" s="1"/>
  <c r="F32" i="3" s="1"/>
  <c r="G32" i="3" s="1"/>
  <c r="J31" i="3"/>
  <c r="N31" i="3" s="1"/>
  <c r="I31" i="3"/>
  <c r="M31" i="3" s="1"/>
  <c r="B31" i="3"/>
  <c r="C31" i="3" s="1"/>
  <c r="F31" i="3" s="1"/>
  <c r="G31" i="3" s="1"/>
  <c r="B30" i="3"/>
  <c r="C30" i="3" s="1"/>
  <c r="F30" i="3" s="1"/>
  <c r="G30" i="3" s="1"/>
  <c r="B29" i="3"/>
  <c r="C29" i="3" s="1"/>
  <c r="F29" i="3" s="1"/>
  <c r="G29" i="3" s="1"/>
  <c r="J28" i="3"/>
  <c r="N28" i="3" s="1"/>
  <c r="I28" i="3"/>
  <c r="M28" i="3" s="1"/>
  <c r="B28" i="3"/>
  <c r="C28" i="3" s="1"/>
  <c r="F28" i="3" s="1"/>
  <c r="G28" i="3" s="1"/>
  <c r="I27" i="3"/>
  <c r="M27" i="3" s="1"/>
  <c r="H27" i="3"/>
  <c r="L27" i="3" s="1"/>
  <c r="J27" i="3"/>
  <c r="N27" i="3" s="1"/>
  <c r="B27" i="3"/>
  <c r="C27" i="3" s="1"/>
  <c r="F27" i="3" s="1"/>
  <c r="G27" i="3" s="1"/>
  <c r="B26" i="3"/>
  <c r="C26" i="3" s="1"/>
  <c r="F26" i="3" s="1"/>
  <c r="G26" i="3" s="1"/>
  <c r="B25" i="3"/>
  <c r="C25" i="3" s="1"/>
  <c r="F25" i="3" s="1"/>
  <c r="G25" i="3" s="1"/>
  <c r="B24" i="3"/>
  <c r="C24" i="3" s="1"/>
  <c r="F24" i="3" s="1"/>
  <c r="G24" i="3" s="1"/>
  <c r="J23" i="3"/>
  <c r="N23" i="3" s="1"/>
  <c r="I23" i="3"/>
  <c r="M23" i="3" s="1"/>
  <c r="B23" i="3"/>
  <c r="C23" i="3" s="1"/>
  <c r="F23" i="3" s="1"/>
  <c r="G23" i="3" s="1"/>
  <c r="B22" i="3"/>
  <c r="C22" i="3" s="1"/>
  <c r="F22" i="3" s="1"/>
  <c r="G22" i="3" s="1"/>
  <c r="B21" i="3"/>
  <c r="C21" i="3" s="1"/>
  <c r="F21" i="3" s="1"/>
  <c r="G21" i="3" s="1"/>
  <c r="J20" i="3"/>
  <c r="N20" i="3" s="1"/>
  <c r="I20" i="3"/>
  <c r="M20" i="3" s="1"/>
  <c r="C20" i="3"/>
  <c r="F20" i="3" s="1"/>
  <c r="G20" i="3" s="1"/>
  <c r="I19" i="3"/>
  <c r="M19" i="3" s="1"/>
  <c r="H19" i="3"/>
  <c r="L19" i="3" s="1"/>
  <c r="J19" i="3"/>
  <c r="N19" i="3" s="1"/>
  <c r="B19" i="3"/>
  <c r="C19" i="3" s="1"/>
  <c r="F19" i="3" s="1"/>
  <c r="B18" i="3"/>
  <c r="C18" i="3" s="1"/>
  <c r="F18" i="3" s="1"/>
  <c r="G18" i="3" s="1"/>
  <c r="B17" i="3"/>
  <c r="C17" i="3" s="1"/>
  <c r="F17" i="3" s="1"/>
  <c r="G17" i="3" s="1"/>
  <c r="B16" i="3"/>
  <c r="C16" i="3" s="1"/>
  <c r="F16" i="3" s="1"/>
  <c r="G16" i="3" s="1"/>
  <c r="J15" i="3"/>
  <c r="N15" i="3" s="1"/>
  <c r="I15" i="3"/>
  <c r="M15" i="3" s="1"/>
  <c r="B15" i="3"/>
  <c r="C15" i="3" s="1"/>
  <c r="F15" i="3" s="1"/>
  <c r="G15" i="3" s="1"/>
  <c r="B14" i="3"/>
  <c r="C14" i="3" s="1"/>
  <c r="F14" i="3" s="1"/>
  <c r="G14" i="3" s="1"/>
  <c r="J13" i="3"/>
  <c r="N13" i="3" s="1"/>
  <c r="B13" i="3"/>
  <c r="C13" i="3" s="1"/>
  <c r="F13" i="3" s="1"/>
  <c r="G13" i="3" s="1"/>
  <c r="J12" i="3"/>
  <c r="N12" i="3" s="1"/>
  <c r="I12" i="3"/>
  <c r="M12" i="3" s="1"/>
  <c r="B12" i="3"/>
  <c r="C12" i="3" s="1"/>
  <c r="F12" i="3" s="1"/>
  <c r="G12" i="3" s="1"/>
  <c r="I11" i="3"/>
  <c r="M11" i="3" s="1"/>
  <c r="H11" i="3"/>
  <c r="L11" i="3" s="1"/>
  <c r="J11" i="3"/>
  <c r="N11" i="3" s="1"/>
  <c r="B11" i="3"/>
  <c r="C11" i="3" s="1"/>
  <c r="F11" i="3" s="1"/>
  <c r="G11" i="3" s="1"/>
  <c r="B10" i="3"/>
  <c r="C10" i="3" s="1"/>
  <c r="F10" i="3" s="1"/>
  <c r="G10" i="3" s="1"/>
  <c r="B9" i="3"/>
  <c r="C9" i="3" s="1"/>
  <c r="F9" i="3" s="1"/>
  <c r="G9" i="3" s="1"/>
  <c r="F8" i="3"/>
  <c r="G8" i="3" s="1"/>
  <c r="J7" i="3"/>
  <c r="N7" i="3" s="1"/>
  <c r="I7" i="3"/>
  <c r="M7" i="3" s="1"/>
  <c r="B7" i="3"/>
  <c r="C7" i="3" s="1"/>
  <c r="F7" i="3" s="1"/>
  <c r="G7" i="3" s="1"/>
  <c r="B6" i="3"/>
  <c r="C6" i="3" s="1"/>
  <c r="F6" i="3" s="1"/>
  <c r="G6" i="3" s="1"/>
  <c r="B5" i="3"/>
  <c r="C5" i="3" s="1"/>
  <c r="F5" i="3" s="1"/>
  <c r="G5" i="3" s="1"/>
  <c r="J4" i="3"/>
  <c r="N4" i="3" s="1"/>
  <c r="I4" i="3"/>
  <c r="M4" i="3" s="1"/>
  <c r="H4" i="3"/>
  <c r="L4" i="3" s="1"/>
  <c r="C4" i="3"/>
  <c r="F4" i="3" s="1"/>
  <c r="G4" i="3" s="1"/>
  <c r="I3" i="3"/>
  <c r="M3" i="3" s="1"/>
  <c r="H3" i="3"/>
  <c r="L3" i="3" s="1"/>
  <c r="J3" i="3"/>
  <c r="N3" i="3" s="1"/>
  <c r="C3" i="3"/>
  <c r="F3" i="3" s="1"/>
  <c r="G3" i="3" s="1"/>
  <c r="C2" i="3"/>
  <c r="F2" i="3" s="1"/>
  <c r="G2" i="3" s="1"/>
  <c r="S11" i="1"/>
  <c r="E1838" i="1"/>
  <c r="R1837" i="1"/>
  <c r="R1836" i="1"/>
  <c r="R1835" i="1"/>
  <c r="K1835" i="1"/>
  <c r="E1835" i="1"/>
  <c r="E1837" i="1" s="1"/>
  <c r="R1834" i="1"/>
  <c r="K1834" i="1"/>
  <c r="I1834" i="1"/>
  <c r="H1834" i="1"/>
  <c r="D1834" i="1"/>
  <c r="C1834" i="1"/>
  <c r="R1833" i="1"/>
  <c r="D1833" i="1"/>
  <c r="C1833" i="1"/>
  <c r="I1833" i="1" s="1"/>
  <c r="R1832" i="1"/>
  <c r="R1831" i="1"/>
  <c r="D1831" i="1"/>
  <c r="C1831" i="1"/>
  <c r="I1831" i="1" s="1"/>
  <c r="R1830" i="1"/>
  <c r="D1830" i="1"/>
  <c r="C1830" i="1"/>
  <c r="I1830" i="1" s="1"/>
  <c r="R1829" i="1"/>
  <c r="H1829" i="1"/>
  <c r="R1828" i="1"/>
  <c r="D1828" i="1"/>
  <c r="C1828" i="1"/>
  <c r="I1828" i="1" s="1"/>
  <c r="R1827" i="1"/>
  <c r="I1827" i="1"/>
  <c r="H1827" i="1"/>
  <c r="D1827" i="1"/>
  <c r="K1827" i="1" s="1"/>
  <c r="C1827" i="1"/>
  <c r="R1826" i="1"/>
  <c r="K1826" i="1"/>
  <c r="R1825" i="1"/>
  <c r="I1825" i="1"/>
  <c r="H1825" i="1"/>
  <c r="D1825" i="1"/>
  <c r="K1825" i="1" s="1"/>
  <c r="C1825" i="1"/>
  <c r="R1824" i="1"/>
  <c r="K1824" i="1"/>
  <c r="D1824" i="1"/>
  <c r="C1824" i="1"/>
  <c r="R1823" i="1"/>
  <c r="K1823" i="1"/>
  <c r="I1823" i="1"/>
  <c r="R1822" i="1"/>
  <c r="K1822" i="1"/>
  <c r="D1822" i="1"/>
  <c r="C1822" i="1"/>
  <c r="R1821" i="1"/>
  <c r="K1821" i="1"/>
  <c r="I1821" i="1"/>
  <c r="D1821" i="1"/>
  <c r="C1821" i="1"/>
  <c r="R1820" i="1"/>
  <c r="R1819" i="1"/>
  <c r="K1819" i="1"/>
  <c r="D1819" i="1"/>
  <c r="C1819" i="1"/>
  <c r="R1818" i="1"/>
  <c r="D1818" i="1"/>
  <c r="K1818" i="1" s="1"/>
  <c r="C1818" i="1"/>
  <c r="I1818" i="1" s="1"/>
  <c r="R1817" i="1"/>
  <c r="R1816" i="1"/>
  <c r="E1816" i="1"/>
  <c r="D1816" i="1"/>
  <c r="C1816" i="1"/>
  <c r="R1815" i="1"/>
  <c r="D1815" i="1"/>
  <c r="K1815" i="1" s="1"/>
  <c r="C1815" i="1"/>
  <c r="I1815" i="1" s="1"/>
  <c r="R1814" i="1"/>
  <c r="K1814" i="1"/>
  <c r="I1814" i="1"/>
  <c r="H1814" i="1"/>
  <c r="R1813" i="1"/>
  <c r="K1813" i="1"/>
  <c r="D1813" i="1"/>
  <c r="C1813" i="1"/>
  <c r="I1813" i="1" s="1"/>
  <c r="R1812" i="1"/>
  <c r="K1812" i="1"/>
  <c r="I1812" i="1"/>
  <c r="H1812" i="1"/>
  <c r="D1812" i="1"/>
  <c r="C1812" i="1"/>
  <c r="R1811" i="1"/>
  <c r="I1811" i="1"/>
  <c r="H1811" i="1"/>
  <c r="R1810" i="1"/>
  <c r="K1810" i="1"/>
  <c r="I1810" i="1"/>
  <c r="H1810" i="1"/>
  <c r="D1810" i="1"/>
  <c r="C1810" i="1"/>
  <c r="R1809" i="1"/>
  <c r="D1809" i="1"/>
  <c r="C1809" i="1"/>
  <c r="I1809" i="1" s="1"/>
  <c r="R1808" i="1"/>
  <c r="R1807" i="1"/>
  <c r="I1807" i="1"/>
  <c r="D1807" i="1"/>
  <c r="C1807" i="1"/>
  <c r="R1806" i="1"/>
  <c r="D1806" i="1"/>
  <c r="K1806" i="1" s="1"/>
  <c r="C1806" i="1"/>
  <c r="I1806" i="1" s="1"/>
  <c r="R1805" i="1"/>
  <c r="K1805" i="1"/>
  <c r="C1805" i="1"/>
  <c r="R1804" i="1"/>
  <c r="D1804" i="1"/>
  <c r="K1804" i="1" s="1"/>
  <c r="C1804" i="1"/>
  <c r="I1804" i="1" s="1"/>
  <c r="R1803" i="1"/>
  <c r="I1803" i="1"/>
  <c r="H1803" i="1"/>
  <c r="D1803" i="1"/>
  <c r="C1803" i="1"/>
  <c r="R1802" i="1"/>
  <c r="I1802" i="1"/>
  <c r="H1802" i="1"/>
  <c r="R1801" i="1"/>
  <c r="I1801" i="1"/>
  <c r="H1801" i="1"/>
  <c r="D1801" i="1"/>
  <c r="C1801" i="1"/>
  <c r="R1800" i="1"/>
  <c r="I1800" i="1"/>
  <c r="H1800" i="1"/>
  <c r="D1800" i="1"/>
  <c r="C1800" i="1"/>
  <c r="R1799" i="1"/>
  <c r="K1799" i="1"/>
  <c r="R1798" i="1"/>
  <c r="I1798" i="1"/>
  <c r="H1798" i="1"/>
  <c r="D1798" i="1"/>
  <c r="C1798" i="1"/>
  <c r="R1797" i="1"/>
  <c r="K1797" i="1"/>
  <c r="D1797" i="1"/>
  <c r="C1797" i="1"/>
  <c r="R1796" i="1"/>
  <c r="K1796" i="1"/>
  <c r="I1796" i="1"/>
  <c r="R1795" i="1"/>
  <c r="K1795" i="1"/>
  <c r="D1795" i="1"/>
  <c r="C1795" i="1"/>
  <c r="R1794" i="1"/>
  <c r="K1794" i="1"/>
  <c r="I1794" i="1"/>
  <c r="D1794" i="1"/>
  <c r="C1794" i="1"/>
  <c r="R1793" i="1"/>
  <c r="R1792" i="1"/>
  <c r="K1792" i="1"/>
  <c r="D1792" i="1"/>
  <c r="C1792" i="1"/>
  <c r="R1791" i="1"/>
  <c r="D1791" i="1"/>
  <c r="K1791" i="1" s="1"/>
  <c r="C1791" i="1"/>
  <c r="I1791" i="1" s="1"/>
  <c r="R1790" i="1"/>
  <c r="I1790" i="1"/>
  <c r="R1789" i="1"/>
  <c r="D1789" i="1"/>
  <c r="K1789" i="1" s="1"/>
  <c r="C1789" i="1"/>
  <c r="I1789" i="1" s="1"/>
  <c r="R1788" i="1"/>
  <c r="I1788" i="1"/>
  <c r="D1788" i="1"/>
  <c r="C1788" i="1"/>
  <c r="R1787" i="1"/>
  <c r="I1787" i="1"/>
  <c r="H1787" i="1"/>
  <c r="R1786" i="1"/>
  <c r="K1786" i="1"/>
  <c r="D1786" i="1"/>
  <c r="C1786" i="1"/>
  <c r="I1786" i="1" s="1"/>
  <c r="R1785" i="1"/>
  <c r="I1785" i="1"/>
  <c r="H1785" i="1"/>
  <c r="D1785" i="1"/>
  <c r="C1785" i="1"/>
  <c r="R1784" i="1"/>
  <c r="K1784" i="1"/>
  <c r="R1783" i="1"/>
  <c r="I1783" i="1"/>
  <c r="H1783" i="1"/>
  <c r="D1783" i="1"/>
  <c r="C1783" i="1"/>
  <c r="R1782" i="1"/>
  <c r="D1782" i="1"/>
  <c r="C1782" i="1"/>
  <c r="I1782" i="1" s="1"/>
  <c r="R1781" i="1"/>
  <c r="K1781" i="1"/>
  <c r="R1780" i="1"/>
  <c r="D1780" i="1"/>
  <c r="C1780" i="1"/>
  <c r="I1780" i="1" s="1"/>
  <c r="R1779" i="1"/>
  <c r="K1779" i="1"/>
  <c r="D1779" i="1"/>
  <c r="C1779" i="1"/>
  <c r="R1778" i="1"/>
  <c r="H1778" i="1"/>
  <c r="R1777" i="1"/>
  <c r="H1777" i="1"/>
  <c r="D1777" i="1"/>
  <c r="C1777" i="1"/>
  <c r="R1776" i="1"/>
  <c r="H1776" i="1"/>
  <c r="D1776" i="1"/>
  <c r="K1776" i="1" s="1"/>
  <c r="C1776" i="1"/>
  <c r="I1776" i="1" s="1"/>
  <c r="R1775" i="1"/>
  <c r="K1775" i="1"/>
  <c r="R1774" i="1"/>
  <c r="K1774" i="1"/>
  <c r="I1774" i="1"/>
  <c r="H1774" i="1"/>
  <c r="D1774" i="1"/>
  <c r="C1774" i="1"/>
  <c r="R1773" i="1"/>
  <c r="K1773" i="1"/>
  <c r="D1773" i="1"/>
  <c r="C1773" i="1"/>
  <c r="I1773" i="1" s="1"/>
  <c r="R1772" i="1"/>
  <c r="K1772" i="1"/>
  <c r="I1772" i="1"/>
  <c r="H1772" i="1"/>
  <c r="R1771" i="1"/>
  <c r="K1771" i="1"/>
  <c r="D1771" i="1"/>
  <c r="C1771" i="1"/>
  <c r="I1771" i="1" s="1"/>
  <c r="R1770" i="1"/>
  <c r="K1770" i="1"/>
  <c r="I1770" i="1"/>
  <c r="H1770" i="1"/>
  <c r="D1770" i="1"/>
  <c r="C1770" i="1"/>
  <c r="R1769" i="1"/>
  <c r="H1769" i="1"/>
  <c r="R1768" i="1"/>
  <c r="K1768" i="1"/>
  <c r="I1768" i="1"/>
  <c r="H1768" i="1"/>
  <c r="D1768" i="1"/>
  <c r="C1768" i="1"/>
  <c r="R1767" i="1"/>
  <c r="H1767" i="1"/>
  <c r="D1767" i="1"/>
  <c r="K1767" i="1" s="1"/>
  <c r="C1767" i="1"/>
  <c r="I1767" i="1" s="1"/>
  <c r="R1766" i="1"/>
  <c r="K1766" i="1"/>
  <c r="I1766" i="1"/>
  <c r="R1765" i="1"/>
  <c r="H1765" i="1"/>
  <c r="D1765" i="1"/>
  <c r="K1765" i="1" s="1"/>
  <c r="C1765" i="1"/>
  <c r="I1765" i="1" s="1"/>
  <c r="R1764" i="1"/>
  <c r="K1764" i="1"/>
  <c r="I1764" i="1"/>
  <c r="D1764" i="1"/>
  <c r="C1764" i="1"/>
  <c r="R1763" i="1"/>
  <c r="I1763" i="1"/>
  <c r="H1763" i="1"/>
  <c r="R1762" i="1"/>
  <c r="K1762" i="1"/>
  <c r="I1762" i="1"/>
  <c r="D1762" i="1"/>
  <c r="C1762" i="1"/>
  <c r="R1761" i="1"/>
  <c r="I1761" i="1"/>
  <c r="H1761" i="1"/>
  <c r="D1761" i="1"/>
  <c r="K1761" i="1" s="1"/>
  <c r="C1761" i="1"/>
  <c r="R1760" i="1"/>
  <c r="K1760" i="1"/>
  <c r="R1759" i="1"/>
  <c r="I1759" i="1"/>
  <c r="H1759" i="1"/>
  <c r="D1759" i="1"/>
  <c r="K1759" i="1" s="1"/>
  <c r="C1759" i="1"/>
  <c r="R1758" i="1"/>
  <c r="D1758" i="1"/>
  <c r="K1758" i="1" s="1"/>
  <c r="C1758" i="1"/>
  <c r="I1758" i="1" s="1"/>
  <c r="R1757" i="1"/>
  <c r="K1757" i="1"/>
  <c r="I1757" i="1"/>
  <c r="H1757" i="1"/>
  <c r="R1756" i="1"/>
  <c r="D1756" i="1"/>
  <c r="K1756" i="1" s="1"/>
  <c r="C1756" i="1"/>
  <c r="I1756" i="1" s="1"/>
  <c r="R1755" i="1"/>
  <c r="K1755" i="1"/>
  <c r="I1755" i="1"/>
  <c r="H1755" i="1"/>
  <c r="D1755" i="1"/>
  <c r="C1755" i="1"/>
  <c r="R1754" i="1"/>
  <c r="I1754" i="1"/>
  <c r="H1754" i="1"/>
  <c r="R1753" i="1"/>
  <c r="K1753" i="1"/>
  <c r="I1753" i="1"/>
  <c r="H1753" i="1"/>
  <c r="D1753" i="1"/>
  <c r="C1753" i="1"/>
  <c r="R1752" i="1"/>
  <c r="H1752" i="1"/>
  <c r="D1752" i="1"/>
  <c r="K1752" i="1" s="1"/>
  <c r="C1752" i="1"/>
  <c r="I1752" i="1" s="1"/>
  <c r="R1751" i="1"/>
  <c r="K1751" i="1"/>
  <c r="I1751" i="1"/>
  <c r="R1750" i="1"/>
  <c r="H1750" i="1"/>
  <c r="D1750" i="1"/>
  <c r="K1750" i="1" s="1"/>
  <c r="C1750" i="1"/>
  <c r="I1750" i="1" s="1"/>
  <c r="R1749" i="1"/>
  <c r="H1749" i="1"/>
  <c r="D1749" i="1"/>
  <c r="K1749" i="1" s="1"/>
  <c r="C1749" i="1"/>
  <c r="I1749" i="1" s="1"/>
  <c r="R1748" i="1"/>
  <c r="K1748" i="1"/>
  <c r="I1748" i="1"/>
  <c r="H1748" i="1"/>
  <c r="R1747" i="1"/>
  <c r="K1747" i="1"/>
  <c r="H1747" i="1"/>
  <c r="D1747" i="1"/>
  <c r="C1747" i="1"/>
  <c r="I1747" i="1" s="1"/>
  <c r="R1746" i="1"/>
  <c r="K1746" i="1"/>
  <c r="I1746" i="1"/>
  <c r="H1746" i="1"/>
  <c r="D1746" i="1"/>
  <c r="C1746" i="1"/>
  <c r="R1745" i="1"/>
  <c r="K1745" i="1"/>
  <c r="I1745" i="1"/>
  <c r="H1745" i="1"/>
  <c r="R1744" i="1"/>
  <c r="K1744" i="1"/>
  <c r="I1744" i="1"/>
  <c r="H1744" i="1"/>
  <c r="D1744" i="1"/>
  <c r="C1744" i="1"/>
  <c r="R1743" i="1"/>
  <c r="H1743" i="1"/>
  <c r="D1743" i="1"/>
  <c r="K1743" i="1" s="1"/>
  <c r="C1743" i="1"/>
  <c r="I1743" i="1" s="1"/>
  <c r="R1742" i="1"/>
  <c r="K1742" i="1"/>
  <c r="I1742" i="1"/>
  <c r="H1742" i="1"/>
  <c r="R1741" i="1"/>
  <c r="H1741" i="1"/>
  <c r="D1741" i="1"/>
  <c r="K1741" i="1" s="1"/>
  <c r="C1741" i="1"/>
  <c r="I1741" i="1" s="1"/>
  <c r="R1740" i="1"/>
  <c r="K1740" i="1"/>
  <c r="H1740" i="1"/>
  <c r="D1740" i="1"/>
  <c r="C1740" i="1"/>
  <c r="I1740" i="1" s="1"/>
  <c r="R1739" i="1"/>
  <c r="K1739" i="1"/>
  <c r="I1739" i="1"/>
  <c r="H1739" i="1"/>
  <c r="R1738" i="1"/>
  <c r="K1738" i="1"/>
  <c r="H1738" i="1"/>
  <c r="D1738" i="1"/>
  <c r="C1738" i="1"/>
  <c r="I1738" i="1" s="1"/>
  <c r="R1737" i="1"/>
  <c r="I1737" i="1"/>
  <c r="H1737" i="1"/>
  <c r="D1737" i="1"/>
  <c r="K1737" i="1" s="1"/>
  <c r="C1737" i="1"/>
  <c r="R1736" i="1"/>
  <c r="K1736" i="1"/>
  <c r="I1736" i="1"/>
  <c r="H1736" i="1"/>
  <c r="R1735" i="1"/>
  <c r="I1735" i="1"/>
  <c r="H1735" i="1"/>
  <c r="D1735" i="1"/>
  <c r="K1735" i="1" s="1"/>
  <c r="C1735" i="1"/>
  <c r="R1734" i="1"/>
  <c r="H1734" i="1"/>
  <c r="D1734" i="1"/>
  <c r="K1734" i="1" s="1"/>
  <c r="C1734" i="1"/>
  <c r="I1734" i="1" s="1"/>
  <c r="R1733" i="1"/>
  <c r="K1733" i="1"/>
  <c r="I1733" i="1"/>
  <c r="H1733" i="1"/>
  <c r="R1732" i="1"/>
  <c r="K1732" i="1"/>
  <c r="H1732" i="1"/>
  <c r="D1732" i="1"/>
  <c r="C1732" i="1"/>
  <c r="I1732" i="1" s="1"/>
  <c r="R1731" i="1"/>
  <c r="K1731" i="1"/>
  <c r="I1731" i="1"/>
  <c r="H1731" i="1"/>
  <c r="D1731" i="1"/>
  <c r="C1731" i="1"/>
  <c r="R1730" i="1"/>
  <c r="K1730" i="1"/>
  <c r="I1730" i="1"/>
  <c r="H1730" i="1"/>
  <c r="R1729" i="1"/>
  <c r="K1729" i="1"/>
  <c r="I1729" i="1"/>
  <c r="H1729" i="1"/>
  <c r="D1729" i="1"/>
  <c r="C1729" i="1"/>
  <c r="R1728" i="1"/>
  <c r="H1728" i="1"/>
  <c r="D1728" i="1"/>
  <c r="K1728" i="1" s="1"/>
  <c r="C1728" i="1"/>
  <c r="I1728" i="1" s="1"/>
  <c r="R1727" i="1"/>
  <c r="K1727" i="1"/>
  <c r="I1727" i="1"/>
  <c r="H1727" i="1"/>
  <c r="R1726" i="1"/>
  <c r="H1726" i="1"/>
  <c r="D1726" i="1"/>
  <c r="K1726" i="1" s="1"/>
  <c r="C1726" i="1"/>
  <c r="I1726" i="1" s="1"/>
  <c r="R1725" i="1"/>
  <c r="K1725" i="1"/>
  <c r="H1725" i="1"/>
  <c r="D1725" i="1"/>
  <c r="C1725" i="1"/>
  <c r="I1725" i="1" s="1"/>
  <c r="R1724" i="1"/>
  <c r="K1724" i="1"/>
  <c r="I1724" i="1"/>
  <c r="H1724" i="1"/>
  <c r="R1723" i="1"/>
  <c r="K1723" i="1"/>
  <c r="H1723" i="1"/>
  <c r="D1723" i="1"/>
  <c r="C1723" i="1"/>
  <c r="I1723" i="1" s="1"/>
  <c r="R1722" i="1"/>
  <c r="K1722" i="1"/>
  <c r="I1722" i="1"/>
  <c r="H1722" i="1"/>
  <c r="D1722" i="1"/>
  <c r="C1722" i="1"/>
  <c r="R1721" i="1"/>
  <c r="K1721" i="1"/>
  <c r="I1721" i="1"/>
  <c r="H1721" i="1"/>
  <c r="R1720" i="1"/>
  <c r="K1720" i="1"/>
  <c r="I1720" i="1"/>
  <c r="H1720" i="1"/>
  <c r="D1720" i="1"/>
  <c r="C1720" i="1"/>
  <c r="R1719" i="1"/>
  <c r="K1719" i="1"/>
  <c r="H1719" i="1"/>
  <c r="D1719" i="1"/>
  <c r="C1719" i="1"/>
  <c r="I1719" i="1" s="1"/>
  <c r="R1718" i="1"/>
  <c r="K1718" i="1"/>
  <c r="I1718" i="1"/>
  <c r="H1718" i="1"/>
  <c r="R1717" i="1"/>
  <c r="K1717" i="1"/>
  <c r="I1717" i="1"/>
  <c r="H1717" i="1"/>
  <c r="D1717" i="1"/>
  <c r="C1717" i="1"/>
  <c r="R1716" i="1"/>
  <c r="I1716" i="1"/>
  <c r="H1716" i="1"/>
  <c r="D1716" i="1"/>
  <c r="K1716" i="1" s="1"/>
  <c r="C1716" i="1"/>
  <c r="R1715" i="1"/>
  <c r="K1715" i="1"/>
  <c r="I1715" i="1"/>
  <c r="H1715" i="1"/>
  <c r="R1714" i="1"/>
  <c r="H1714" i="1"/>
  <c r="D1714" i="1"/>
  <c r="K1714" i="1" s="1"/>
  <c r="C1714" i="1"/>
  <c r="I1714" i="1" s="1"/>
  <c r="R1713" i="1"/>
  <c r="H1713" i="1"/>
  <c r="D1713" i="1"/>
  <c r="K1713" i="1" s="1"/>
  <c r="C1713" i="1"/>
  <c r="I1713" i="1" s="1"/>
  <c r="R1712" i="1"/>
  <c r="K1712" i="1"/>
  <c r="I1712" i="1"/>
  <c r="H1712" i="1"/>
  <c r="R1711" i="1"/>
  <c r="H1711" i="1"/>
  <c r="D1711" i="1"/>
  <c r="K1711" i="1" s="1"/>
  <c r="C1711" i="1"/>
  <c r="I1711" i="1" s="1"/>
  <c r="R1710" i="1"/>
  <c r="K1710" i="1"/>
  <c r="H1710" i="1"/>
  <c r="D1710" i="1"/>
  <c r="C1710" i="1"/>
  <c r="I1710" i="1" s="1"/>
  <c r="R1709" i="1"/>
  <c r="K1709" i="1"/>
  <c r="I1709" i="1"/>
  <c r="H1709" i="1"/>
  <c r="R1708" i="1"/>
  <c r="K1708" i="1"/>
  <c r="I1708" i="1"/>
  <c r="H1708" i="1"/>
  <c r="D1708" i="1"/>
  <c r="C1708" i="1"/>
  <c r="R1707" i="1"/>
  <c r="I1707" i="1"/>
  <c r="H1707" i="1"/>
  <c r="D1707" i="1"/>
  <c r="K1707" i="1" s="1"/>
  <c r="C1707" i="1"/>
  <c r="R1706" i="1"/>
  <c r="K1706" i="1"/>
  <c r="I1706" i="1"/>
  <c r="H1706" i="1"/>
  <c r="R1705" i="1"/>
  <c r="I1705" i="1"/>
  <c r="H1705" i="1"/>
  <c r="D1705" i="1"/>
  <c r="K1705" i="1" s="1"/>
  <c r="C1705" i="1"/>
  <c r="R1704" i="1"/>
  <c r="I1704" i="1"/>
  <c r="H1704" i="1"/>
  <c r="D1704" i="1"/>
  <c r="K1704" i="1" s="1"/>
  <c r="C1704" i="1"/>
  <c r="R1703" i="1"/>
  <c r="K1703" i="1"/>
  <c r="I1703" i="1"/>
  <c r="H1703" i="1"/>
  <c r="R1702" i="1"/>
  <c r="H1702" i="1"/>
  <c r="D1702" i="1"/>
  <c r="K1702" i="1" s="1"/>
  <c r="C1702" i="1"/>
  <c r="I1702" i="1" s="1"/>
  <c r="R1701" i="1"/>
  <c r="H1701" i="1"/>
  <c r="D1701" i="1"/>
  <c r="K1701" i="1" s="1"/>
  <c r="C1701" i="1"/>
  <c r="I1701" i="1" s="1"/>
  <c r="R1700" i="1"/>
  <c r="K1700" i="1"/>
  <c r="I1700" i="1"/>
  <c r="H1700" i="1"/>
  <c r="R1699" i="1"/>
  <c r="H1699" i="1"/>
  <c r="D1699" i="1"/>
  <c r="K1699" i="1" s="1"/>
  <c r="C1699" i="1"/>
  <c r="I1699" i="1" s="1"/>
  <c r="R1698" i="1"/>
  <c r="K1698" i="1"/>
  <c r="H1698" i="1"/>
  <c r="D1698" i="1"/>
  <c r="C1698" i="1"/>
  <c r="I1698" i="1" s="1"/>
  <c r="R1697" i="1"/>
  <c r="K1697" i="1"/>
  <c r="I1697" i="1"/>
  <c r="H1697" i="1"/>
  <c r="R1696" i="1"/>
  <c r="K1696" i="1"/>
  <c r="I1696" i="1"/>
  <c r="H1696" i="1"/>
  <c r="D1696" i="1"/>
  <c r="C1696" i="1"/>
  <c r="R1695" i="1"/>
  <c r="I1695" i="1"/>
  <c r="H1695" i="1"/>
  <c r="D1695" i="1"/>
  <c r="K1695" i="1" s="1"/>
  <c r="C1695" i="1"/>
  <c r="R1694" i="1"/>
  <c r="K1694" i="1"/>
  <c r="I1694" i="1"/>
  <c r="H1694" i="1"/>
  <c r="R1693" i="1"/>
  <c r="I1693" i="1"/>
  <c r="H1693" i="1"/>
  <c r="D1693" i="1"/>
  <c r="K1693" i="1" s="1"/>
  <c r="C1693" i="1"/>
  <c r="R1692" i="1"/>
  <c r="I1692" i="1"/>
  <c r="H1692" i="1"/>
  <c r="D1692" i="1"/>
  <c r="K1692" i="1" s="1"/>
  <c r="C1692" i="1"/>
  <c r="R1691" i="1"/>
  <c r="K1691" i="1"/>
  <c r="I1691" i="1"/>
  <c r="H1691" i="1"/>
  <c r="R1690" i="1"/>
  <c r="H1690" i="1"/>
  <c r="D1690" i="1"/>
  <c r="K1690" i="1" s="1"/>
  <c r="C1690" i="1"/>
  <c r="I1690" i="1" s="1"/>
  <c r="R1689" i="1"/>
  <c r="H1689" i="1"/>
  <c r="D1689" i="1"/>
  <c r="K1689" i="1" s="1"/>
  <c r="C1689" i="1"/>
  <c r="I1689" i="1" s="1"/>
  <c r="R1688" i="1"/>
  <c r="K1688" i="1"/>
  <c r="I1688" i="1"/>
  <c r="H1688" i="1"/>
  <c r="R1687" i="1"/>
  <c r="K1687" i="1"/>
  <c r="H1687" i="1"/>
  <c r="D1687" i="1"/>
  <c r="C1687" i="1"/>
  <c r="I1687" i="1" s="1"/>
  <c r="R1686" i="1"/>
  <c r="H1686" i="1"/>
  <c r="D1686" i="1"/>
  <c r="K1686" i="1" s="1"/>
  <c r="C1686" i="1"/>
  <c r="I1686" i="1" s="1"/>
  <c r="R1685" i="1"/>
  <c r="K1685" i="1"/>
  <c r="I1685" i="1"/>
  <c r="H1685" i="1"/>
  <c r="R1684" i="1"/>
  <c r="I1684" i="1"/>
  <c r="H1684" i="1"/>
  <c r="D1684" i="1"/>
  <c r="K1684" i="1" s="1"/>
  <c r="C1684" i="1"/>
  <c r="R1683" i="1"/>
  <c r="K1683" i="1"/>
  <c r="I1683" i="1"/>
  <c r="H1683" i="1"/>
  <c r="D1683" i="1"/>
  <c r="C1683" i="1"/>
  <c r="R1682" i="1"/>
  <c r="K1682" i="1"/>
  <c r="I1682" i="1"/>
  <c r="H1682" i="1"/>
  <c r="R1681" i="1"/>
  <c r="I1681" i="1"/>
  <c r="H1681" i="1"/>
  <c r="D1681" i="1"/>
  <c r="K1681" i="1" s="1"/>
  <c r="C1681" i="1"/>
  <c r="R1680" i="1"/>
  <c r="I1680" i="1"/>
  <c r="H1680" i="1"/>
  <c r="D1680" i="1"/>
  <c r="K1680" i="1" s="1"/>
  <c r="C1680" i="1"/>
  <c r="R1679" i="1"/>
  <c r="K1679" i="1"/>
  <c r="I1679" i="1"/>
  <c r="H1679" i="1"/>
  <c r="R1678" i="1"/>
  <c r="H1678" i="1"/>
  <c r="D1678" i="1"/>
  <c r="K1678" i="1" s="1"/>
  <c r="C1678" i="1"/>
  <c r="I1678" i="1" s="1"/>
  <c r="R1677" i="1"/>
  <c r="H1677" i="1"/>
  <c r="D1677" i="1"/>
  <c r="K1677" i="1" s="1"/>
  <c r="C1677" i="1"/>
  <c r="I1677" i="1" s="1"/>
  <c r="R1676" i="1"/>
  <c r="K1676" i="1"/>
  <c r="I1676" i="1"/>
  <c r="H1676" i="1"/>
  <c r="R1675" i="1"/>
  <c r="K1675" i="1"/>
  <c r="H1675" i="1"/>
  <c r="D1675" i="1"/>
  <c r="C1675" i="1"/>
  <c r="I1675" i="1" s="1"/>
  <c r="R1674" i="1"/>
  <c r="K1674" i="1"/>
  <c r="H1674" i="1"/>
  <c r="D1674" i="1"/>
  <c r="C1674" i="1"/>
  <c r="I1674" i="1" s="1"/>
  <c r="R1673" i="1"/>
  <c r="K1673" i="1"/>
  <c r="I1673" i="1"/>
  <c r="H1673" i="1"/>
  <c r="R1672" i="1"/>
  <c r="I1672" i="1"/>
  <c r="H1672" i="1"/>
  <c r="D1672" i="1"/>
  <c r="K1672" i="1" s="1"/>
  <c r="C1672" i="1"/>
  <c r="R1671" i="1"/>
  <c r="I1671" i="1"/>
  <c r="H1671" i="1"/>
  <c r="D1671" i="1"/>
  <c r="K1671" i="1" s="1"/>
  <c r="C1671" i="1"/>
  <c r="R1670" i="1"/>
  <c r="K1670" i="1"/>
  <c r="I1670" i="1"/>
  <c r="H1670" i="1"/>
  <c r="R1669" i="1"/>
  <c r="I1669" i="1"/>
  <c r="H1669" i="1"/>
  <c r="D1669" i="1"/>
  <c r="K1669" i="1" s="1"/>
  <c r="C1669" i="1"/>
  <c r="R1668" i="1"/>
  <c r="I1668" i="1"/>
  <c r="H1668" i="1"/>
  <c r="D1668" i="1"/>
  <c r="K1668" i="1" s="1"/>
  <c r="C1668" i="1"/>
  <c r="R1667" i="1"/>
  <c r="K1667" i="1"/>
  <c r="I1667" i="1"/>
  <c r="H1667" i="1"/>
  <c r="R1666" i="1"/>
  <c r="H1666" i="1"/>
  <c r="D1666" i="1"/>
  <c r="K1666" i="1" s="1"/>
  <c r="C1666" i="1"/>
  <c r="I1666" i="1" s="1"/>
  <c r="R1665" i="1"/>
  <c r="H1665" i="1"/>
  <c r="D1665" i="1"/>
  <c r="K1665" i="1" s="1"/>
  <c r="C1665" i="1"/>
  <c r="I1665" i="1" s="1"/>
  <c r="R1664" i="1"/>
  <c r="K1664" i="1"/>
  <c r="I1664" i="1"/>
  <c r="H1664" i="1"/>
  <c r="R1663" i="1"/>
  <c r="H1663" i="1"/>
  <c r="C1663" i="1"/>
  <c r="I1663" i="1" s="1"/>
  <c r="R1662" i="1"/>
  <c r="H1662" i="1"/>
  <c r="C1662" i="1"/>
  <c r="I1662" i="1" s="1"/>
  <c r="R1661" i="1"/>
  <c r="I1661" i="1"/>
  <c r="H1661" i="1"/>
  <c r="D1661" i="1"/>
  <c r="R1660" i="1"/>
  <c r="H1660" i="1"/>
  <c r="C1660" i="1"/>
  <c r="I1660" i="1" s="1"/>
  <c r="R1659" i="1"/>
  <c r="I1659" i="1"/>
  <c r="H1659" i="1"/>
  <c r="C1659" i="1"/>
  <c r="R1658" i="1"/>
  <c r="K1658" i="1"/>
  <c r="I1658" i="1"/>
  <c r="H1658" i="1"/>
  <c r="R1657" i="1"/>
  <c r="K1657" i="1"/>
  <c r="H1657" i="1"/>
  <c r="D1657" i="1"/>
  <c r="C1657" i="1"/>
  <c r="I1657" i="1" s="1"/>
  <c r="R1656" i="1"/>
  <c r="K1656" i="1"/>
  <c r="I1656" i="1"/>
  <c r="H1656" i="1"/>
  <c r="D1656" i="1"/>
  <c r="C1656" i="1"/>
  <c r="R1655" i="1"/>
  <c r="K1655" i="1"/>
  <c r="I1655" i="1"/>
  <c r="H1655" i="1"/>
  <c r="R1654" i="1"/>
  <c r="I1654" i="1"/>
  <c r="H1654" i="1"/>
  <c r="D1654" i="1"/>
  <c r="K1654" i="1" s="1"/>
  <c r="C1654" i="1"/>
  <c r="R1653" i="1"/>
  <c r="K1653" i="1"/>
  <c r="I1653" i="1"/>
  <c r="H1653" i="1"/>
  <c r="D1653" i="1"/>
  <c r="C1653" i="1"/>
  <c r="R1652" i="1"/>
  <c r="K1652" i="1"/>
  <c r="I1652" i="1"/>
  <c r="H1652" i="1"/>
  <c r="R1651" i="1"/>
  <c r="K1651" i="1"/>
  <c r="H1651" i="1"/>
  <c r="D1651" i="1"/>
  <c r="C1651" i="1"/>
  <c r="I1651" i="1" s="1"/>
  <c r="R1650" i="1"/>
  <c r="K1650" i="1"/>
  <c r="I1650" i="1"/>
  <c r="H1650" i="1"/>
  <c r="D1650" i="1"/>
  <c r="C1650" i="1"/>
  <c r="R1649" i="1"/>
  <c r="K1649" i="1"/>
  <c r="I1649" i="1"/>
  <c r="H1649" i="1"/>
  <c r="R1648" i="1"/>
  <c r="K1648" i="1"/>
  <c r="H1648" i="1"/>
  <c r="D1648" i="1"/>
  <c r="C1648" i="1"/>
  <c r="I1648" i="1" s="1"/>
  <c r="R1647" i="1"/>
  <c r="K1647" i="1"/>
  <c r="H1647" i="1"/>
  <c r="D1647" i="1"/>
  <c r="C1647" i="1"/>
  <c r="I1647" i="1" s="1"/>
  <c r="R1646" i="1"/>
  <c r="K1646" i="1"/>
  <c r="I1646" i="1"/>
  <c r="H1646" i="1"/>
  <c r="R1645" i="1"/>
  <c r="K1645" i="1"/>
  <c r="H1645" i="1"/>
  <c r="D1645" i="1"/>
  <c r="C1645" i="1"/>
  <c r="I1645" i="1" s="1"/>
  <c r="R1644" i="1"/>
  <c r="K1644" i="1"/>
  <c r="I1644" i="1"/>
  <c r="H1644" i="1"/>
  <c r="D1644" i="1"/>
  <c r="C1644" i="1"/>
  <c r="R1643" i="1"/>
  <c r="K1643" i="1"/>
  <c r="I1643" i="1"/>
  <c r="H1643" i="1"/>
  <c r="R1642" i="1"/>
  <c r="K1642" i="1"/>
  <c r="I1642" i="1"/>
  <c r="H1642" i="1"/>
  <c r="D1642" i="1"/>
  <c r="C1642" i="1"/>
  <c r="R1641" i="1"/>
  <c r="H1641" i="1"/>
  <c r="D1641" i="1"/>
  <c r="K1641" i="1" s="1"/>
  <c r="C1641" i="1"/>
  <c r="I1641" i="1" s="1"/>
  <c r="R1640" i="1"/>
  <c r="K1640" i="1"/>
  <c r="I1640" i="1"/>
  <c r="H1640" i="1"/>
  <c r="R1639" i="1"/>
  <c r="H1639" i="1"/>
  <c r="D1639" i="1"/>
  <c r="K1639" i="1" s="1"/>
  <c r="C1639" i="1"/>
  <c r="I1639" i="1" s="1"/>
  <c r="R1638" i="1"/>
  <c r="K1638" i="1"/>
  <c r="H1638" i="1"/>
  <c r="D1638" i="1"/>
  <c r="C1638" i="1"/>
  <c r="I1638" i="1" s="1"/>
  <c r="R1637" i="1"/>
  <c r="K1637" i="1"/>
  <c r="I1637" i="1"/>
  <c r="H1637" i="1"/>
  <c r="R1636" i="1"/>
  <c r="K1636" i="1"/>
  <c r="H1636" i="1"/>
  <c r="D1636" i="1"/>
  <c r="C1636" i="1"/>
  <c r="I1636" i="1" s="1"/>
  <c r="R1635" i="1"/>
  <c r="K1635" i="1"/>
  <c r="H1635" i="1"/>
  <c r="D1635" i="1"/>
  <c r="C1635" i="1"/>
  <c r="I1635" i="1" s="1"/>
  <c r="R1634" i="1"/>
  <c r="K1634" i="1"/>
  <c r="I1634" i="1"/>
  <c r="H1634" i="1"/>
  <c r="R1633" i="1"/>
  <c r="K1633" i="1"/>
  <c r="H1633" i="1"/>
  <c r="D1633" i="1"/>
  <c r="C1633" i="1"/>
  <c r="I1633" i="1" s="1"/>
  <c r="R1632" i="1"/>
  <c r="K1632" i="1"/>
  <c r="H1632" i="1"/>
  <c r="D1632" i="1"/>
  <c r="C1632" i="1"/>
  <c r="I1632" i="1" s="1"/>
  <c r="R1631" i="1"/>
  <c r="K1631" i="1"/>
  <c r="I1631" i="1"/>
  <c r="H1631" i="1"/>
  <c r="R1630" i="1"/>
  <c r="H1630" i="1"/>
  <c r="D1630" i="1"/>
  <c r="K1630" i="1" s="1"/>
  <c r="C1630" i="1"/>
  <c r="I1630" i="1" s="1"/>
  <c r="R1629" i="1"/>
  <c r="K1629" i="1"/>
  <c r="H1629" i="1"/>
  <c r="D1629" i="1"/>
  <c r="C1629" i="1"/>
  <c r="I1629" i="1" s="1"/>
  <c r="R1628" i="1"/>
  <c r="K1628" i="1"/>
  <c r="I1628" i="1"/>
  <c r="H1628" i="1"/>
  <c r="R1627" i="1"/>
  <c r="K1627" i="1"/>
  <c r="I1627" i="1"/>
  <c r="H1627" i="1"/>
  <c r="D1627" i="1"/>
  <c r="C1627" i="1"/>
  <c r="R1626" i="1"/>
  <c r="K1626" i="1"/>
  <c r="I1626" i="1"/>
  <c r="H1626" i="1"/>
  <c r="D1626" i="1"/>
  <c r="C1626" i="1"/>
  <c r="R1625" i="1"/>
  <c r="K1625" i="1"/>
  <c r="I1625" i="1"/>
  <c r="H1625" i="1"/>
  <c r="R1624" i="1"/>
  <c r="I1624" i="1"/>
  <c r="H1624" i="1"/>
  <c r="D1624" i="1"/>
  <c r="K1624" i="1" s="1"/>
  <c r="C1624" i="1"/>
  <c r="R1623" i="1"/>
  <c r="I1623" i="1"/>
  <c r="H1623" i="1"/>
  <c r="D1623" i="1"/>
  <c r="K1623" i="1" s="1"/>
  <c r="C1623" i="1"/>
  <c r="R1622" i="1"/>
  <c r="K1622" i="1"/>
  <c r="I1622" i="1"/>
  <c r="H1622" i="1"/>
  <c r="R1621" i="1"/>
  <c r="H1621" i="1"/>
  <c r="D1621" i="1"/>
  <c r="K1621" i="1" s="1"/>
  <c r="C1621" i="1"/>
  <c r="I1621" i="1" s="1"/>
  <c r="R1620" i="1"/>
  <c r="H1620" i="1"/>
  <c r="D1620" i="1"/>
  <c r="K1620" i="1" s="1"/>
  <c r="C1620" i="1"/>
  <c r="I1620" i="1" s="1"/>
  <c r="R1619" i="1"/>
  <c r="K1619" i="1"/>
  <c r="I1619" i="1"/>
  <c r="H1619" i="1"/>
  <c r="R1618" i="1"/>
  <c r="K1618" i="1"/>
  <c r="H1618" i="1"/>
  <c r="D1618" i="1"/>
  <c r="C1618" i="1"/>
  <c r="I1618" i="1" s="1"/>
  <c r="R1617" i="1"/>
  <c r="H1617" i="1"/>
  <c r="D1617" i="1"/>
  <c r="K1617" i="1" s="1"/>
  <c r="C1617" i="1"/>
  <c r="I1617" i="1" s="1"/>
  <c r="R1616" i="1"/>
  <c r="K1616" i="1"/>
  <c r="I1616" i="1"/>
  <c r="H1616" i="1"/>
  <c r="R1615" i="1"/>
  <c r="K1615" i="1"/>
  <c r="I1615" i="1"/>
  <c r="H1615" i="1"/>
  <c r="D1615" i="1"/>
  <c r="C1615" i="1"/>
  <c r="R1614" i="1"/>
  <c r="K1614" i="1"/>
  <c r="I1614" i="1"/>
  <c r="H1614" i="1"/>
  <c r="D1614" i="1"/>
  <c r="C1614" i="1"/>
  <c r="R1613" i="1"/>
  <c r="K1613" i="1"/>
  <c r="I1613" i="1"/>
  <c r="H1613" i="1"/>
  <c r="R1612" i="1"/>
  <c r="I1612" i="1"/>
  <c r="H1612" i="1"/>
  <c r="D1612" i="1"/>
  <c r="K1612" i="1" s="1"/>
  <c r="C1612" i="1"/>
  <c r="R1611" i="1"/>
  <c r="I1611" i="1"/>
  <c r="H1611" i="1"/>
  <c r="D1611" i="1"/>
  <c r="K1611" i="1" s="1"/>
  <c r="C1611" i="1"/>
  <c r="R1610" i="1"/>
  <c r="K1610" i="1"/>
  <c r="I1610" i="1"/>
  <c r="H1610" i="1"/>
  <c r="R1609" i="1"/>
  <c r="H1609" i="1"/>
  <c r="D1609" i="1"/>
  <c r="K1609" i="1" s="1"/>
  <c r="C1609" i="1"/>
  <c r="I1609" i="1" s="1"/>
  <c r="R1608" i="1"/>
  <c r="H1608" i="1"/>
  <c r="D1608" i="1"/>
  <c r="K1608" i="1" s="1"/>
  <c r="C1608" i="1"/>
  <c r="I1608" i="1" s="1"/>
  <c r="R1607" i="1"/>
  <c r="K1607" i="1"/>
  <c r="I1607" i="1"/>
  <c r="H1607" i="1"/>
  <c r="R1606" i="1"/>
  <c r="H1606" i="1"/>
  <c r="D1606" i="1"/>
  <c r="K1606" i="1" s="1"/>
  <c r="C1606" i="1"/>
  <c r="I1606" i="1" s="1"/>
  <c r="R1605" i="1"/>
  <c r="H1605" i="1"/>
  <c r="D1605" i="1"/>
  <c r="K1605" i="1" s="1"/>
  <c r="C1605" i="1"/>
  <c r="I1605" i="1" s="1"/>
  <c r="R1604" i="1"/>
  <c r="K1604" i="1"/>
  <c r="I1604" i="1"/>
  <c r="H1604" i="1"/>
  <c r="R1603" i="1"/>
  <c r="K1603" i="1"/>
  <c r="I1603" i="1"/>
  <c r="H1603" i="1"/>
  <c r="D1603" i="1"/>
  <c r="C1603" i="1"/>
  <c r="R1602" i="1"/>
  <c r="K1602" i="1"/>
  <c r="I1602" i="1"/>
  <c r="H1602" i="1"/>
  <c r="D1602" i="1"/>
  <c r="C1602" i="1"/>
  <c r="R1601" i="1"/>
  <c r="K1601" i="1"/>
  <c r="I1601" i="1"/>
  <c r="H1601" i="1"/>
  <c r="R1600" i="1"/>
  <c r="I1600" i="1"/>
  <c r="H1600" i="1"/>
  <c r="D1600" i="1"/>
  <c r="K1600" i="1" s="1"/>
  <c r="C1600" i="1"/>
  <c r="R1599" i="1"/>
  <c r="H1599" i="1"/>
  <c r="D1599" i="1"/>
  <c r="K1599" i="1" s="1"/>
  <c r="C1599" i="1"/>
  <c r="I1599" i="1" s="1"/>
  <c r="R1598" i="1"/>
  <c r="K1598" i="1"/>
  <c r="I1598" i="1"/>
  <c r="H1598" i="1"/>
  <c r="R1597" i="1"/>
  <c r="K1597" i="1"/>
  <c r="H1597" i="1"/>
  <c r="D1597" i="1"/>
  <c r="C1597" i="1"/>
  <c r="I1597" i="1" s="1"/>
  <c r="R1596" i="1"/>
  <c r="H1596" i="1"/>
  <c r="D1596" i="1"/>
  <c r="K1596" i="1" s="1"/>
  <c r="C1596" i="1"/>
  <c r="I1596" i="1" s="1"/>
  <c r="R1595" i="1"/>
  <c r="K1595" i="1"/>
  <c r="I1595" i="1"/>
  <c r="H1595" i="1"/>
  <c r="R1594" i="1"/>
  <c r="H1594" i="1"/>
  <c r="D1594" i="1"/>
  <c r="K1594" i="1" s="1"/>
  <c r="C1594" i="1"/>
  <c r="I1594" i="1" s="1"/>
  <c r="R1593" i="1"/>
  <c r="H1593" i="1"/>
  <c r="D1593" i="1"/>
  <c r="K1593" i="1" s="1"/>
  <c r="C1593" i="1"/>
  <c r="I1593" i="1" s="1"/>
  <c r="R1592" i="1"/>
  <c r="K1592" i="1"/>
  <c r="I1592" i="1"/>
  <c r="H1592" i="1"/>
  <c r="R1591" i="1"/>
  <c r="K1591" i="1"/>
  <c r="I1591" i="1"/>
  <c r="H1591" i="1"/>
  <c r="D1591" i="1"/>
  <c r="C1591" i="1"/>
  <c r="R1590" i="1"/>
  <c r="K1590" i="1"/>
  <c r="I1590" i="1"/>
  <c r="H1590" i="1"/>
  <c r="D1590" i="1"/>
  <c r="C1590" i="1"/>
  <c r="R1589" i="1"/>
  <c r="K1589" i="1"/>
  <c r="I1589" i="1"/>
  <c r="H1589" i="1"/>
  <c r="R1588" i="1"/>
  <c r="H1588" i="1"/>
  <c r="D1588" i="1"/>
  <c r="K1588" i="1" s="1"/>
  <c r="C1588" i="1"/>
  <c r="I1588" i="1" s="1"/>
  <c r="R1587" i="1"/>
  <c r="I1587" i="1"/>
  <c r="H1587" i="1"/>
  <c r="D1587" i="1"/>
  <c r="K1587" i="1" s="1"/>
  <c r="C1587" i="1"/>
  <c r="R1586" i="1"/>
  <c r="K1586" i="1"/>
  <c r="I1586" i="1"/>
  <c r="H1586" i="1"/>
  <c r="R1585" i="1"/>
  <c r="H1585" i="1"/>
  <c r="D1585" i="1"/>
  <c r="K1585" i="1" s="1"/>
  <c r="C1585" i="1"/>
  <c r="I1585" i="1" s="1"/>
  <c r="R1584" i="1"/>
  <c r="H1584" i="1"/>
  <c r="D1584" i="1"/>
  <c r="K1584" i="1" s="1"/>
  <c r="C1584" i="1"/>
  <c r="I1584" i="1" s="1"/>
  <c r="R1583" i="1"/>
  <c r="K1583" i="1"/>
  <c r="I1583" i="1"/>
  <c r="H1583" i="1"/>
  <c r="R1582" i="1"/>
  <c r="H1582" i="1"/>
  <c r="D1582" i="1"/>
  <c r="K1582" i="1" s="1"/>
  <c r="C1582" i="1"/>
  <c r="I1582" i="1" s="1"/>
  <c r="R1581" i="1"/>
  <c r="K1581" i="1"/>
  <c r="H1581" i="1"/>
  <c r="D1581" i="1"/>
  <c r="C1581" i="1"/>
  <c r="I1581" i="1" s="1"/>
  <c r="R1580" i="1"/>
  <c r="K1580" i="1"/>
  <c r="I1580" i="1"/>
  <c r="H1580" i="1"/>
  <c r="R1579" i="1"/>
  <c r="K1579" i="1"/>
  <c r="I1579" i="1"/>
  <c r="H1579" i="1"/>
  <c r="D1579" i="1"/>
  <c r="C1579" i="1"/>
  <c r="R1578" i="1"/>
  <c r="K1578" i="1"/>
  <c r="I1578" i="1"/>
  <c r="H1578" i="1"/>
  <c r="D1578" i="1"/>
  <c r="C1578" i="1"/>
  <c r="R1577" i="1"/>
  <c r="K1577" i="1"/>
  <c r="I1577" i="1"/>
  <c r="H1577" i="1"/>
  <c r="R1576" i="1"/>
  <c r="H1576" i="1"/>
  <c r="D1576" i="1"/>
  <c r="K1576" i="1" s="1"/>
  <c r="C1576" i="1"/>
  <c r="I1576" i="1" s="1"/>
  <c r="R1575" i="1"/>
  <c r="I1575" i="1"/>
  <c r="H1575" i="1"/>
  <c r="D1575" i="1"/>
  <c r="K1575" i="1" s="1"/>
  <c r="C1575" i="1"/>
  <c r="R1574" i="1"/>
  <c r="K1574" i="1"/>
  <c r="I1574" i="1"/>
  <c r="H1574" i="1"/>
  <c r="R1573" i="1"/>
  <c r="H1573" i="1"/>
  <c r="D1573" i="1"/>
  <c r="K1573" i="1" s="1"/>
  <c r="C1573" i="1"/>
  <c r="I1573" i="1" s="1"/>
  <c r="R1572" i="1"/>
  <c r="H1572" i="1"/>
  <c r="D1572" i="1"/>
  <c r="K1572" i="1" s="1"/>
  <c r="C1572" i="1"/>
  <c r="I1572" i="1" s="1"/>
  <c r="R1571" i="1"/>
  <c r="K1571" i="1"/>
  <c r="I1571" i="1"/>
  <c r="H1571" i="1"/>
  <c r="R1570" i="1"/>
  <c r="H1570" i="1"/>
  <c r="D1570" i="1"/>
  <c r="K1570" i="1" s="1"/>
  <c r="C1570" i="1"/>
  <c r="I1570" i="1" s="1"/>
  <c r="R1569" i="1"/>
  <c r="H1569" i="1"/>
  <c r="D1569" i="1"/>
  <c r="K1569" i="1" s="1"/>
  <c r="C1569" i="1"/>
  <c r="I1569" i="1" s="1"/>
  <c r="R1568" i="1"/>
  <c r="K1568" i="1"/>
  <c r="I1568" i="1"/>
  <c r="H1568" i="1"/>
  <c r="R1567" i="1"/>
  <c r="K1567" i="1"/>
  <c r="I1567" i="1"/>
  <c r="H1567" i="1"/>
  <c r="D1567" i="1"/>
  <c r="C1567" i="1"/>
  <c r="R1566" i="1"/>
  <c r="K1566" i="1"/>
  <c r="I1566" i="1"/>
  <c r="H1566" i="1"/>
  <c r="D1566" i="1"/>
  <c r="C1566" i="1"/>
  <c r="R1565" i="1"/>
  <c r="K1565" i="1"/>
  <c r="I1565" i="1"/>
  <c r="H1565" i="1"/>
  <c r="R1564" i="1"/>
  <c r="I1564" i="1"/>
  <c r="H1564" i="1"/>
  <c r="D1564" i="1"/>
  <c r="K1564" i="1" s="1"/>
  <c r="C1564" i="1"/>
  <c r="R1563" i="1"/>
  <c r="I1563" i="1"/>
  <c r="H1563" i="1"/>
  <c r="D1563" i="1"/>
  <c r="K1563" i="1" s="1"/>
  <c r="C1563" i="1"/>
  <c r="R1562" i="1"/>
  <c r="K1562" i="1"/>
  <c r="I1562" i="1"/>
  <c r="H1562" i="1"/>
  <c r="R1561" i="1"/>
  <c r="H1561" i="1"/>
  <c r="D1561" i="1"/>
  <c r="K1561" i="1" s="1"/>
  <c r="C1561" i="1"/>
  <c r="I1561" i="1" s="1"/>
  <c r="R1560" i="1"/>
  <c r="H1560" i="1"/>
  <c r="D1560" i="1"/>
  <c r="K1560" i="1" s="1"/>
  <c r="C1560" i="1"/>
  <c r="I1560" i="1" s="1"/>
  <c r="R1559" i="1"/>
  <c r="K1559" i="1"/>
  <c r="I1559" i="1"/>
  <c r="H1559" i="1"/>
  <c r="R1558" i="1"/>
  <c r="H1558" i="1"/>
  <c r="D1558" i="1"/>
  <c r="K1558" i="1" s="1"/>
  <c r="C1558" i="1"/>
  <c r="I1558" i="1" s="1"/>
  <c r="R1557" i="1"/>
  <c r="K1557" i="1"/>
  <c r="H1557" i="1"/>
  <c r="D1557" i="1"/>
  <c r="C1557" i="1"/>
  <c r="I1557" i="1" s="1"/>
  <c r="R1556" i="1"/>
  <c r="K1556" i="1"/>
  <c r="I1556" i="1"/>
  <c r="H1556" i="1"/>
  <c r="R1555" i="1"/>
  <c r="K1555" i="1"/>
  <c r="I1555" i="1"/>
  <c r="H1555" i="1"/>
  <c r="D1555" i="1"/>
  <c r="C1555" i="1"/>
  <c r="R1554" i="1"/>
  <c r="K1554" i="1"/>
  <c r="I1554" i="1"/>
  <c r="H1554" i="1"/>
  <c r="D1554" i="1"/>
  <c r="C1554" i="1"/>
  <c r="R1553" i="1"/>
  <c r="K1553" i="1"/>
  <c r="I1553" i="1"/>
  <c r="H1553" i="1"/>
  <c r="R1552" i="1"/>
  <c r="K1552" i="1"/>
  <c r="H1552" i="1"/>
  <c r="C1552" i="1"/>
  <c r="I1552" i="1" s="1"/>
  <c r="R1551" i="1"/>
  <c r="K1551" i="1"/>
  <c r="H1551" i="1"/>
  <c r="C1551" i="1"/>
  <c r="I1551" i="1" s="1"/>
  <c r="R1550" i="1"/>
  <c r="K1550" i="1"/>
  <c r="I1550" i="1"/>
  <c r="H1550" i="1"/>
  <c r="R1549" i="1"/>
  <c r="K1549" i="1"/>
  <c r="H1549" i="1"/>
  <c r="C1549" i="1"/>
  <c r="I1549" i="1" s="1"/>
  <c r="R1548" i="1"/>
  <c r="K1548" i="1"/>
  <c r="I1548" i="1"/>
  <c r="H1548" i="1"/>
  <c r="C1548" i="1"/>
  <c r="R1547" i="1"/>
  <c r="K1547" i="1"/>
  <c r="I1547" i="1"/>
  <c r="H1547" i="1"/>
  <c r="R1546" i="1"/>
  <c r="K1546" i="1"/>
  <c r="I1546" i="1"/>
  <c r="H1546" i="1"/>
  <c r="R1545" i="1"/>
  <c r="K1545" i="1"/>
  <c r="I1545" i="1"/>
  <c r="H1545" i="1"/>
  <c r="R1544" i="1"/>
  <c r="K1544" i="1"/>
  <c r="I1544" i="1"/>
  <c r="H1544" i="1"/>
  <c r="R1543" i="1"/>
  <c r="K1543" i="1"/>
  <c r="I1543" i="1"/>
  <c r="H1543" i="1"/>
  <c r="R1542" i="1"/>
  <c r="K1542" i="1"/>
  <c r="I1542" i="1"/>
  <c r="H1542" i="1"/>
  <c r="R1541" i="1"/>
  <c r="K1541" i="1"/>
  <c r="I1541" i="1"/>
  <c r="H1541" i="1"/>
  <c r="R1540" i="1"/>
  <c r="K1540" i="1"/>
  <c r="I1540" i="1"/>
  <c r="H1540" i="1"/>
  <c r="R1539" i="1"/>
  <c r="K1539" i="1"/>
  <c r="I1539" i="1"/>
  <c r="H1539" i="1"/>
  <c r="R1538" i="1"/>
  <c r="K1538" i="1"/>
  <c r="I1538" i="1"/>
  <c r="H1538" i="1"/>
  <c r="R1537" i="1"/>
  <c r="K1537" i="1"/>
  <c r="I1537" i="1"/>
  <c r="H1537" i="1"/>
  <c r="R1536" i="1"/>
  <c r="K1536" i="1"/>
  <c r="I1536" i="1"/>
  <c r="H1536" i="1"/>
  <c r="R1535" i="1"/>
  <c r="K1535" i="1"/>
  <c r="I1535" i="1"/>
  <c r="H1535" i="1"/>
  <c r="R1534" i="1"/>
  <c r="K1534" i="1"/>
  <c r="I1534" i="1"/>
  <c r="H1534" i="1"/>
  <c r="R1533" i="1"/>
  <c r="K1533" i="1"/>
  <c r="I1533" i="1"/>
  <c r="H1533" i="1"/>
  <c r="R1532" i="1"/>
  <c r="K1532" i="1"/>
  <c r="I1532" i="1"/>
  <c r="H1532" i="1"/>
  <c r="R1531" i="1"/>
  <c r="K1531" i="1"/>
  <c r="I1531" i="1"/>
  <c r="H1531" i="1"/>
  <c r="R1530" i="1"/>
  <c r="K1530" i="1"/>
  <c r="I1530" i="1"/>
  <c r="H1530" i="1"/>
  <c r="R1529" i="1"/>
  <c r="K1529" i="1"/>
  <c r="I1529" i="1"/>
  <c r="H1529" i="1"/>
  <c r="R1528" i="1"/>
  <c r="K1528" i="1"/>
  <c r="I1528" i="1"/>
  <c r="H1528" i="1"/>
  <c r="R1527" i="1"/>
  <c r="K1527" i="1"/>
  <c r="I1527" i="1"/>
  <c r="H1527" i="1"/>
  <c r="R1526" i="1"/>
  <c r="K1526" i="1"/>
  <c r="I1526" i="1"/>
  <c r="H1526" i="1"/>
  <c r="R1525" i="1"/>
  <c r="K1525" i="1"/>
  <c r="I1525" i="1"/>
  <c r="H1525" i="1"/>
  <c r="R1524" i="1"/>
  <c r="K1524" i="1"/>
  <c r="I1524" i="1"/>
  <c r="H1524" i="1"/>
  <c r="R1523" i="1"/>
  <c r="K1523" i="1"/>
  <c r="I1523" i="1"/>
  <c r="H1523" i="1"/>
  <c r="R1522" i="1"/>
  <c r="K1522" i="1"/>
  <c r="I1522" i="1"/>
  <c r="H1522" i="1"/>
  <c r="R1521" i="1"/>
  <c r="K1521" i="1"/>
  <c r="I1521" i="1"/>
  <c r="H1521" i="1"/>
  <c r="R1520" i="1"/>
  <c r="K1520" i="1"/>
  <c r="I1520" i="1"/>
  <c r="H1520" i="1"/>
  <c r="R1519" i="1"/>
  <c r="K1519" i="1"/>
  <c r="I1519" i="1"/>
  <c r="H1519" i="1"/>
  <c r="R1518" i="1"/>
  <c r="K1518" i="1"/>
  <c r="I1518" i="1"/>
  <c r="H1518" i="1"/>
  <c r="R1517" i="1"/>
  <c r="K1517" i="1"/>
  <c r="I1517" i="1"/>
  <c r="H1517" i="1"/>
  <c r="R1516" i="1"/>
  <c r="K1516" i="1"/>
  <c r="I1516" i="1"/>
  <c r="H1516" i="1"/>
  <c r="R1515" i="1"/>
  <c r="K1515" i="1"/>
  <c r="I1515" i="1"/>
  <c r="H1515" i="1"/>
  <c r="R1514" i="1"/>
  <c r="K1514" i="1"/>
  <c r="I1514" i="1"/>
  <c r="H1514" i="1"/>
  <c r="R1513" i="1"/>
  <c r="K1513" i="1"/>
  <c r="I1513" i="1"/>
  <c r="H1513" i="1"/>
  <c r="R1512" i="1"/>
  <c r="K1512" i="1"/>
  <c r="I1512" i="1"/>
  <c r="H1512" i="1"/>
  <c r="R1511" i="1"/>
  <c r="K1511" i="1"/>
  <c r="I1511" i="1"/>
  <c r="H1511" i="1"/>
  <c r="R1510" i="1"/>
  <c r="K1510" i="1"/>
  <c r="I1510" i="1"/>
  <c r="H1510" i="1"/>
  <c r="R1509" i="1"/>
  <c r="K1509" i="1"/>
  <c r="I1509" i="1"/>
  <c r="H1509" i="1"/>
  <c r="R1508" i="1"/>
  <c r="K1508" i="1"/>
  <c r="I1508" i="1"/>
  <c r="H1508" i="1"/>
  <c r="R1507" i="1"/>
  <c r="K1507" i="1"/>
  <c r="I1507" i="1"/>
  <c r="H1507" i="1"/>
  <c r="R1506" i="1"/>
  <c r="K1506" i="1"/>
  <c r="I1506" i="1"/>
  <c r="H1506" i="1"/>
  <c r="R1505" i="1"/>
  <c r="K1505" i="1"/>
  <c r="I1505" i="1"/>
  <c r="H1505" i="1"/>
  <c r="R1504" i="1"/>
  <c r="K1504" i="1"/>
  <c r="I1504" i="1"/>
  <c r="H1504" i="1"/>
  <c r="R1503" i="1"/>
  <c r="K1503" i="1"/>
  <c r="I1503" i="1"/>
  <c r="H1503" i="1"/>
  <c r="R1502" i="1"/>
  <c r="K1502" i="1"/>
  <c r="I1502" i="1"/>
  <c r="H1502" i="1"/>
  <c r="R1501" i="1"/>
  <c r="K1501" i="1"/>
  <c r="I1501" i="1"/>
  <c r="H1501" i="1"/>
  <c r="R1500" i="1"/>
  <c r="K1500" i="1"/>
  <c r="I1500" i="1"/>
  <c r="H1500" i="1"/>
  <c r="R1499" i="1"/>
  <c r="K1499" i="1"/>
  <c r="I1499" i="1"/>
  <c r="H1499" i="1"/>
  <c r="R1498" i="1"/>
  <c r="K1498" i="1"/>
  <c r="I1498" i="1"/>
  <c r="H1498" i="1"/>
  <c r="R1497" i="1"/>
  <c r="K1497" i="1"/>
  <c r="I1497" i="1"/>
  <c r="H1497" i="1"/>
  <c r="R1496" i="1"/>
  <c r="K1496" i="1"/>
  <c r="I1496" i="1"/>
  <c r="H1496" i="1"/>
  <c r="R1495" i="1"/>
  <c r="K1495" i="1"/>
  <c r="I1495" i="1"/>
  <c r="H1495" i="1"/>
  <c r="R1494" i="1"/>
  <c r="K1494" i="1"/>
  <c r="I1494" i="1"/>
  <c r="H1494" i="1"/>
  <c r="R1493" i="1"/>
  <c r="K1493" i="1"/>
  <c r="I1493" i="1"/>
  <c r="H1493" i="1"/>
  <c r="R1492" i="1"/>
  <c r="K1492" i="1"/>
  <c r="I1492" i="1"/>
  <c r="H1492" i="1"/>
  <c r="R1491" i="1"/>
  <c r="K1491" i="1"/>
  <c r="I1491" i="1"/>
  <c r="H1491" i="1"/>
  <c r="R1490" i="1"/>
  <c r="K1490" i="1"/>
  <c r="I1490" i="1"/>
  <c r="H1490" i="1"/>
  <c r="R1489" i="1"/>
  <c r="K1489" i="1"/>
  <c r="I1489" i="1"/>
  <c r="H1489" i="1"/>
  <c r="R1488" i="1"/>
  <c r="K1488" i="1"/>
  <c r="I1488" i="1"/>
  <c r="H1488" i="1"/>
  <c r="R1487" i="1"/>
  <c r="K1487" i="1"/>
  <c r="I1487" i="1"/>
  <c r="H1487" i="1"/>
  <c r="R1486" i="1"/>
  <c r="K1486" i="1"/>
  <c r="I1486" i="1"/>
  <c r="H1486" i="1"/>
  <c r="R1485" i="1"/>
  <c r="K1485" i="1"/>
  <c r="I1485" i="1"/>
  <c r="H1485" i="1"/>
  <c r="R1484" i="1"/>
  <c r="K1484" i="1"/>
  <c r="I1484" i="1"/>
  <c r="H1484" i="1"/>
  <c r="R1483" i="1"/>
  <c r="K1483" i="1"/>
  <c r="I1483" i="1"/>
  <c r="H1483" i="1"/>
  <c r="R1482" i="1"/>
  <c r="K1482" i="1"/>
  <c r="I1482" i="1"/>
  <c r="H1482" i="1"/>
  <c r="R1481" i="1"/>
  <c r="K1481" i="1"/>
  <c r="I1481" i="1"/>
  <c r="H1481" i="1"/>
  <c r="R1480" i="1"/>
  <c r="K1480" i="1"/>
  <c r="I1480" i="1"/>
  <c r="H1480" i="1"/>
  <c r="R1479" i="1"/>
  <c r="K1479" i="1"/>
  <c r="I1479" i="1"/>
  <c r="H1479" i="1"/>
  <c r="R1478" i="1"/>
  <c r="K1478" i="1"/>
  <c r="I1478" i="1"/>
  <c r="H1478" i="1"/>
  <c r="R1477" i="1"/>
  <c r="K1477" i="1"/>
  <c r="I1477" i="1"/>
  <c r="H1477" i="1"/>
  <c r="R1476" i="1"/>
  <c r="K1476" i="1"/>
  <c r="I1476" i="1"/>
  <c r="H1476" i="1"/>
  <c r="R1475" i="1"/>
  <c r="K1475" i="1"/>
  <c r="I1475" i="1"/>
  <c r="H1475" i="1"/>
  <c r="R1474" i="1"/>
  <c r="K1474" i="1"/>
  <c r="I1474" i="1"/>
  <c r="H1474" i="1"/>
  <c r="R1473" i="1"/>
  <c r="K1473" i="1"/>
  <c r="I1473" i="1"/>
  <c r="H1473" i="1"/>
  <c r="R1472" i="1"/>
  <c r="K1472" i="1"/>
  <c r="I1472" i="1"/>
  <c r="H1472" i="1"/>
  <c r="R1471" i="1"/>
  <c r="K1471" i="1"/>
  <c r="I1471" i="1"/>
  <c r="H1471" i="1"/>
  <c r="R1470" i="1"/>
  <c r="K1470" i="1"/>
  <c r="I1470" i="1"/>
  <c r="H1470" i="1"/>
  <c r="R1469" i="1"/>
  <c r="K1469" i="1"/>
  <c r="I1469" i="1"/>
  <c r="H1469" i="1"/>
  <c r="R1468" i="1"/>
  <c r="K1468" i="1"/>
  <c r="I1468" i="1"/>
  <c r="H1468" i="1"/>
  <c r="R1467" i="1"/>
  <c r="K1467" i="1"/>
  <c r="I1467" i="1"/>
  <c r="H1467" i="1"/>
  <c r="R1466" i="1"/>
  <c r="K1466" i="1"/>
  <c r="I1466" i="1"/>
  <c r="H1466" i="1"/>
  <c r="R1465" i="1"/>
  <c r="K1465" i="1"/>
  <c r="I1465" i="1"/>
  <c r="H1465" i="1"/>
  <c r="R1464" i="1"/>
  <c r="K1464" i="1"/>
  <c r="I1464" i="1"/>
  <c r="H1464" i="1"/>
  <c r="R1463" i="1"/>
  <c r="K1463" i="1"/>
  <c r="I1463" i="1"/>
  <c r="H1463" i="1"/>
  <c r="R1462" i="1"/>
  <c r="K1462" i="1"/>
  <c r="I1462" i="1"/>
  <c r="H1462" i="1"/>
  <c r="R1461" i="1"/>
  <c r="K1461" i="1"/>
  <c r="I1461" i="1"/>
  <c r="H1461" i="1"/>
  <c r="R1460" i="1"/>
  <c r="K1460" i="1"/>
  <c r="I1460" i="1"/>
  <c r="H1460" i="1"/>
  <c r="R1459" i="1"/>
  <c r="K1459" i="1"/>
  <c r="I1459" i="1"/>
  <c r="H1459" i="1"/>
  <c r="R1458" i="1"/>
  <c r="K1458" i="1"/>
  <c r="I1458" i="1"/>
  <c r="H1458" i="1"/>
  <c r="R1457" i="1"/>
  <c r="K1457" i="1"/>
  <c r="I1457" i="1"/>
  <c r="H1457" i="1"/>
  <c r="R1456" i="1"/>
  <c r="K1456" i="1"/>
  <c r="I1456" i="1"/>
  <c r="H1456" i="1"/>
  <c r="R1455" i="1"/>
  <c r="K1455" i="1"/>
  <c r="I1455" i="1"/>
  <c r="H1455" i="1"/>
  <c r="R1454" i="1"/>
  <c r="K1454" i="1"/>
  <c r="I1454" i="1"/>
  <c r="H1454" i="1"/>
  <c r="R1453" i="1"/>
  <c r="K1453" i="1"/>
  <c r="I1453" i="1"/>
  <c r="H1453" i="1"/>
  <c r="R1452" i="1"/>
  <c r="K1452" i="1"/>
  <c r="I1452" i="1"/>
  <c r="H1452" i="1"/>
  <c r="R1451" i="1"/>
  <c r="K1451" i="1"/>
  <c r="I1451" i="1"/>
  <c r="H1451" i="1"/>
  <c r="R1450" i="1"/>
  <c r="K1450" i="1"/>
  <c r="I1450" i="1"/>
  <c r="H1450" i="1"/>
  <c r="R1449" i="1"/>
  <c r="K1449" i="1"/>
  <c r="I1449" i="1"/>
  <c r="H1449" i="1"/>
  <c r="R1448" i="1"/>
  <c r="K1448" i="1"/>
  <c r="I1448" i="1"/>
  <c r="H1448" i="1"/>
  <c r="R1447" i="1"/>
  <c r="K1447" i="1"/>
  <c r="I1447" i="1"/>
  <c r="H1447" i="1"/>
  <c r="R1446" i="1"/>
  <c r="K1446" i="1"/>
  <c r="I1446" i="1"/>
  <c r="H1446" i="1"/>
  <c r="R1445" i="1"/>
  <c r="K1445" i="1"/>
  <c r="I1445" i="1"/>
  <c r="H1445" i="1"/>
  <c r="R1444" i="1"/>
  <c r="K1444" i="1"/>
  <c r="I1444" i="1"/>
  <c r="H1444" i="1"/>
  <c r="R1443" i="1"/>
  <c r="K1443" i="1"/>
  <c r="I1443" i="1"/>
  <c r="H1443" i="1"/>
  <c r="R1442" i="1"/>
  <c r="K1442" i="1"/>
  <c r="I1442" i="1"/>
  <c r="H1442" i="1"/>
  <c r="R1441" i="1"/>
  <c r="K1441" i="1"/>
  <c r="I1441" i="1"/>
  <c r="H1441" i="1"/>
  <c r="R1440" i="1"/>
  <c r="K1440" i="1"/>
  <c r="I1440" i="1"/>
  <c r="H1440" i="1"/>
  <c r="R1439" i="1"/>
  <c r="K1439" i="1"/>
  <c r="I1439" i="1"/>
  <c r="H1439" i="1"/>
  <c r="R1438" i="1"/>
  <c r="K1438" i="1"/>
  <c r="I1438" i="1"/>
  <c r="H1438" i="1"/>
  <c r="R1437" i="1"/>
  <c r="K1437" i="1"/>
  <c r="I1437" i="1"/>
  <c r="H1437" i="1"/>
  <c r="R1436" i="1"/>
  <c r="K1436" i="1"/>
  <c r="I1436" i="1"/>
  <c r="H1436" i="1"/>
  <c r="R1435" i="1"/>
  <c r="K1435" i="1"/>
  <c r="I1435" i="1"/>
  <c r="H1435" i="1"/>
  <c r="R1434" i="1"/>
  <c r="K1434" i="1"/>
  <c r="I1434" i="1"/>
  <c r="H1434" i="1"/>
  <c r="R1433" i="1"/>
  <c r="K1433" i="1"/>
  <c r="I1433" i="1"/>
  <c r="H1433" i="1"/>
  <c r="R1432" i="1"/>
  <c r="K1432" i="1"/>
  <c r="I1432" i="1"/>
  <c r="H1432" i="1"/>
  <c r="R1431" i="1"/>
  <c r="K1431" i="1"/>
  <c r="I1431" i="1"/>
  <c r="H1431" i="1"/>
  <c r="R1430" i="1"/>
  <c r="K1430" i="1"/>
  <c r="I1430" i="1"/>
  <c r="H1430" i="1"/>
  <c r="R1429" i="1"/>
  <c r="K1429" i="1"/>
  <c r="I1429" i="1"/>
  <c r="H1429" i="1"/>
  <c r="R1428" i="1"/>
  <c r="K1428" i="1"/>
  <c r="I1428" i="1"/>
  <c r="H1428" i="1"/>
  <c r="R1427" i="1"/>
  <c r="K1427" i="1"/>
  <c r="I1427" i="1"/>
  <c r="H1427" i="1"/>
  <c r="R1426" i="1"/>
  <c r="K1426" i="1"/>
  <c r="I1426" i="1"/>
  <c r="H1426" i="1"/>
  <c r="R1425" i="1"/>
  <c r="K1425" i="1"/>
  <c r="I1425" i="1"/>
  <c r="H1425" i="1"/>
  <c r="R1424" i="1"/>
  <c r="K1424" i="1"/>
  <c r="I1424" i="1"/>
  <c r="H1424" i="1"/>
  <c r="R1423" i="1"/>
  <c r="K1423" i="1"/>
  <c r="I1423" i="1"/>
  <c r="H1423" i="1"/>
  <c r="R1422" i="1"/>
  <c r="K1422" i="1"/>
  <c r="I1422" i="1"/>
  <c r="H1422" i="1"/>
  <c r="R1421" i="1"/>
  <c r="K1421" i="1"/>
  <c r="I1421" i="1"/>
  <c r="H1421" i="1"/>
  <c r="R1420" i="1"/>
  <c r="K1420" i="1"/>
  <c r="I1420" i="1"/>
  <c r="H1420" i="1"/>
  <c r="R1419" i="1"/>
  <c r="K1419" i="1"/>
  <c r="I1419" i="1"/>
  <c r="H1419" i="1"/>
  <c r="R1418" i="1"/>
  <c r="K1418" i="1"/>
  <c r="I1418" i="1"/>
  <c r="H1418" i="1"/>
  <c r="R1417" i="1"/>
  <c r="K1417" i="1"/>
  <c r="I1417" i="1"/>
  <c r="H1417" i="1"/>
  <c r="R1416" i="1"/>
  <c r="K1416" i="1"/>
  <c r="I1416" i="1"/>
  <c r="H1416" i="1"/>
  <c r="R1415" i="1"/>
  <c r="K1415" i="1"/>
  <c r="I1415" i="1"/>
  <c r="H1415" i="1"/>
  <c r="R1414" i="1"/>
  <c r="K1414" i="1"/>
  <c r="I1414" i="1"/>
  <c r="H1414" i="1"/>
  <c r="R1413" i="1"/>
  <c r="K1413" i="1"/>
  <c r="I1413" i="1"/>
  <c r="H1413" i="1"/>
  <c r="R1412" i="1"/>
  <c r="K1412" i="1"/>
  <c r="I1412" i="1"/>
  <c r="H1412" i="1"/>
  <c r="R1411" i="1"/>
  <c r="K1411" i="1"/>
  <c r="I1411" i="1"/>
  <c r="H1411" i="1"/>
  <c r="R1410" i="1"/>
  <c r="K1410" i="1"/>
  <c r="I1410" i="1"/>
  <c r="H1410" i="1"/>
  <c r="R1409" i="1"/>
  <c r="K1409" i="1"/>
  <c r="I1409" i="1"/>
  <c r="H1409" i="1"/>
  <c r="R1408" i="1"/>
  <c r="K1408" i="1"/>
  <c r="I1408" i="1"/>
  <c r="H1408" i="1"/>
  <c r="R1407" i="1"/>
  <c r="K1407" i="1"/>
  <c r="I1407" i="1"/>
  <c r="H1407" i="1"/>
  <c r="R1406" i="1"/>
  <c r="K1406" i="1"/>
  <c r="I1406" i="1"/>
  <c r="H1406" i="1"/>
  <c r="R1405" i="1"/>
  <c r="K1405" i="1"/>
  <c r="I1405" i="1"/>
  <c r="H1405" i="1"/>
  <c r="R1404" i="1"/>
  <c r="K1404" i="1"/>
  <c r="I1404" i="1"/>
  <c r="H1404" i="1"/>
  <c r="R1403" i="1"/>
  <c r="K1403" i="1"/>
  <c r="I1403" i="1"/>
  <c r="H1403" i="1"/>
  <c r="R1402" i="1"/>
  <c r="K1402" i="1"/>
  <c r="I1402" i="1"/>
  <c r="H1402" i="1"/>
  <c r="R1401" i="1"/>
  <c r="K1401" i="1"/>
  <c r="I1401" i="1"/>
  <c r="H1401" i="1"/>
  <c r="R1400" i="1"/>
  <c r="K1400" i="1"/>
  <c r="I1400" i="1"/>
  <c r="H1400" i="1"/>
  <c r="R1399" i="1"/>
  <c r="K1399" i="1"/>
  <c r="I1399" i="1"/>
  <c r="H1399" i="1"/>
  <c r="R1398" i="1"/>
  <c r="K1398" i="1"/>
  <c r="I1398" i="1"/>
  <c r="H1398" i="1"/>
  <c r="R1397" i="1"/>
  <c r="K1397" i="1"/>
  <c r="I1397" i="1"/>
  <c r="H1397" i="1"/>
  <c r="R1396" i="1"/>
  <c r="K1396" i="1"/>
  <c r="I1396" i="1"/>
  <c r="H1396" i="1"/>
  <c r="R1395" i="1"/>
  <c r="K1395" i="1"/>
  <c r="I1395" i="1"/>
  <c r="H1395" i="1"/>
  <c r="R1394" i="1"/>
  <c r="K1394" i="1"/>
  <c r="I1394" i="1"/>
  <c r="H1394" i="1"/>
  <c r="R1393" i="1"/>
  <c r="K1393" i="1"/>
  <c r="I1393" i="1"/>
  <c r="H1393" i="1"/>
  <c r="R1392" i="1"/>
  <c r="K1392" i="1"/>
  <c r="I1392" i="1"/>
  <c r="H1392" i="1"/>
  <c r="R1391" i="1"/>
  <c r="K1391" i="1"/>
  <c r="I1391" i="1"/>
  <c r="H1391" i="1"/>
  <c r="R1390" i="1"/>
  <c r="K1390" i="1"/>
  <c r="I1390" i="1"/>
  <c r="H1390" i="1"/>
  <c r="R1389" i="1"/>
  <c r="K1389" i="1"/>
  <c r="I1389" i="1"/>
  <c r="H1389" i="1"/>
  <c r="R1388" i="1"/>
  <c r="K1388" i="1"/>
  <c r="I1388" i="1"/>
  <c r="H1388" i="1"/>
  <c r="R1387" i="1"/>
  <c r="K1387" i="1"/>
  <c r="I1387" i="1"/>
  <c r="H1387" i="1"/>
  <c r="R1386" i="1"/>
  <c r="K1386" i="1"/>
  <c r="I1386" i="1"/>
  <c r="H1386" i="1"/>
  <c r="R1385" i="1"/>
  <c r="K1385" i="1"/>
  <c r="M1497" i="1" s="1"/>
  <c r="Q1497" i="1" s="1"/>
  <c r="I1385" i="1"/>
  <c r="H1385" i="1"/>
  <c r="R1384" i="1"/>
  <c r="K1384" i="1"/>
  <c r="I1384" i="1"/>
  <c r="H1384" i="1"/>
  <c r="R1383" i="1"/>
  <c r="K1383" i="1"/>
  <c r="I1383" i="1"/>
  <c r="H1383" i="1"/>
  <c r="R1382" i="1"/>
  <c r="K1382" i="1"/>
  <c r="I1382" i="1"/>
  <c r="H1382" i="1"/>
  <c r="R1381" i="1"/>
  <c r="K1381" i="1"/>
  <c r="I1381" i="1"/>
  <c r="H1381" i="1"/>
  <c r="R1380" i="1"/>
  <c r="K1380" i="1"/>
  <c r="I1380" i="1"/>
  <c r="H1380" i="1"/>
  <c r="R1379" i="1"/>
  <c r="K1379" i="1"/>
  <c r="I1379" i="1"/>
  <c r="H1379" i="1"/>
  <c r="R1378" i="1"/>
  <c r="K1378" i="1"/>
  <c r="I1378" i="1"/>
  <c r="H1378" i="1"/>
  <c r="R1377" i="1"/>
  <c r="K1377" i="1"/>
  <c r="I1377" i="1"/>
  <c r="H1377" i="1"/>
  <c r="R1376" i="1"/>
  <c r="K1376" i="1"/>
  <c r="I1376" i="1"/>
  <c r="H1376" i="1"/>
  <c r="R1375" i="1"/>
  <c r="K1375" i="1"/>
  <c r="I1375" i="1"/>
  <c r="H1375" i="1"/>
  <c r="R1374" i="1"/>
  <c r="K1374" i="1"/>
  <c r="I1374" i="1"/>
  <c r="H1374" i="1"/>
  <c r="R1373" i="1"/>
  <c r="K1373" i="1"/>
  <c r="I1373" i="1"/>
  <c r="H1373" i="1"/>
  <c r="R1372" i="1"/>
  <c r="K1372" i="1"/>
  <c r="I1372" i="1"/>
  <c r="H1372" i="1"/>
  <c r="R1371" i="1"/>
  <c r="K1371" i="1"/>
  <c r="I1371" i="1"/>
  <c r="H1371" i="1"/>
  <c r="R1370" i="1"/>
  <c r="K1370" i="1"/>
  <c r="I1370" i="1"/>
  <c r="H1370" i="1"/>
  <c r="R1369" i="1"/>
  <c r="K1369" i="1"/>
  <c r="I1369" i="1"/>
  <c r="H1369" i="1"/>
  <c r="R1368" i="1"/>
  <c r="K1368" i="1"/>
  <c r="I1368" i="1"/>
  <c r="H1368" i="1"/>
  <c r="R1367" i="1"/>
  <c r="K1367" i="1"/>
  <c r="I1367" i="1"/>
  <c r="H1367" i="1"/>
  <c r="R1366" i="1"/>
  <c r="K1366" i="1"/>
  <c r="I1366" i="1"/>
  <c r="H1366" i="1"/>
  <c r="R1365" i="1"/>
  <c r="K1365" i="1"/>
  <c r="I1365" i="1"/>
  <c r="H1365" i="1"/>
  <c r="R1364" i="1"/>
  <c r="K1364" i="1"/>
  <c r="I1364" i="1"/>
  <c r="H1364" i="1"/>
  <c r="R1363" i="1"/>
  <c r="K1363" i="1"/>
  <c r="I1363" i="1"/>
  <c r="H1363" i="1"/>
  <c r="R1362" i="1"/>
  <c r="K1362" i="1"/>
  <c r="I1362" i="1"/>
  <c r="H1362" i="1"/>
  <c r="R1361" i="1"/>
  <c r="K1361" i="1"/>
  <c r="I1361" i="1"/>
  <c r="H1361" i="1"/>
  <c r="R1360" i="1"/>
  <c r="K1360" i="1"/>
  <c r="I1360" i="1"/>
  <c r="H1360" i="1"/>
  <c r="R1359" i="1"/>
  <c r="K1359" i="1"/>
  <c r="I1359" i="1"/>
  <c r="H1359" i="1"/>
  <c r="R1358" i="1"/>
  <c r="K1358" i="1"/>
  <c r="I1358" i="1"/>
  <c r="H1358" i="1"/>
  <c r="R1357" i="1"/>
  <c r="K1357" i="1"/>
  <c r="I1357" i="1"/>
  <c r="H1357" i="1"/>
  <c r="R1356" i="1"/>
  <c r="K1356" i="1"/>
  <c r="I1356" i="1"/>
  <c r="H1356" i="1"/>
  <c r="R1355" i="1"/>
  <c r="K1355" i="1"/>
  <c r="I1355" i="1"/>
  <c r="H1355" i="1"/>
  <c r="R1354" i="1"/>
  <c r="K1354" i="1"/>
  <c r="I1354" i="1"/>
  <c r="H1354" i="1"/>
  <c r="R1353" i="1"/>
  <c r="K1353" i="1"/>
  <c r="I1353" i="1"/>
  <c r="H1353" i="1"/>
  <c r="R1352" i="1"/>
  <c r="K1352" i="1"/>
  <c r="I1352" i="1"/>
  <c r="H1352" i="1"/>
  <c r="R1351" i="1"/>
  <c r="K1351" i="1"/>
  <c r="I1351" i="1"/>
  <c r="H1351" i="1"/>
  <c r="R1350" i="1"/>
  <c r="K1350" i="1"/>
  <c r="M1469" i="1" s="1"/>
  <c r="Q1469" i="1" s="1"/>
  <c r="I1350" i="1"/>
  <c r="H1350" i="1"/>
  <c r="R1349" i="1"/>
  <c r="K1349" i="1"/>
  <c r="I1349" i="1"/>
  <c r="H1349" i="1"/>
  <c r="R1348" i="1"/>
  <c r="K1348" i="1"/>
  <c r="I1348" i="1"/>
  <c r="H1348" i="1"/>
  <c r="R1347" i="1"/>
  <c r="K1347" i="1"/>
  <c r="I1347" i="1"/>
  <c r="H1347" i="1"/>
  <c r="R1346" i="1"/>
  <c r="K1346" i="1"/>
  <c r="I1346" i="1"/>
  <c r="H1346" i="1"/>
  <c r="R1345" i="1"/>
  <c r="K1345" i="1"/>
  <c r="I1345" i="1"/>
  <c r="H1345" i="1"/>
  <c r="R1344" i="1"/>
  <c r="K1344" i="1"/>
  <c r="I1344" i="1"/>
  <c r="H1344" i="1"/>
  <c r="R1343" i="1"/>
  <c r="K1343" i="1"/>
  <c r="I1343" i="1"/>
  <c r="H1343" i="1"/>
  <c r="R1342" i="1"/>
  <c r="K1342" i="1"/>
  <c r="I1342" i="1"/>
  <c r="H1342" i="1"/>
  <c r="R1341" i="1"/>
  <c r="K1341" i="1"/>
  <c r="I1341" i="1"/>
  <c r="H1341" i="1"/>
  <c r="R1340" i="1"/>
  <c r="K1340" i="1"/>
  <c r="I1340" i="1"/>
  <c r="H1340" i="1"/>
  <c r="R1339" i="1"/>
  <c r="K1339" i="1"/>
  <c r="I1339" i="1"/>
  <c r="H1339" i="1"/>
  <c r="R1338" i="1"/>
  <c r="K1338" i="1"/>
  <c r="I1338" i="1"/>
  <c r="H1338" i="1"/>
  <c r="R1337" i="1"/>
  <c r="K1337" i="1"/>
  <c r="I1337" i="1"/>
  <c r="H1337" i="1"/>
  <c r="R1336" i="1"/>
  <c r="K1336" i="1"/>
  <c r="I1336" i="1"/>
  <c r="H1336" i="1"/>
  <c r="R1335" i="1"/>
  <c r="K1335" i="1"/>
  <c r="I1335" i="1"/>
  <c r="H1335" i="1"/>
  <c r="R1334" i="1"/>
  <c r="K1334" i="1"/>
  <c r="I1334" i="1"/>
  <c r="H1334" i="1"/>
  <c r="R1333" i="1"/>
  <c r="K1333" i="1"/>
  <c r="I1333" i="1"/>
  <c r="H1333" i="1"/>
  <c r="R1332" i="1"/>
  <c r="K1332" i="1"/>
  <c r="I1332" i="1"/>
  <c r="H1332" i="1"/>
  <c r="R1331" i="1"/>
  <c r="K1331" i="1"/>
  <c r="I1331" i="1"/>
  <c r="H1331" i="1"/>
  <c r="R1330" i="1"/>
  <c r="K1330" i="1"/>
  <c r="I1330" i="1"/>
  <c r="H1330" i="1"/>
  <c r="R1329" i="1"/>
  <c r="K1329" i="1"/>
  <c r="I1329" i="1"/>
  <c r="H1329" i="1"/>
  <c r="R1328" i="1"/>
  <c r="K1328" i="1"/>
  <c r="I1328" i="1"/>
  <c r="H1328" i="1"/>
  <c r="R1327" i="1"/>
  <c r="K1327" i="1"/>
  <c r="I1327" i="1"/>
  <c r="H1327" i="1"/>
  <c r="R1326" i="1"/>
  <c r="K1326" i="1"/>
  <c r="I1326" i="1"/>
  <c r="H1326" i="1"/>
  <c r="R1325" i="1"/>
  <c r="K1325" i="1"/>
  <c r="I1325" i="1"/>
  <c r="H1325" i="1"/>
  <c r="R1324" i="1"/>
  <c r="K1324" i="1"/>
  <c r="I1324" i="1"/>
  <c r="H1324" i="1"/>
  <c r="R1323" i="1"/>
  <c r="K1323" i="1"/>
  <c r="I1323" i="1"/>
  <c r="H1323" i="1"/>
  <c r="R1322" i="1"/>
  <c r="K1322" i="1"/>
  <c r="I1322" i="1"/>
  <c r="H1322" i="1"/>
  <c r="R1321" i="1"/>
  <c r="K1321" i="1"/>
  <c r="I1321" i="1"/>
  <c r="H1321" i="1"/>
  <c r="R1320" i="1"/>
  <c r="K1320" i="1"/>
  <c r="I1320" i="1"/>
  <c r="H1320" i="1"/>
  <c r="R1319" i="1"/>
  <c r="K1319" i="1"/>
  <c r="I1319" i="1"/>
  <c r="H1319" i="1"/>
  <c r="R1318" i="1"/>
  <c r="K1318" i="1"/>
  <c r="I1318" i="1"/>
  <c r="H1318" i="1"/>
  <c r="R1317" i="1"/>
  <c r="K1317" i="1"/>
  <c r="I1317" i="1"/>
  <c r="H1317" i="1"/>
  <c r="R1316" i="1"/>
  <c r="K1316" i="1"/>
  <c r="I1316" i="1"/>
  <c r="H1316" i="1"/>
  <c r="R1315" i="1"/>
  <c r="K1315" i="1"/>
  <c r="I1315" i="1"/>
  <c r="H1315" i="1"/>
  <c r="R1314" i="1"/>
  <c r="K1314" i="1"/>
  <c r="I1314" i="1"/>
  <c r="H1314" i="1"/>
  <c r="R1313" i="1"/>
  <c r="K1313" i="1"/>
  <c r="I1313" i="1"/>
  <c r="H1313" i="1"/>
  <c r="R1312" i="1"/>
  <c r="K1312" i="1"/>
  <c r="I1312" i="1"/>
  <c r="H1312" i="1"/>
  <c r="R1311" i="1"/>
  <c r="K1311" i="1"/>
  <c r="I1311" i="1"/>
  <c r="H1311" i="1"/>
  <c r="R1310" i="1"/>
  <c r="K1310" i="1"/>
  <c r="I1310" i="1"/>
  <c r="H1310" i="1"/>
  <c r="R1309" i="1"/>
  <c r="K1309" i="1"/>
  <c r="I1309" i="1"/>
  <c r="H1309" i="1"/>
  <c r="R1308" i="1"/>
  <c r="K1308" i="1"/>
  <c r="I1308" i="1"/>
  <c r="H1308" i="1"/>
  <c r="R1307" i="1"/>
  <c r="K1307" i="1"/>
  <c r="I1307" i="1"/>
  <c r="H1307" i="1"/>
  <c r="R1306" i="1"/>
  <c r="K1306" i="1"/>
  <c r="I1306" i="1"/>
  <c r="H1306" i="1"/>
  <c r="R1305" i="1"/>
  <c r="K1305" i="1"/>
  <c r="I1305" i="1"/>
  <c r="H1305" i="1"/>
  <c r="R1304" i="1"/>
  <c r="K1304" i="1"/>
  <c r="I1304" i="1"/>
  <c r="H1304" i="1"/>
  <c r="R1303" i="1"/>
  <c r="K1303" i="1"/>
  <c r="I1303" i="1"/>
  <c r="H1303" i="1"/>
  <c r="R1302" i="1"/>
  <c r="K1302" i="1"/>
  <c r="I1302" i="1"/>
  <c r="H1302" i="1"/>
  <c r="R1301" i="1"/>
  <c r="K1301" i="1"/>
  <c r="I1301" i="1"/>
  <c r="H1301" i="1"/>
  <c r="R1300" i="1"/>
  <c r="K1300" i="1"/>
  <c r="I1300" i="1"/>
  <c r="H1300" i="1"/>
  <c r="R1299" i="1"/>
  <c r="K1299" i="1"/>
  <c r="I1299" i="1"/>
  <c r="H1299" i="1"/>
  <c r="R1298" i="1"/>
  <c r="K1298" i="1"/>
  <c r="I1298" i="1"/>
  <c r="H1298" i="1"/>
  <c r="R1297" i="1"/>
  <c r="K1297" i="1"/>
  <c r="I1297" i="1"/>
  <c r="H1297" i="1"/>
  <c r="R1296" i="1"/>
  <c r="K1296" i="1"/>
  <c r="I1296" i="1"/>
  <c r="H1296" i="1"/>
  <c r="R1295" i="1"/>
  <c r="K1295" i="1"/>
  <c r="I1295" i="1"/>
  <c r="H1295" i="1"/>
  <c r="R1294" i="1"/>
  <c r="K1294" i="1"/>
  <c r="I1294" i="1"/>
  <c r="H1294" i="1"/>
  <c r="R1293" i="1"/>
  <c r="K1293" i="1"/>
  <c r="M1413" i="1" s="1"/>
  <c r="Q1413" i="1" s="1"/>
  <c r="I1293" i="1"/>
  <c r="H1293" i="1"/>
  <c r="R1292" i="1"/>
  <c r="K1292" i="1"/>
  <c r="I1292" i="1"/>
  <c r="H1292" i="1"/>
  <c r="R1291" i="1"/>
  <c r="K1291" i="1"/>
  <c r="I1291" i="1"/>
  <c r="H1291" i="1"/>
  <c r="R1290" i="1"/>
  <c r="K1290" i="1"/>
  <c r="I1290" i="1"/>
  <c r="H1290" i="1"/>
  <c r="R1289" i="1"/>
  <c r="K1289" i="1"/>
  <c r="I1289" i="1"/>
  <c r="H1289" i="1"/>
  <c r="R1288" i="1"/>
  <c r="K1288" i="1"/>
  <c r="I1288" i="1"/>
  <c r="H1288" i="1"/>
  <c r="R1287" i="1"/>
  <c r="K1287" i="1"/>
  <c r="I1287" i="1"/>
  <c r="H1287" i="1"/>
  <c r="R1286" i="1"/>
  <c r="K1286" i="1"/>
  <c r="I1286" i="1"/>
  <c r="H1286" i="1"/>
  <c r="R1285" i="1"/>
  <c r="K1285" i="1"/>
  <c r="I1285" i="1"/>
  <c r="H1285" i="1"/>
  <c r="R1284" i="1"/>
  <c r="K1284" i="1"/>
  <c r="I1284" i="1"/>
  <c r="H1284" i="1"/>
  <c r="R1283" i="1"/>
  <c r="K1283" i="1"/>
  <c r="I1283" i="1"/>
  <c r="H1283" i="1"/>
  <c r="R1282" i="1"/>
  <c r="K1282" i="1"/>
  <c r="I1282" i="1"/>
  <c r="H1282" i="1"/>
  <c r="R1281" i="1"/>
  <c r="K1281" i="1"/>
  <c r="I1281" i="1"/>
  <c r="H1281" i="1"/>
  <c r="R1280" i="1"/>
  <c r="K1280" i="1"/>
  <c r="I1280" i="1"/>
  <c r="H1280" i="1"/>
  <c r="R1279" i="1"/>
  <c r="K1279" i="1"/>
  <c r="I1279" i="1"/>
  <c r="H1279" i="1"/>
  <c r="R1278" i="1"/>
  <c r="K1278" i="1"/>
  <c r="I1278" i="1"/>
  <c r="H1278" i="1"/>
  <c r="R1277" i="1"/>
  <c r="K1277" i="1"/>
  <c r="I1277" i="1"/>
  <c r="H1277" i="1"/>
  <c r="R1276" i="1"/>
  <c r="K1276" i="1"/>
  <c r="I1276" i="1"/>
  <c r="H1276" i="1"/>
  <c r="R1275" i="1"/>
  <c r="K1275" i="1"/>
  <c r="I1275" i="1"/>
  <c r="H1275" i="1"/>
  <c r="R1274" i="1"/>
  <c r="K1274" i="1"/>
  <c r="I1274" i="1"/>
  <c r="H1274" i="1"/>
  <c r="R1273" i="1"/>
  <c r="K1273" i="1"/>
  <c r="I1273" i="1"/>
  <c r="H1273" i="1"/>
  <c r="R1272" i="1"/>
  <c r="K1272" i="1"/>
  <c r="I1272" i="1"/>
  <c r="H1272" i="1"/>
  <c r="R1271" i="1"/>
  <c r="K1271" i="1"/>
  <c r="I1271" i="1"/>
  <c r="H1271" i="1"/>
  <c r="R1270" i="1"/>
  <c r="K1270" i="1"/>
  <c r="I1270" i="1"/>
  <c r="H1270" i="1"/>
  <c r="R1269" i="1"/>
  <c r="K1269" i="1"/>
  <c r="I1269" i="1"/>
  <c r="H1269" i="1"/>
  <c r="R1268" i="1"/>
  <c r="K1268" i="1"/>
  <c r="I1268" i="1"/>
  <c r="H1268" i="1"/>
  <c r="R1267" i="1"/>
  <c r="K1267" i="1"/>
  <c r="I1267" i="1"/>
  <c r="H1267" i="1"/>
  <c r="R1266" i="1"/>
  <c r="K1266" i="1"/>
  <c r="I1266" i="1"/>
  <c r="H1266" i="1"/>
  <c r="R1265" i="1"/>
  <c r="K1265" i="1"/>
  <c r="I1265" i="1"/>
  <c r="H1265" i="1"/>
  <c r="R1264" i="1"/>
  <c r="K1264" i="1"/>
  <c r="I1264" i="1"/>
  <c r="H1264" i="1"/>
  <c r="R1263" i="1"/>
  <c r="K1263" i="1"/>
  <c r="I1263" i="1"/>
  <c r="H1263" i="1"/>
  <c r="R1262" i="1"/>
  <c r="K1262" i="1"/>
  <c r="I1262" i="1"/>
  <c r="H1262" i="1"/>
  <c r="R1261" i="1"/>
  <c r="K1261" i="1"/>
  <c r="I1261" i="1"/>
  <c r="H1261" i="1"/>
  <c r="R1260" i="1"/>
  <c r="K1260" i="1"/>
  <c r="I1260" i="1"/>
  <c r="H1260" i="1"/>
  <c r="R1259" i="1"/>
  <c r="K1259" i="1"/>
  <c r="I1259" i="1"/>
  <c r="H1259" i="1"/>
  <c r="R1258" i="1"/>
  <c r="K1258" i="1"/>
  <c r="I1258" i="1"/>
  <c r="H1258" i="1"/>
  <c r="R1257" i="1"/>
  <c r="K1257" i="1"/>
  <c r="I1257" i="1"/>
  <c r="H1257" i="1"/>
  <c r="R1256" i="1"/>
  <c r="K1256" i="1"/>
  <c r="I1256" i="1"/>
  <c r="H1256" i="1"/>
  <c r="R1255" i="1"/>
  <c r="K1255" i="1"/>
  <c r="M1367" i="1" s="1"/>
  <c r="Q1367" i="1" s="1"/>
  <c r="I1255" i="1"/>
  <c r="H1255" i="1"/>
  <c r="R1254" i="1"/>
  <c r="K1254" i="1"/>
  <c r="I1254" i="1"/>
  <c r="H1254" i="1"/>
  <c r="R1253" i="1"/>
  <c r="K1253" i="1"/>
  <c r="I1253" i="1"/>
  <c r="H1253" i="1"/>
  <c r="R1252" i="1"/>
  <c r="K1252" i="1"/>
  <c r="I1252" i="1"/>
  <c r="H1252" i="1"/>
  <c r="R1251" i="1"/>
  <c r="K1251" i="1"/>
  <c r="I1251" i="1"/>
  <c r="H1251" i="1"/>
  <c r="R1250" i="1"/>
  <c r="K1250" i="1"/>
  <c r="I1250" i="1"/>
  <c r="H1250" i="1"/>
  <c r="R1249" i="1"/>
  <c r="K1249" i="1"/>
  <c r="I1249" i="1"/>
  <c r="H1249" i="1"/>
  <c r="R1248" i="1"/>
  <c r="K1248" i="1"/>
  <c r="I1248" i="1"/>
  <c r="H1248" i="1"/>
  <c r="R1247" i="1"/>
  <c r="K1247" i="1"/>
  <c r="I1247" i="1"/>
  <c r="H1247" i="1"/>
  <c r="R1246" i="1"/>
  <c r="K1246" i="1"/>
  <c r="I1246" i="1"/>
  <c r="H1246" i="1"/>
  <c r="R1245" i="1"/>
  <c r="K1245" i="1"/>
  <c r="I1245" i="1"/>
  <c r="H1245" i="1"/>
  <c r="R1244" i="1"/>
  <c r="K1244" i="1"/>
  <c r="I1244" i="1"/>
  <c r="H1244" i="1"/>
  <c r="R1243" i="1"/>
  <c r="K1243" i="1"/>
  <c r="I1243" i="1"/>
  <c r="H1243" i="1"/>
  <c r="R1242" i="1"/>
  <c r="K1242" i="1"/>
  <c r="I1242" i="1"/>
  <c r="H1242" i="1"/>
  <c r="R1241" i="1"/>
  <c r="K1241" i="1"/>
  <c r="I1241" i="1"/>
  <c r="H1241" i="1"/>
  <c r="R1240" i="1"/>
  <c r="K1240" i="1"/>
  <c r="I1240" i="1"/>
  <c r="H1240" i="1"/>
  <c r="R1239" i="1"/>
  <c r="K1239" i="1"/>
  <c r="I1239" i="1"/>
  <c r="H1239" i="1"/>
  <c r="R1238" i="1"/>
  <c r="K1238" i="1"/>
  <c r="I1238" i="1"/>
  <c r="H1238" i="1"/>
  <c r="R1237" i="1"/>
  <c r="K1237" i="1"/>
  <c r="I1237" i="1"/>
  <c r="H1237" i="1"/>
  <c r="R1236" i="1"/>
  <c r="K1236" i="1"/>
  <c r="I1236" i="1"/>
  <c r="H1236" i="1"/>
  <c r="R1235" i="1"/>
  <c r="K1235" i="1"/>
  <c r="I1235" i="1"/>
  <c r="H1235" i="1"/>
  <c r="R1234" i="1"/>
  <c r="K1234" i="1"/>
  <c r="I1234" i="1"/>
  <c r="H1234" i="1"/>
  <c r="R1233" i="1"/>
  <c r="K1233" i="1"/>
  <c r="I1233" i="1"/>
  <c r="H1233" i="1"/>
  <c r="R1232" i="1"/>
  <c r="K1232" i="1"/>
  <c r="I1232" i="1"/>
  <c r="H1232" i="1"/>
  <c r="R1231" i="1"/>
  <c r="K1231" i="1"/>
  <c r="I1231" i="1"/>
  <c r="H1231" i="1"/>
  <c r="R1230" i="1"/>
  <c r="K1230" i="1"/>
  <c r="I1230" i="1"/>
  <c r="H1230" i="1"/>
  <c r="R1229" i="1"/>
  <c r="K1229" i="1"/>
  <c r="I1229" i="1"/>
  <c r="H1229" i="1"/>
  <c r="R1228" i="1"/>
  <c r="K1228" i="1"/>
  <c r="I1228" i="1"/>
  <c r="H1228" i="1"/>
  <c r="R1227" i="1"/>
  <c r="K1227" i="1"/>
  <c r="I1227" i="1"/>
  <c r="H1227" i="1"/>
  <c r="R1226" i="1"/>
  <c r="K1226" i="1"/>
  <c r="I1226" i="1"/>
  <c r="H1226" i="1"/>
  <c r="R1225" i="1"/>
  <c r="K1225" i="1"/>
  <c r="I1225" i="1"/>
  <c r="H1225" i="1"/>
  <c r="R1224" i="1"/>
  <c r="K1224" i="1"/>
  <c r="I1224" i="1"/>
  <c r="H1224" i="1"/>
  <c r="R1223" i="1"/>
  <c r="K1223" i="1"/>
  <c r="I1223" i="1"/>
  <c r="H1223" i="1"/>
  <c r="R1222" i="1"/>
  <c r="K1222" i="1"/>
  <c r="I1222" i="1"/>
  <c r="H1222" i="1"/>
  <c r="R1221" i="1"/>
  <c r="K1221" i="1"/>
  <c r="I1221" i="1"/>
  <c r="H1221" i="1"/>
  <c r="R1220" i="1"/>
  <c r="K1220" i="1"/>
  <c r="I1220" i="1"/>
  <c r="H1220" i="1"/>
  <c r="R1219" i="1"/>
  <c r="K1219" i="1"/>
  <c r="I1219" i="1"/>
  <c r="H1219" i="1"/>
  <c r="R1218" i="1"/>
  <c r="K1218" i="1"/>
  <c r="I1218" i="1"/>
  <c r="H1218" i="1"/>
  <c r="R1217" i="1"/>
  <c r="K1217" i="1"/>
  <c r="I1217" i="1"/>
  <c r="H1217" i="1"/>
  <c r="R1216" i="1"/>
  <c r="K1216" i="1"/>
  <c r="I1216" i="1"/>
  <c r="H1216" i="1"/>
  <c r="R1215" i="1"/>
  <c r="K1215" i="1"/>
  <c r="I1215" i="1"/>
  <c r="H1215" i="1"/>
  <c r="R1214" i="1"/>
  <c r="K1214" i="1"/>
  <c r="I1214" i="1"/>
  <c r="H1214" i="1"/>
  <c r="R1213" i="1"/>
  <c r="K1213" i="1"/>
  <c r="I1213" i="1"/>
  <c r="H1213" i="1"/>
  <c r="R1212" i="1"/>
  <c r="K1212" i="1"/>
  <c r="I1212" i="1"/>
  <c r="H1212" i="1"/>
  <c r="R1211" i="1"/>
  <c r="K1211" i="1"/>
  <c r="I1211" i="1"/>
  <c r="H1211" i="1"/>
  <c r="R1210" i="1"/>
  <c r="K1210" i="1"/>
  <c r="I1210" i="1"/>
  <c r="H1210" i="1"/>
  <c r="R1209" i="1"/>
  <c r="K1209" i="1"/>
  <c r="I1209" i="1"/>
  <c r="H1209" i="1"/>
  <c r="R1208" i="1"/>
  <c r="K1208" i="1"/>
  <c r="I1208" i="1"/>
  <c r="H1208" i="1"/>
  <c r="R1207" i="1"/>
  <c r="K1207" i="1"/>
  <c r="I1207" i="1"/>
  <c r="H1207" i="1"/>
  <c r="R1206" i="1"/>
  <c r="K1206" i="1"/>
  <c r="I1206" i="1"/>
  <c r="H1206" i="1"/>
  <c r="R1205" i="1"/>
  <c r="K1205" i="1"/>
  <c r="I1205" i="1"/>
  <c r="H1205" i="1"/>
  <c r="R1204" i="1"/>
  <c r="K1204" i="1"/>
  <c r="I1204" i="1"/>
  <c r="H1204" i="1"/>
  <c r="R1203" i="1"/>
  <c r="K1203" i="1"/>
  <c r="I1203" i="1"/>
  <c r="H1203" i="1"/>
  <c r="R1202" i="1"/>
  <c r="K1202" i="1"/>
  <c r="I1202" i="1"/>
  <c r="H1202" i="1"/>
  <c r="R1201" i="1"/>
  <c r="K1201" i="1"/>
  <c r="I1201" i="1"/>
  <c r="H1201" i="1"/>
  <c r="R1200" i="1"/>
  <c r="K1200" i="1"/>
  <c r="I1200" i="1"/>
  <c r="H1200" i="1"/>
  <c r="R1199" i="1"/>
  <c r="K1199" i="1"/>
  <c r="I1199" i="1"/>
  <c r="H1199" i="1"/>
  <c r="R1198" i="1"/>
  <c r="K1198" i="1"/>
  <c r="I1198" i="1"/>
  <c r="H1198" i="1"/>
  <c r="R1197" i="1"/>
  <c r="K1197" i="1"/>
  <c r="I1197" i="1"/>
  <c r="H1197" i="1"/>
  <c r="R1196" i="1"/>
  <c r="K1196" i="1"/>
  <c r="I1196" i="1"/>
  <c r="H1196" i="1"/>
  <c r="R1195" i="1"/>
  <c r="K1195" i="1"/>
  <c r="I1195" i="1"/>
  <c r="H1195" i="1"/>
  <c r="R1194" i="1"/>
  <c r="K1194" i="1"/>
  <c r="I1194" i="1"/>
  <c r="H1194" i="1"/>
  <c r="R1193" i="1"/>
  <c r="K1193" i="1"/>
  <c r="I1193" i="1"/>
  <c r="H1193" i="1"/>
  <c r="R1192" i="1"/>
  <c r="K1192" i="1"/>
  <c r="I1192" i="1"/>
  <c r="H1192" i="1"/>
  <c r="R1191" i="1"/>
  <c r="K1191" i="1"/>
  <c r="I1191" i="1"/>
  <c r="H1191" i="1"/>
  <c r="R1190" i="1"/>
  <c r="K1190" i="1"/>
  <c r="I1190" i="1"/>
  <c r="H1190" i="1"/>
  <c r="R1189" i="1"/>
  <c r="K1189" i="1"/>
  <c r="I1189" i="1"/>
  <c r="H1189" i="1"/>
  <c r="R1188" i="1"/>
  <c r="K1188" i="1"/>
  <c r="I1188" i="1"/>
  <c r="H1188" i="1"/>
  <c r="R1187" i="1"/>
  <c r="K1187" i="1"/>
  <c r="I1187" i="1"/>
  <c r="H1187" i="1"/>
  <c r="R1186" i="1"/>
  <c r="K1186" i="1"/>
  <c r="I1186" i="1"/>
  <c r="H1186" i="1"/>
  <c r="R1185" i="1"/>
  <c r="K1185" i="1"/>
  <c r="I1185" i="1"/>
  <c r="H1185" i="1"/>
  <c r="R1184" i="1"/>
  <c r="K1184" i="1"/>
  <c r="I1184" i="1"/>
  <c r="H1184" i="1"/>
  <c r="R1183" i="1"/>
  <c r="K1183" i="1"/>
  <c r="I1183" i="1"/>
  <c r="H1183" i="1"/>
  <c r="R1182" i="1"/>
  <c r="K1182" i="1"/>
  <c r="I1182" i="1"/>
  <c r="H1182" i="1"/>
  <c r="R1181" i="1"/>
  <c r="K1181" i="1"/>
  <c r="I1181" i="1"/>
  <c r="H1181" i="1"/>
  <c r="R1180" i="1"/>
  <c r="K1180" i="1"/>
  <c r="I1180" i="1"/>
  <c r="H1180" i="1"/>
  <c r="R1179" i="1"/>
  <c r="K1179" i="1"/>
  <c r="I1179" i="1"/>
  <c r="H1179" i="1"/>
  <c r="R1178" i="1"/>
  <c r="K1178" i="1"/>
  <c r="I1178" i="1"/>
  <c r="H1178" i="1"/>
  <c r="R1177" i="1"/>
  <c r="K1177" i="1"/>
  <c r="I1177" i="1"/>
  <c r="H1177" i="1"/>
  <c r="R1176" i="1"/>
  <c r="K1176" i="1"/>
  <c r="I1176" i="1"/>
  <c r="H1176" i="1"/>
  <c r="R1175" i="1"/>
  <c r="K1175" i="1"/>
  <c r="I1175" i="1"/>
  <c r="H1175" i="1"/>
  <c r="R1174" i="1"/>
  <c r="K1174" i="1"/>
  <c r="I1174" i="1"/>
  <c r="H1174" i="1"/>
  <c r="R1173" i="1"/>
  <c r="K1173" i="1"/>
  <c r="I1173" i="1"/>
  <c r="H1173" i="1"/>
  <c r="R1172" i="1"/>
  <c r="K1172" i="1"/>
  <c r="I1172" i="1"/>
  <c r="H1172" i="1"/>
  <c r="R1171" i="1"/>
  <c r="K1171" i="1"/>
  <c r="I1171" i="1"/>
  <c r="H1171" i="1"/>
  <c r="R1170" i="1"/>
  <c r="K1170" i="1"/>
  <c r="I1170" i="1"/>
  <c r="H1170" i="1"/>
  <c r="R1169" i="1"/>
  <c r="K1169" i="1"/>
  <c r="I1169" i="1"/>
  <c r="H1169" i="1"/>
  <c r="R1168" i="1"/>
  <c r="K1168" i="1"/>
  <c r="I1168" i="1"/>
  <c r="H1168" i="1"/>
  <c r="R1167" i="1"/>
  <c r="K1167" i="1"/>
  <c r="I1167" i="1"/>
  <c r="H1167" i="1"/>
  <c r="R1166" i="1"/>
  <c r="K1166" i="1"/>
  <c r="I1166" i="1"/>
  <c r="H1166" i="1"/>
  <c r="R1165" i="1"/>
  <c r="K1165" i="1"/>
  <c r="I1165" i="1"/>
  <c r="H1165" i="1"/>
  <c r="R1164" i="1"/>
  <c r="K1164" i="1"/>
  <c r="I1164" i="1"/>
  <c r="H1164" i="1"/>
  <c r="R1163" i="1"/>
  <c r="K1163" i="1"/>
  <c r="I1163" i="1"/>
  <c r="H1163" i="1"/>
  <c r="R1162" i="1"/>
  <c r="K1162" i="1"/>
  <c r="I1162" i="1"/>
  <c r="H1162" i="1"/>
  <c r="R1161" i="1"/>
  <c r="K1161" i="1"/>
  <c r="I1161" i="1"/>
  <c r="H1161" i="1"/>
  <c r="R1160" i="1"/>
  <c r="K1160" i="1"/>
  <c r="I1160" i="1"/>
  <c r="H1160" i="1"/>
  <c r="R1159" i="1"/>
  <c r="K1159" i="1"/>
  <c r="I1159" i="1"/>
  <c r="H1159" i="1"/>
  <c r="R1158" i="1"/>
  <c r="K1158" i="1"/>
  <c r="I1158" i="1"/>
  <c r="H1158" i="1"/>
  <c r="R1157" i="1"/>
  <c r="K1157" i="1"/>
  <c r="I1157" i="1"/>
  <c r="H1157" i="1"/>
  <c r="R1156" i="1"/>
  <c r="K1156" i="1"/>
  <c r="I1156" i="1"/>
  <c r="H1156" i="1"/>
  <c r="R1155" i="1"/>
  <c r="K1155" i="1"/>
  <c r="I1155" i="1"/>
  <c r="H1155" i="1"/>
  <c r="R1154" i="1"/>
  <c r="K1154" i="1"/>
  <c r="I1154" i="1"/>
  <c r="H1154" i="1"/>
  <c r="R1153" i="1"/>
  <c r="K1153" i="1"/>
  <c r="I1153" i="1"/>
  <c r="H1153" i="1"/>
  <c r="R1152" i="1"/>
  <c r="K1152" i="1"/>
  <c r="I1152" i="1"/>
  <c r="H1152" i="1"/>
  <c r="R1151" i="1"/>
  <c r="K1151" i="1"/>
  <c r="I1151" i="1"/>
  <c r="H1151" i="1"/>
  <c r="R1150" i="1"/>
  <c r="K1150" i="1"/>
  <c r="I1150" i="1"/>
  <c r="H1150" i="1"/>
  <c r="R1149" i="1"/>
  <c r="K1149" i="1"/>
  <c r="I1149" i="1"/>
  <c r="H1149" i="1"/>
  <c r="R1148" i="1"/>
  <c r="K1148" i="1"/>
  <c r="I1148" i="1"/>
  <c r="H1148" i="1"/>
  <c r="R1147" i="1"/>
  <c r="K1147" i="1"/>
  <c r="I1147" i="1"/>
  <c r="H1147" i="1"/>
  <c r="R1146" i="1"/>
  <c r="K1146" i="1"/>
  <c r="I1146" i="1"/>
  <c r="H1146" i="1"/>
  <c r="R1145" i="1"/>
  <c r="K1145" i="1"/>
  <c r="I1145" i="1"/>
  <c r="H1145" i="1"/>
  <c r="R1144" i="1"/>
  <c r="K1144" i="1"/>
  <c r="I1144" i="1"/>
  <c r="H1144" i="1"/>
  <c r="R1143" i="1"/>
  <c r="K1143" i="1"/>
  <c r="I1143" i="1"/>
  <c r="H1143" i="1"/>
  <c r="R1142" i="1"/>
  <c r="K1142" i="1"/>
  <c r="I1142" i="1"/>
  <c r="H1142" i="1"/>
  <c r="R1141" i="1"/>
  <c r="K1141" i="1"/>
  <c r="I1141" i="1"/>
  <c r="H1141" i="1"/>
  <c r="R1140" i="1"/>
  <c r="K1140" i="1"/>
  <c r="I1140" i="1"/>
  <c r="H1140" i="1"/>
  <c r="R1139" i="1"/>
  <c r="K1139" i="1"/>
  <c r="I1139" i="1"/>
  <c r="H1139" i="1"/>
  <c r="R1138" i="1"/>
  <c r="K1138" i="1"/>
  <c r="I1138" i="1"/>
  <c r="H1138" i="1"/>
  <c r="R1137" i="1"/>
  <c r="K1137" i="1"/>
  <c r="I1137" i="1"/>
  <c r="H1137" i="1"/>
  <c r="R1136" i="1"/>
  <c r="K1136" i="1"/>
  <c r="I1136" i="1"/>
  <c r="H1136" i="1"/>
  <c r="R1135" i="1"/>
  <c r="K1135" i="1"/>
  <c r="I1135" i="1"/>
  <c r="H1135" i="1"/>
  <c r="R1134" i="1"/>
  <c r="K1134" i="1"/>
  <c r="I1134" i="1"/>
  <c r="H1134" i="1"/>
  <c r="R1133" i="1"/>
  <c r="K1133" i="1"/>
  <c r="I1133" i="1"/>
  <c r="H1133" i="1"/>
  <c r="R1132" i="1"/>
  <c r="K1132" i="1"/>
  <c r="I1132" i="1"/>
  <c r="H1132" i="1"/>
  <c r="R1131" i="1"/>
  <c r="K1131" i="1"/>
  <c r="I1131" i="1"/>
  <c r="H1131" i="1"/>
  <c r="R1130" i="1"/>
  <c r="K1130" i="1"/>
  <c r="I1130" i="1"/>
  <c r="H1130" i="1"/>
  <c r="R1129" i="1"/>
  <c r="K1129" i="1"/>
  <c r="I1129" i="1"/>
  <c r="H1129" i="1"/>
  <c r="R1128" i="1"/>
  <c r="K1128" i="1"/>
  <c r="I1128" i="1"/>
  <c r="H1128" i="1"/>
  <c r="R1127" i="1"/>
  <c r="K1127" i="1"/>
  <c r="I1127" i="1"/>
  <c r="H1127" i="1"/>
  <c r="R1126" i="1"/>
  <c r="K1126" i="1"/>
  <c r="I1126" i="1"/>
  <c r="H1126" i="1"/>
  <c r="R1125" i="1"/>
  <c r="K1125" i="1"/>
  <c r="I1125" i="1"/>
  <c r="H1125" i="1"/>
  <c r="R1124" i="1"/>
  <c r="K1124" i="1"/>
  <c r="I1124" i="1"/>
  <c r="H1124" i="1"/>
  <c r="R1123" i="1"/>
  <c r="K1123" i="1"/>
  <c r="I1123" i="1"/>
  <c r="H1123" i="1"/>
  <c r="R1122" i="1"/>
  <c r="K1122" i="1"/>
  <c r="I1122" i="1"/>
  <c r="H1122" i="1"/>
  <c r="R1121" i="1"/>
  <c r="K1121" i="1"/>
  <c r="I1121" i="1"/>
  <c r="H1121" i="1"/>
  <c r="R1120" i="1"/>
  <c r="K1120" i="1"/>
  <c r="I1120" i="1"/>
  <c r="H1120" i="1"/>
  <c r="R1119" i="1"/>
  <c r="K1119" i="1"/>
  <c r="I1119" i="1"/>
  <c r="H1119" i="1"/>
  <c r="R1118" i="1"/>
  <c r="K1118" i="1"/>
  <c r="I1118" i="1"/>
  <c r="H1118" i="1"/>
  <c r="R1117" i="1"/>
  <c r="K1117" i="1"/>
  <c r="I1117" i="1"/>
  <c r="H1117" i="1"/>
  <c r="R1116" i="1"/>
  <c r="K1116" i="1"/>
  <c r="I1116" i="1"/>
  <c r="H1116" i="1"/>
  <c r="R1115" i="1"/>
  <c r="K1115" i="1"/>
  <c r="I1115" i="1"/>
  <c r="H1115" i="1"/>
  <c r="R1114" i="1"/>
  <c r="K1114" i="1"/>
  <c r="I1114" i="1"/>
  <c r="H1114" i="1"/>
  <c r="R1113" i="1"/>
  <c r="K1113" i="1"/>
  <c r="I1113" i="1"/>
  <c r="H1113" i="1"/>
  <c r="R1112" i="1"/>
  <c r="K1112" i="1"/>
  <c r="I1112" i="1"/>
  <c r="H1112" i="1"/>
  <c r="R1111" i="1"/>
  <c r="K1111" i="1"/>
  <c r="I1111" i="1"/>
  <c r="H1111" i="1"/>
  <c r="R1110" i="1"/>
  <c r="K1110" i="1"/>
  <c r="I1110" i="1"/>
  <c r="H1110" i="1"/>
  <c r="R1109" i="1"/>
  <c r="K1109" i="1"/>
  <c r="I1109" i="1"/>
  <c r="H1109" i="1"/>
  <c r="R1108" i="1"/>
  <c r="K1108" i="1"/>
  <c r="I1108" i="1"/>
  <c r="H1108" i="1"/>
  <c r="R1107" i="1"/>
  <c r="K1107" i="1"/>
  <c r="I1107" i="1"/>
  <c r="H1107" i="1"/>
  <c r="R1106" i="1"/>
  <c r="K1106" i="1"/>
  <c r="I1106" i="1"/>
  <c r="H1106" i="1"/>
  <c r="R1105" i="1"/>
  <c r="K1105" i="1"/>
  <c r="I1105" i="1"/>
  <c r="H1105" i="1"/>
  <c r="R1104" i="1"/>
  <c r="K1104" i="1"/>
  <c r="I1104" i="1"/>
  <c r="H1104" i="1"/>
  <c r="R1103" i="1"/>
  <c r="K1103" i="1"/>
  <c r="I1103" i="1"/>
  <c r="H1103" i="1"/>
  <c r="R1102" i="1"/>
  <c r="K1102" i="1"/>
  <c r="I1102" i="1"/>
  <c r="H1102" i="1"/>
  <c r="R1101" i="1"/>
  <c r="K1101" i="1"/>
  <c r="I1101" i="1"/>
  <c r="H1101" i="1"/>
  <c r="R1100" i="1"/>
  <c r="K1100" i="1"/>
  <c r="I1100" i="1"/>
  <c r="H1100" i="1"/>
  <c r="R1099" i="1"/>
  <c r="K1099" i="1"/>
  <c r="I1099" i="1"/>
  <c r="H1099" i="1"/>
  <c r="R1098" i="1"/>
  <c r="K1098" i="1"/>
  <c r="I1098" i="1"/>
  <c r="H1098" i="1"/>
  <c r="R1097" i="1"/>
  <c r="K1097" i="1"/>
  <c r="I1097" i="1"/>
  <c r="H1097" i="1"/>
  <c r="R1096" i="1"/>
  <c r="K1096" i="1"/>
  <c r="I1096" i="1"/>
  <c r="H1096" i="1"/>
  <c r="R1095" i="1"/>
  <c r="K1095" i="1"/>
  <c r="I1095" i="1"/>
  <c r="H1095" i="1"/>
  <c r="R1094" i="1"/>
  <c r="K1094" i="1"/>
  <c r="I1094" i="1"/>
  <c r="H1094" i="1"/>
  <c r="R1093" i="1"/>
  <c r="K1093" i="1"/>
  <c r="I1093" i="1"/>
  <c r="H1093" i="1"/>
  <c r="R1092" i="1"/>
  <c r="K1092" i="1"/>
  <c r="I1092" i="1"/>
  <c r="H1092" i="1"/>
  <c r="R1091" i="1"/>
  <c r="K1091" i="1"/>
  <c r="I1091" i="1"/>
  <c r="H1091" i="1"/>
  <c r="R1090" i="1"/>
  <c r="K1090" i="1"/>
  <c r="I1090" i="1"/>
  <c r="H1090" i="1"/>
  <c r="R1089" i="1"/>
  <c r="K1089" i="1"/>
  <c r="I1089" i="1"/>
  <c r="H1089" i="1"/>
  <c r="R1088" i="1"/>
  <c r="K1088" i="1"/>
  <c r="I1088" i="1"/>
  <c r="H1088" i="1"/>
  <c r="R1087" i="1"/>
  <c r="K1087" i="1"/>
  <c r="I1087" i="1"/>
  <c r="H1087" i="1"/>
  <c r="R1086" i="1"/>
  <c r="K1086" i="1"/>
  <c r="I1086" i="1"/>
  <c r="H1086" i="1"/>
  <c r="R1085" i="1"/>
  <c r="K1085" i="1"/>
  <c r="I1085" i="1"/>
  <c r="H1085" i="1"/>
  <c r="R1084" i="1"/>
  <c r="K1084" i="1"/>
  <c r="I1084" i="1"/>
  <c r="H1084" i="1"/>
  <c r="R1083" i="1"/>
  <c r="K1083" i="1"/>
  <c r="I1083" i="1"/>
  <c r="H1083" i="1"/>
  <c r="R1082" i="1"/>
  <c r="K1082" i="1"/>
  <c r="I1082" i="1"/>
  <c r="H1082" i="1"/>
  <c r="R1081" i="1"/>
  <c r="K1081" i="1"/>
  <c r="I1081" i="1"/>
  <c r="H1081" i="1"/>
  <c r="R1080" i="1"/>
  <c r="K1080" i="1"/>
  <c r="I1080" i="1"/>
  <c r="H1080" i="1"/>
  <c r="R1079" i="1"/>
  <c r="K1079" i="1"/>
  <c r="I1079" i="1"/>
  <c r="H1079" i="1"/>
  <c r="R1078" i="1"/>
  <c r="K1078" i="1"/>
  <c r="I1078" i="1"/>
  <c r="H1078" i="1"/>
  <c r="R1077" i="1"/>
  <c r="K1077" i="1"/>
  <c r="I1077" i="1"/>
  <c r="H1077" i="1"/>
  <c r="R1076" i="1"/>
  <c r="K1076" i="1"/>
  <c r="I1076" i="1"/>
  <c r="H1076" i="1"/>
  <c r="R1075" i="1"/>
  <c r="K1075" i="1"/>
  <c r="I1075" i="1"/>
  <c r="H1075" i="1"/>
  <c r="R1074" i="1"/>
  <c r="K1074" i="1"/>
  <c r="I1074" i="1"/>
  <c r="H1074" i="1"/>
  <c r="R1073" i="1"/>
  <c r="K1073" i="1"/>
  <c r="I1073" i="1"/>
  <c r="H1073" i="1"/>
  <c r="R1072" i="1"/>
  <c r="K1072" i="1"/>
  <c r="I1072" i="1"/>
  <c r="H1072" i="1"/>
  <c r="R1071" i="1"/>
  <c r="K1071" i="1"/>
  <c r="I1071" i="1"/>
  <c r="H1071" i="1"/>
  <c r="R1070" i="1"/>
  <c r="K1070" i="1"/>
  <c r="I1070" i="1"/>
  <c r="H1070" i="1"/>
  <c r="R1069" i="1"/>
  <c r="K1069" i="1"/>
  <c r="I1069" i="1"/>
  <c r="H1069" i="1"/>
  <c r="R1068" i="1"/>
  <c r="K1068" i="1"/>
  <c r="I1068" i="1"/>
  <c r="H1068" i="1"/>
  <c r="R1067" i="1"/>
  <c r="K1067" i="1"/>
  <c r="I1067" i="1"/>
  <c r="H1067" i="1"/>
  <c r="R1066" i="1"/>
  <c r="K1066" i="1"/>
  <c r="I1066" i="1"/>
  <c r="H1066" i="1"/>
  <c r="R1065" i="1"/>
  <c r="K1065" i="1"/>
  <c r="I1065" i="1"/>
  <c r="H1065" i="1"/>
  <c r="R1064" i="1"/>
  <c r="K1064" i="1"/>
  <c r="I1064" i="1"/>
  <c r="H1064" i="1"/>
  <c r="R1063" i="1"/>
  <c r="K1063" i="1"/>
  <c r="I1063" i="1"/>
  <c r="H1063" i="1"/>
  <c r="R1062" i="1"/>
  <c r="K1062" i="1"/>
  <c r="I1062" i="1"/>
  <c r="H1062" i="1"/>
  <c r="R1061" i="1"/>
  <c r="K1061" i="1"/>
  <c r="I1061" i="1"/>
  <c r="H1061" i="1"/>
  <c r="R1060" i="1"/>
  <c r="K1060" i="1"/>
  <c r="I1060" i="1"/>
  <c r="H1060" i="1"/>
  <c r="R1059" i="1"/>
  <c r="K1059" i="1"/>
  <c r="I1059" i="1"/>
  <c r="H1059" i="1"/>
  <c r="R1058" i="1"/>
  <c r="K1058" i="1"/>
  <c r="I1058" i="1"/>
  <c r="H1058" i="1"/>
  <c r="R1057" i="1"/>
  <c r="K1057" i="1"/>
  <c r="I1057" i="1"/>
  <c r="H1057" i="1"/>
  <c r="R1056" i="1"/>
  <c r="K1056" i="1"/>
  <c r="I1056" i="1"/>
  <c r="H1056" i="1"/>
  <c r="R1055" i="1"/>
  <c r="K1055" i="1"/>
  <c r="I1055" i="1"/>
  <c r="H1055" i="1"/>
  <c r="R1054" i="1"/>
  <c r="K1054" i="1"/>
  <c r="I1054" i="1"/>
  <c r="H1054" i="1"/>
  <c r="R1053" i="1"/>
  <c r="K1053" i="1"/>
  <c r="I1053" i="1"/>
  <c r="H1053" i="1"/>
  <c r="R1052" i="1"/>
  <c r="K1052" i="1"/>
  <c r="I1052" i="1"/>
  <c r="H1052" i="1"/>
  <c r="R1051" i="1"/>
  <c r="K1051" i="1"/>
  <c r="I1051" i="1"/>
  <c r="H1051" i="1"/>
  <c r="R1050" i="1"/>
  <c r="K1050" i="1"/>
  <c r="I1050" i="1"/>
  <c r="H1050" i="1"/>
  <c r="R1049" i="1"/>
  <c r="K1049" i="1"/>
  <c r="M1169" i="1" s="1"/>
  <c r="Q1169" i="1" s="1"/>
  <c r="I1049" i="1"/>
  <c r="H1049" i="1"/>
  <c r="R1048" i="1"/>
  <c r="K1048" i="1"/>
  <c r="I1048" i="1"/>
  <c r="H1048" i="1"/>
  <c r="R1047" i="1"/>
  <c r="K1047" i="1"/>
  <c r="I1047" i="1"/>
  <c r="H1047" i="1"/>
  <c r="R1046" i="1"/>
  <c r="K1046" i="1"/>
  <c r="I1046" i="1"/>
  <c r="H1046" i="1"/>
  <c r="R1045" i="1"/>
  <c r="K1045" i="1"/>
  <c r="I1045" i="1"/>
  <c r="H1045" i="1"/>
  <c r="R1044" i="1"/>
  <c r="K1044" i="1"/>
  <c r="I1044" i="1"/>
  <c r="H1044" i="1"/>
  <c r="R1043" i="1"/>
  <c r="K1043" i="1"/>
  <c r="I1043" i="1"/>
  <c r="H1043" i="1"/>
  <c r="R1042" i="1"/>
  <c r="K1042" i="1"/>
  <c r="I1042" i="1"/>
  <c r="H1042" i="1"/>
  <c r="R1041" i="1"/>
  <c r="K1041" i="1"/>
  <c r="I1041" i="1"/>
  <c r="H1041" i="1"/>
  <c r="R1040" i="1"/>
  <c r="K1040" i="1"/>
  <c r="I1040" i="1"/>
  <c r="H1040" i="1"/>
  <c r="R1039" i="1"/>
  <c r="K1039" i="1"/>
  <c r="I1039" i="1"/>
  <c r="H1039" i="1"/>
  <c r="R1038" i="1"/>
  <c r="K1038" i="1"/>
  <c r="I1038" i="1"/>
  <c r="H1038" i="1"/>
  <c r="R1037" i="1"/>
  <c r="K1037" i="1"/>
  <c r="I1037" i="1"/>
  <c r="H1037" i="1"/>
  <c r="R1036" i="1"/>
  <c r="K1036" i="1"/>
  <c r="I1036" i="1"/>
  <c r="H1036" i="1"/>
  <c r="R1035" i="1"/>
  <c r="K1035" i="1"/>
  <c r="I1035" i="1"/>
  <c r="H1035" i="1"/>
  <c r="R1034" i="1"/>
  <c r="K1034" i="1"/>
  <c r="I1034" i="1"/>
  <c r="H1034" i="1"/>
  <c r="R1033" i="1"/>
  <c r="K1033" i="1"/>
  <c r="I1033" i="1"/>
  <c r="H1033" i="1"/>
  <c r="R1032" i="1"/>
  <c r="K1032" i="1"/>
  <c r="I1032" i="1"/>
  <c r="H1032" i="1"/>
  <c r="R1031" i="1"/>
  <c r="K1031" i="1"/>
  <c r="I1031" i="1"/>
  <c r="H1031" i="1"/>
  <c r="R1030" i="1"/>
  <c r="K1030" i="1"/>
  <c r="I1030" i="1"/>
  <c r="H1030" i="1"/>
  <c r="R1029" i="1"/>
  <c r="K1029" i="1"/>
  <c r="I1029" i="1"/>
  <c r="H1029" i="1"/>
  <c r="R1028" i="1"/>
  <c r="K1028" i="1"/>
  <c r="I1028" i="1"/>
  <c r="H1028" i="1"/>
  <c r="R1027" i="1"/>
  <c r="K1027" i="1"/>
  <c r="I1027" i="1"/>
  <c r="H1027" i="1"/>
  <c r="R1026" i="1"/>
  <c r="K1026" i="1"/>
  <c r="M1146" i="1" s="1"/>
  <c r="Q1146" i="1" s="1"/>
  <c r="I1026" i="1"/>
  <c r="H1026" i="1"/>
  <c r="R1025" i="1"/>
  <c r="K1025" i="1"/>
  <c r="I1025" i="1"/>
  <c r="H1025" i="1"/>
  <c r="R1024" i="1"/>
  <c r="K1024" i="1"/>
  <c r="I1024" i="1"/>
  <c r="H1024" i="1"/>
  <c r="R1023" i="1"/>
  <c r="K1023" i="1"/>
  <c r="I1023" i="1"/>
  <c r="H1023" i="1"/>
  <c r="R1022" i="1"/>
  <c r="K1022" i="1"/>
  <c r="I1022" i="1"/>
  <c r="H1022" i="1"/>
  <c r="R1021" i="1"/>
  <c r="K1021" i="1"/>
  <c r="I1021" i="1"/>
  <c r="H1021" i="1"/>
  <c r="R1020" i="1"/>
  <c r="K1020" i="1"/>
  <c r="I1020" i="1"/>
  <c r="H1020" i="1"/>
  <c r="R1019" i="1"/>
  <c r="K1019" i="1"/>
  <c r="I1019" i="1"/>
  <c r="H1019" i="1"/>
  <c r="R1018" i="1"/>
  <c r="K1018" i="1"/>
  <c r="I1018" i="1"/>
  <c r="H1018" i="1"/>
  <c r="R1017" i="1"/>
  <c r="K1017" i="1"/>
  <c r="I1017" i="1"/>
  <c r="H1017" i="1"/>
  <c r="R1016" i="1"/>
  <c r="K1016" i="1"/>
  <c r="I1016" i="1"/>
  <c r="H1016" i="1"/>
  <c r="R1015" i="1"/>
  <c r="K1015" i="1"/>
  <c r="I1015" i="1"/>
  <c r="H1015" i="1"/>
  <c r="R1014" i="1"/>
  <c r="K1014" i="1"/>
  <c r="I1014" i="1"/>
  <c r="H1014" i="1"/>
  <c r="R1013" i="1"/>
  <c r="K1013" i="1"/>
  <c r="I1013" i="1"/>
  <c r="H1013" i="1"/>
  <c r="R1012" i="1"/>
  <c r="K1012" i="1"/>
  <c r="I1012" i="1"/>
  <c r="H1012" i="1"/>
  <c r="R1011" i="1"/>
  <c r="K1011" i="1"/>
  <c r="I1011" i="1"/>
  <c r="H1011" i="1"/>
  <c r="R1010" i="1"/>
  <c r="K1010" i="1"/>
  <c r="I1010" i="1"/>
  <c r="H1010" i="1"/>
  <c r="R1009" i="1"/>
  <c r="K1009" i="1"/>
  <c r="I1009" i="1"/>
  <c r="H1009" i="1"/>
  <c r="R1008" i="1"/>
  <c r="K1008" i="1"/>
  <c r="I1008" i="1"/>
  <c r="H1008" i="1"/>
  <c r="R1007" i="1"/>
  <c r="K1007" i="1"/>
  <c r="I1007" i="1"/>
  <c r="H1007" i="1"/>
  <c r="R1006" i="1"/>
  <c r="K1006" i="1"/>
  <c r="I1006" i="1"/>
  <c r="H1006" i="1"/>
  <c r="R1005" i="1"/>
  <c r="K1005" i="1"/>
  <c r="I1005" i="1"/>
  <c r="H1005" i="1"/>
  <c r="R1004" i="1"/>
  <c r="K1004" i="1"/>
  <c r="I1004" i="1"/>
  <c r="H1004" i="1"/>
  <c r="R1003" i="1"/>
  <c r="K1003" i="1"/>
  <c r="I1003" i="1"/>
  <c r="H1003" i="1"/>
  <c r="R1002" i="1"/>
  <c r="K1002" i="1"/>
  <c r="I1002" i="1"/>
  <c r="H1002" i="1"/>
  <c r="R1001" i="1"/>
  <c r="K1001" i="1"/>
  <c r="I1001" i="1"/>
  <c r="H1001" i="1"/>
  <c r="R1000" i="1"/>
  <c r="K1000" i="1"/>
  <c r="I1000" i="1"/>
  <c r="H1000" i="1"/>
  <c r="R999" i="1"/>
  <c r="K999" i="1"/>
  <c r="I999" i="1"/>
  <c r="H999" i="1"/>
  <c r="R998" i="1"/>
  <c r="K998" i="1"/>
  <c r="I998" i="1"/>
  <c r="H998" i="1"/>
  <c r="R997" i="1"/>
  <c r="K997" i="1"/>
  <c r="I997" i="1"/>
  <c r="H997" i="1"/>
  <c r="R996" i="1"/>
  <c r="K996" i="1"/>
  <c r="I996" i="1"/>
  <c r="H996" i="1"/>
  <c r="R995" i="1"/>
  <c r="K995" i="1"/>
  <c r="I995" i="1"/>
  <c r="H995" i="1"/>
  <c r="R994" i="1"/>
  <c r="K994" i="1"/>
  <c r="I994" i="1"/>
  <c r="H994" i="1"/>
  <c r="R993" i="1"/>
  <c r="K993" i="1"/>
  <c r="I993" i="1"/>
  <c r="H993" i="1"/>
  <c r="R992" i="1"/>
  <c r="K992" i="1"/>
  <c r="I992" i="1"/>
  <c r="H992" i="1"/>
  <c r="G992" i="1"/>
  <c r="K991" i="1"/>
  <c r="I991" i="1"/>
  <c r="H991" i="1"/>
  <c r="G991" i="1"/>
  <c r="R991" i="1" s="1"/>
  <c r="R990" i="1"/>
  <c r="K990" i="1"/>
  <c r="I990" i="1"/>
  <c r="H990" i="1"/>
  <c r="G990" i="1"/>
  <c r="R989" i="1"/>
  <c r="K989" i="1"/>
  <c r="I989" i="1"/>
  <c r="H989" i="1"/>
  <c r="G989" i="1"/>
  <c r="K988" i="1"/>
  <c r="I988" i="1"/>
  <c r="H988" i="1"/>
  <c r="G988" i="1"/>
  <c r="R988" i="1" s="1"/>
  <c r="K987" i="1"/>
  <c r="I987" i="1"/>
  <c r="H987" i="1"/>
  <c r="G987" i="1"/>
  <c r="K986" i="1"/>
  <c r="I986" i="1"/>
  <c r="H986" i="1"/>
  <c r="G986" i="1"/>
  <c r="R986" i="1" s="1"/>
  <c r="K985" i="1"/>
  <c r="I985" i="1"/>
  <c r="H985" i="1"/>
  <c r="G985" i="1"/>
  <c r="R985" i="1" s="1"/>
  <c r="R984" i="1"/>
  <c r="K984" i="1"/>
  <c r="I984" i="1"/>
  <c r="H984" i="1"/>
  <c r="G984" i="1"/>
  <c r="K983" i="1"/>
  <c r="I983" i="1"/>
  <c r="H983" i="1"/>
  <c r="G983" i="1"/>
  <c r="R983" i="1" s="1"/>
  <c r="R982" i="1"/>
  <c r="K982" i="1"/>
  <c r="I982" i="1"/>
  <c r="H982" i="1"/>
  <c r="G982" i="1"/>
  <c r="R981" i="1"/>
  <c r="K981" i="1"/>
  <c r="I981" i="1"/>
  <c r="H981" i="1"/>
  <c r="K980" i="1"/>
  <c r="I980" i="1"/>
  <c r="H980" i="1"/>
  <c r="G980" i="1"/>
  <c r="R980" i="1" s="1"/>
  <c r="K979" i="1"/>
  <c r="I979" i="1"/>
  <c r="H979" i="1"/>
  <c r="G979" i="1"/>
  <c r="R979" i="1" s="1"/>
  <c r="K978" i="1"/>
  <c r="I978" i="1"/>
  <c r="H978" i="1"/>
  <c r="G978" i="1"/>
  <c r="R978" i="1" s="1"/>
  <c r="R977" i="1"/>
  <c r="K977" i="1"/>
  <c r="I977" i="1"/>
  <c r="H977" i="1"/>
  <c r="G977" i="1"/>
  <c r="K976" i="1"/>
  <c r="I976" i="1"/>
  <c r="H976" i="1"/>
  <c r="G976" i="1"/>
  <c r="R976" i="1" s="1"/>
  <c r="R975" i="1"/>
  <c r="K975" i="1"/>
  <c r="I975" i="1"/>
  <c r="H975" i="1"/>
  <c r="G975" i="1"/>
  <c r="K974" i="1"/>
  <c r="I974" i="1"/>
  <c r="H974" i="1"/>
  <c r="G974" i="1"/>
  <c r="R974" i="1" s="1"/>
  <c r="K973" i="1"/>
  <c r="I973" i="1"/>
  <c r="H973" i="1"/>
  <c r="G973" i="1"/>
  <c r="R973" i="1" s="1"/>
  <c r="K972" i="1"/>
  <c r="I972" i="1"/>
  <c r="H972" i="1"/>
  <c r="G972" i="1"/>
  <c r="R971" i="1" s="1"/>
  <c r="K971" i="1"/>
  <c r="I971" i="1"/>
  <c r="H971" i="1"/>
  <c r="G971" i="1"/>
  <c r="K970" i="1"/>
  <c r="I970" i="1"/>
  <c r="H970" i="1"/>
  <c r="G970" i="1"/>
  <c r="R970" i="1" s="1"/>
  <c r="R969" i="1"/>
  <c r="K969" i="1"/>
  <c r="I969" i="1"/>
  <c r="H969" i="1"/>
  <c r="R968" i="1"/>
  <c r="K968" i="1"/>
  <c r="I968" i="1"/>
  <c r="H968" i="1"/>
  <c r="G968" i="1"/>
  <c r="K967" i="1"/>
  <c r="I967" i="1"/>
  <c r="H967" i="1"/>
  <c r="M967" i="1" s="1"/>
  <c r="Q967" i="1" s="1"/>
  <c r="G967" i="1"/>
  <c r="R967" i="1" s="1"/>
  <c r="K966" i="1"/>
  <c r="I966" i="1"/>
  <c r="H966" i="1"/>
  <c r="G966" i="1"/>
  <c r="K965" i="1"/>
  <c r="I965" i="1"/>
  <c r="H965" i="1"/>
  <c r="G965" i="1"/>
  <c r="R965" i="1" s="1"/>
  <c r="R964" i="1"/>
  <c r="K964" i="1"/>
  <c r="I964" i="1"/>
  <c r="H964" i="1"/>
  <c r="G964" i="1"/>
  <c r="K963" i="1"/>
  <c r="I963" i="1"/>
  <c r="H963" i="1"/>
  <c r="G963" i="1"/>
  <c r="R963" i="1" s="1"/>
  <c r="R962" i="1"/>
  <c r="K962" i="1"/>
  <c r="I962" i="1"/>
  <c r="H962" i="1"/>
  <c r="G962" i="1"/>
  <c r="K961" i="1"/>
  <c r="I961" i="1"/>
  <c r="H961" i="1"/>
  <c r="G961" i="1"/>
  <c r="R961" i="1" s="1"/>
  <c r="R960" i="1"/>
  <c r="K960" i="1"/>
  <c r="I960" i="1"/>
  <c r="H960" i="1"/>
  <c r="G960" i="1"/>
  <c r="K959" i="1"/>
  <c r="I959" i="1"/>
  <c r="H959" i="1"/>
  <c r="G959" i="1"/>
  <c r="R959" i="1" s="1"/>
  <c r="K958" i="1"/>
  <c r="I958" i="1"/>
  <c r="H958" i="1"/>
  <c r="G958" i="1"/>
  <c r="K957" i="1"/>
  <c r="I957" i="1"/>
  <c r="H957" i="1"/>
  <c r="K956" i="1"/>
  <c r="I956" i="1"/>
  <c r="H956" i="1"/>
  <c r="G956" i="1"/>
  <c r="R956" i="1" s="1"/>
  <c r="R955" i="1"/>
  <c r="K955" i="1"/>
  <c r="I955" i="1"/>
  <c r="H955" i="1"/>
  <c r="G955" i="1"/>
  <c r="K954" i="1"/>
  <c r="I954" i="1"/>
  <c r="H954" i="1"/>
  <c r="G954" i="1"/>
  <c r="R954" i="1" s="1"/>
  <c r="R953" i="1"/>
  <c r="K953" i="1"/>
  <c r="I953" i="1"/>
  <c r="H953" i="1"/>
  <c r="M953" i="1" s="1"/>
  <c r="Q953" i="1" s="1"/>
  <c r="G953" i="1"/>
  <c r="K952" i="1"/>
  <c r="I952" i="1"/>
  <c r="H952" i="1"/>
  <c r="G952" i="1"/>
  <c r="R952" i="1" s="1"/>
  <c r="K951" i="1"/>
  <c r="I951" i="1"/>
  <c r="H951" i="1"/>
  <c r="G951" i="1"/>
  <c r="K950" i="1"/>
  <c r="I950" i="1"/>
  <c r="H950" i="1"/>
  <c r="G950" i="1"/>
  <c r="R950" i="1" s="1"/>
  <c r="R949" i="1"/>
  <c r="K949" i="1"/>
  <c r="I949" i="1"/>
  <c r="H949" i="1"/>
  <c r="G949" i="1"/>
  <c r="K948" i="1"/>
  <c r="I948" i="1"/>
  <c r="H948" i="1"/>
  <c r="G948" i="1"/>
  <c r="R948" i="1" s="1"/>
  <c r="R947" i="1"/>
  <c r="K947" i="1"/>
  <c r="I947" i="1"/>
  <c r="H947" i="1"/>
  <c r="G947" i="1"/>
  <c r="K946" i="1"/>
  <c r="I946" i="1"/>
  <c r="H946" i="1"/>
  <c r="G946" i="1"/>
  <c r="R946" i="1" s="1"/>
  <c r="R945" i="1"/>
  <c r="K945" i="1"/>
  <c r="I945" i="1"/>
  <c r="H945" i="1"/>
  <c r="K944" i="1"/>
  <c r="I944" i="1"/>
  <c r="H944" i="1"/>
  <c r="G944" i="1"/>
  <c r="R944" i="1" s="1"/>
  <c r="K943" i="1"/>
  <c r="I943" i="1"/>
  <c r="H943" i="1"/>
  <c r="G943" i="1"/>
  <c r="R942" i="1"/>
  <c r="K942" i="1"/>
  <c r="I942" i="1"/>
  <c r="H942" i="1"/>
  <c r="G942" i="1"/>
  <c r="K941" i="1"/>
  <c r="I941" i="1"/>
  <c r="H941" i="1"/>
  <c r="G941" i="1"/>
  <c r="R941" i="1" s="1"/>
  <c r="R940" i="1"/>
  <c r="K940" i="1"/>
  <c r="I940" i="1"/>
  <c r="H940" i="1"/>
  <c r="G940" i="1"/>
  <c r="K939" i="1"/>
  <c r="I939" i="1"/>
  <c r="H939" i="1"/>
  <c r="G939" i="1"/>
  <c r="R939" i="1" s="1"/>
  <c r="R938" i="1"/>
  <c r="K938" i="1"/>
  <c r="I938" i="1"/>
  <c r="H938" i="1"/>
  <c r="G938" i="1"/>
  <c r="K937" i="1"/>
  <c r="I937" i="1"/>
  <c r="H937" i="1"/>
  <c r="G937" i="1"/>
  <c r="R937" i="1" s="1"/>
  <c r="K936" i="1"/>
  <c r="I936" i="1"/>
  <c r="H936" i="1"/>
  <c r="G936" i="1"/>
  <c r="K935" i="1"/>
  <c r="I935" i="1"/>
  <c r="H935" i="1"/>
  <c r="G935" i="1"/>
  <c r="R934" i="1"/>
  <c r="K934" i="1"/>
  <c r="I934" i="1"/>
  <c r="H934" i="1"/>
  <c r="G934" i="1"/>
  <c r="R933" i="1" s="1"/>
  <c r="K933" i="1"/>
  <c r="I933" i="1"/>
  <c r="H933" i="1"/>
  <c r="K932" i="1"/>
  <c r="I932" i="1"/>
  <c r="H932" i="1"/>
  <c r="G932" i="1"/>
  <c r="R932" i="1" s="1"/>
  <c r="R931" i="1"/>
  <c r="K931" i="1"/>
  <c r="I931" i="1"/>
  <c r="H931" i="1"/>
  <c r="G931" i="1"/>
  <c r="K930" i="1"/>
  <c r="I930" i="1"/>
  <c r="H930" i="1"/>
  <c r="G930" i="1"/>
  <c r="R930" i="1" s="1"/>
  <c r="K929" i="1"/>
  <c r="I929" i="1"/>
  <c r="H929" i="1"/>
  <c r="G929" i="1"/>
  <c r="K928" i="1"/>
  <c r="I928" i="1"/>
  <c r="H928" i="1"/>
  <c r="G928" i="1"/>
  <c r="R928" i="1" s="1"/>
  <c r="R927" i="1"/>
  <c r="K927" i="1"/>
  <c r="I927" i="1"/>
  <c r="H927" i="1"/>
  <c r="G927" i="1"/>
  <c r="K926" i="1"/>
  <c r="I926" i="1"/>
  <c r="H926" i="1"/>
  <c r="G926" i="1"/>
  <c r="R926" i="1" s="1"/>
  <c r="R925" i="1"/>
  <c r="K925" i="1"/>
  <c r="I925" i="1"/>
  <c r="H925" i="1"/>
  <c r="G925" i="1"/>
  <c r="K924" i="1"/>
  <c r="I924" i="1"/>
  <c r="H924" i="1"/>
  <c r="G924" i="1"/>
  <c r="R924" i="1" s="1"/>
  <c r="R923" i="1"/>
  <c r="K923" i="1"/>
  <c r="I923" i="1"/>
  <c r="H923" i="1"/>
  <c r="G923" i="1"/>
  <c r="K922" i="1"/>
  <c r="I922" i="1"/>
  <c r="H922" i="1"/>
  <c r="G922" i="1"/>
  <c r="R921" i="1" s="1"/>
  <c r="K921" i="1"/>
  <c r="I921" i="1"/>
  <c r="H921" i="1"/>
  <c r="R920" i="1"/>
  <c r="K920" i="1"/>
  <c r="I920" i="1"/>
  <c r="H920" i="1"/>
  <c r="G920" i="1"/>
  <c r="K919" i="1"/>
  <c r="I919" i="1"/>
  <c r="H919" i="1"/>
  <c r="G919" i="1"/>
  <c r="R918" i="1" s="1"/>
  <c r="K918" i="1"/>
  <c r="I918" i="1"/>
  <c r="H918" i="1"/>
  <c r="G918" i="1"/>
  <c r="K917" i="1"/>
  <c r="I917" i="1"/>
  <c r="H917" i="1"/>
  <c r="G917" i="1"/>
  <c r="R917" i="1" s="1"/>
  <c r="R916" i="1"/>
  <c r="K916" i="1"/>
  <c r="I916" i="1"/>
  <c r="H916" i="1"/>
  <c r="G916" i="1"/>
  <c r="R915" i="1"/>
  <c r="K915" i="1"/>
  <c r="I915" i="1"/>
  <c r="H915" i="1"/>
  <c r="G915" i="1"/>
  <c r="K914" i="1"/>
  <c r="I914" i="1"/>
  <c r="H914" i="1"/>
  <c r="G914" i="1"/>
  <c r="K913" i="1"/>
  <c r="I913" i="1"/>
  <c r="H913" i="1"/>
  <c r="G913" i="1"/>
  <c r="R913" i="1" s="1"/>
  <c r="R912" i="1"/>
  <c r="K912" i="1"/>
  <c r="I912" i="1"/>
  <c r="H912" i="1"/>
  <c r="G912" i="1"/>
  <c r="K911" i="1"/>
  <c r="I911" i="1"/>
  <c r="H911" i="1"/>
  <c r="G911" i="1"/>
  <c r="R910" i="1" s="1"/>
  <c r="K910" i="1"/>
  <c r="I910" i="1"/>
  <c r="H910" i="1"/>
  <c r="G910" i="1"/>
  <c r="R909" i="1" s="1"/>
  <c r="K909" i="1"/>
  <c r="I909" i="1"/>
  <c r="H909" i="1"/>
  <c r="R908" i="1"/>
  <c r="K908" i="1"/>
  <c r="I908" i="1"/>
  <c r="H908" i="1"/>
  <c r="G908" i="1"/>
  <c r="K907" i="1"/>
  <c r="I907" i="1"/>
  <c r="H907" i="1"/>
  <c r="G907" i="1"/>
  <c r="K906" i="1"/>
  <c r="I906" i="1"/>
  <c r="H906" i="1"/>
  <c r="G906" i="1"/>
  <c r="R906" i="1" s="1"/>
  <c r="R905" i="1"/>
  <c r="K905" i="1"/>
  <c r="I905" i="1"/>
  <c r="H905" i="1"/>
  <c r="G905" i="1"/>
  <c r="K904" i="1"/>
  <c r="I904" i="1"/>
  <c r="H904" i="1"/>
  <c r="G904" i="1"/>
  <c r="R903" i="1" s="1"/>
  <c r="K903" i="1"/>
  <c r="I903" i="1"/>
  <c r="H903" i="1"/>
  <c r="G903" i="1"/>
  <c r="K902" i="1"/>
  <c r="I902" i="1"/>
  <c r="H902" i="1"/>
  <c r="G902" i="1"/>
  <c r="R902" i="1" s="1"/>
  <c r="R901" i="1"/>
  <c r="K901" i="1"/>
  <c r="I901" i="1"/>
  <c r="H901" i="1"/>
  <c r="G901" i="1"/>
  <c r="R900" i="1"/>
  <c r="K900" i="1"/>
  <c r="I900" i="1"/>
  <c r="H900" i="1"/>
  <c r="G900" i="1"/>
  <c r="K899" i="1"/>
  <c r="I899" i="1"/>
  <c r="H899" i="1"/>
  <c r="G899" i="1"/>
  <c r="R899" i="1" s="1"/>
  <c r="K898" i="1"/>
  <c r="I898" i="1"/>
  <c r="H898" i="1"/>
  <c r="G898" i="1"/>
  <c r="R897" i="1"/>
  <c r="K897" i="1"/>
  <c r="I897" i="1"/>
  <c r="H897" i="1"/>
  <c r="R896" i="1"/>
  <c r="K896" i="1"/>
  <c r="I896" i="1"/>
  <c r="H896" i="1"/>
  <c r="G896" i="1"/>
  <c r="K895" i="1"/>
  <c r="I895" i="1"/>
  <c r="H895" i="1"/>
  <c r="G895" i="1"/>
  <c r="R895" i="1" s="1"/>
  <c r="R894" i="1"/>
  <c r="K894" i="1"/>
  <c r="I894" i="1"/>
  <c r="H894" i="1"/>
  <c r="G894" i="1"/>
  <c r="K893" i="1"/>
  <c r="I893" i="1"/>
  <c r="H893" i="1"/>
  <c r="G893" i="1"/>
  <c r="R893" i="1" s="1"/>
  <c r="K892" i="1"/>
  <c r="I892" i="1"/>
  <c r="H892" i="1"/>
  <c r="G892" i="1"/>
  <c r="R892" i="1" s="1"/>
  <c r="K891" i="1"/>
  <c r="I891" i="1"/>
  <c r="H891" i="1"/>
  <c r="G891" i="1"/>
  <c r="R890" i="1"/>
  <c r="K890" i="1"/>
  <c r="I890" i="1"/>
  <c r="H890" i="1"/>
  <c r="G890" i="1"/>
  <c r="K889" i="1"/>
  <c r="I889" i="1"/>
  <c r="H889" i="1"/>
  <c r="G889" i="1"/>
  <c r="K888" i="1"/>
  <c r="I888" i="1"/>
  <c r="H888" i="1"/>
  <c r="G888" i="1"/>
  <c r="K887" i="1"/>
  <c r="I887" i="1"/>
  <c r="H887" i="1"/>
  <c r="G887" i="1"/>
  <c r="R887" i="1" s="1"/>
  <c r="R886" i="1"/>
  <c r="K886" i="1"/>
  <c r="I886" i="1"/>
  <c r="H886" i="1"/>
  <c r="G886" i="1"/>
  <c r="R885" i="1"/>
  <c r="K885" i="1"/>
  <c r="I885" i="1"/>
  <c r="H885" i="1"/>
  <c r="K884" i="1"/>
  <c r="I884" i="1"/>
  <c r="H884" i="1"/>
  <c r="G884" i="1"/>
  <c r="R884" i="1" s="1"/>
  <c r="R883" i="1"/>
  <c r="K883" i="1"/>
  <c r="I883" i="1"/>
  <c r="H883" i="1"/>
  <c r="G883" i="1"/>
  <c r="K882" i="1"/>
  <c r="I882" i="1"/>
  <c r="H882" i="1"/>
  <c r="G882" i="1"/>
  <c r="R882" i="1" s="1"/>
  <c r="R881" i="1"/>
  <c r="K881" i="1"/>
  <c r="I881" i="1"/>
  <c r="H881" i="1"/>
  <c r="G881" i="1"/>
  <c r="K880" i="1"/>
  <c r="I880" i="1"/>
  <c r="H880" i="1"/>
  <c r="G880" i="1"/>
  <c r="K879" i="1"/>
  <c r="I879" i="1"/>
  <c r="H879" i="1"/>
  <c r="G879" i="1"/>
  <c r="K878" i="1"/>
  <c r="I878" i="1"/>
  <c r="H878" i="1"/>
  <c r="G878" i="1"/>
  <c r="R878" i="1" s="1"/>
  <c r="K877" i="1"/>
  <c r="I877" i="1"/>
  <c r="H877" i="1"/>
  <c r="G877" i="1"/>
  <c r="K876" i="1"/>
  <c r="I876" i="1"/>
  <c r="H876" i="1"/>
  <c r="G876" i="1"/>
  <c r="R876" i="1" s="1"/>
  <c r="R875" i="1"/>
  <c r="K875" i="1"/>
  <c r="I875" i="1"/>
  <c r="H875" i="1"/>
  <c r="G875" i="1"/>
  <c r="K874" i="1"/>
  <c r="I874" i="1"/>
  <c r="H874" i="1"/>
  <c r="G874" i="1"/>
  <c r="R874" i="1" s="1"/>
  <c r="R873" i="1"/>
  <c r="K873" i="1"/>
  <c r="I873" i="1"/>
  <c r="H873" i="1"/>
  <c r="R872" i="1"/>
  <c r="K872" i="1"/>
  <c r="I872" i="1"/>
  <c r="H872" i="1"/>
  <c r="G872" i="1"/>
  <c r="R871" i="1"/>
  <c r="K871" i="1"/>
  <c r="I871" i="1"/>
  <c r="H871" i="1"/>
  <c r="G871" i="1"/>
  <c r="R870" i="1"/>
  <c r="K870" i="1"/>
  <c r="I870" i="1"/>
  <c r="H870" i="1"/>
  <c r="G870" i="1"/>
  <c r="K869" i="1"/>
  <c r="I869" i="1"/>
  <c r="H869" i="1"/>
  <c r="G869" i="1"/>
  <c r="R868" i="1"/>
  <c r="K868" i="1"/>
  <c r="I868" i="1"/>
  <c r="H868" i="1"/>
  <c r="G868" i="1"/>
  <c r="K867" i="1"/>
  <c r="M987" i="1" s="1"/>
  <c r="Q987" i="1" s="1"/>
  <c r="I867" i="1"/>
  <c r="H867" i="1"/>
  <c r="G867" i="1"/>
  <c r="R866" i="1" s="1"/>
  <c r="K866" i="1"/>
  <c r="I866" i="1"/>
  <c r="H866" i="1"/>
  <c r="G866" i="1"/>
  <c r="K865" i="1"/>
  <c r="I865" i="1"/>
  <c r="H865" i="1"/>
  <c r="G865" i="1"/>
  <c r="R865" i="1" s="1"/>
  <c r="R864" i="1"/>
  <c r="K864" i="1"/>
  <c r="I864" i="1"/>
  <c r="H864" i="1"/>
  <c r="G864" i="1"/>
  <c r="K863" i="1"/>
  <c r="I863" i="1"/>
  <c r="H863" i="1"/>
  <c r="G863" i="1"/>
  <c r="R863" i="1" s="1"/>
  <c r="K862" i="1"/>
  <c r="I862" i="1"/>
  <c r="H862" i="1"/>
  <c r="G862" i="1"/>
  <c r="R862" i="1" s="1"/>
  <c r="R861" i="1"/>
  <c r="K861" i="1"/>
  <c r="I861" i="1"/>
  <c r="H861" i="1"/>
  <c r="K860" i="1"/>
  <c r="I860" i="1"/>
  <c r="H860" i="1"/>
  <c r="G860" i="1"/>
  <c r="R860" i="1" s="1"/>
  <c r="K859" i="1"/>
  <c r="I859" i="1"/>
  <c r="H859" i="1"/>
  <c r="G859" i="1"/>
  <c r="R859" i="1" s="1"/>
  <c r="K858" i="1"/>
  <c r="I858" i="1"/>
  <c r="H858" i="1"/>
  <c r="G858" i="1"/>
  <c r="K857" i="1"/>
  <c r="I857" i="1"/>
  <c r="H857" i="1"/>
  <c r="G857" i="1"/>
  <c r="K856" i="1"/>
  <c r="I856" i="1"/>
  <c r="H856" i="1"/>
  <c r="G856" i="1"/>
  <c r="R856" i="1" s="1"/>
  <c r="K855" i="1"/>
  <c r="I855" i="1"/>
  <c r="H855" i="1"/>
  <c r="G855" i="1"/>
  <c r="R855" i="1" s="1"/>
  <c r="R854" i="1"/>
  <c r="K854" i="1"/>
  <c r="I854" i="1"/>
  <c r="H854" i="1"/>
  <c r="G854" i="1"/>
  <c r="R853" i="1"/>
  <c r="K853" i="1"/>
  <c r="I853" i="1"/>
  <c r="H853" i="1"/>
  <c r="G853" i="1"/>
  <c r="K852" i="1"/>
  <c r="M972" i="1" s="1"/>
  <c r="Q972" i="1" s="1"/>
  <c r="I852" i="1"/>
  <c r="H852" i="1"/>
  <c r="G852" i="1"/>
  <c r="K851" i="1"/>
  <c r="I851" i="1"/>
  <c r="H851" i="1"/>
  <c r="G851" i="1"/>
  <c r="K850" i="1"/>
  <c r="I850" i="1"/>
  <c r="H850" i="1"/>
  <c r="G850" i="1"/>
  <c r="R849" i="1" s="1"/>
  <c r="K849" i="1"/>
  <c r="I849" i="1"/>
  <c r="H849" i="1"/>
  <c r="K848" i="1"/>
  <c r="I848" i="1"/>
  <c r="H848" i="1"/>
  <c r="G848" i="1"/>
  <c r="R848" i="1" s="1"/>
  <c r="R847" i="1"/>
  <c r="K847" i="1"/>
  <c r="I847" i="1"/>
  <c r="H847" i="1"/>
  <c r="G847" i="1"/>
  <c r="K846" i="1"/>
  <c r="I846" i="1"/>
  <c r="H846" i="1"/>
  <c r="G846" i="1"/>
  <c r="R846" i="1" s="1"/>
  <c r="K845" i="1"/>
  <c r="I845" i="1"/>
  <c r="H845" i="1"/>
  <c r="G845" i="1"/>
  <c r="K844" i="1"/>
  <c r="I844" i="1"/>
  <c r="H844" i="1"/>
  <c r="G844" i="1"/>
  <c r="K843" i="1"/>
  <c r="I843" i="1"/>
  <c r="H843" i="1"/>
  <c r="G843" i="1"/>
  <c r="R843" i="1" s="1"/>
  <c r="K842" i="1"/>
  <c r="I842" i="1"/>
  <c r="H842" i="1"/>
  <c r="G842" i="1"/>
  <c r="R842" i="1" s="1"/>
  <c r="R841" i="1"/>
  <c r="K841" i="1"/>
  <c r="I841" i="1"/>
  <c r="H841" i="1"/>
  <c r="G841" i="1"/>
  <c r="K840" i="1"/>
  <c r="I840" i="1"/>
  <c r="H840" i="1"/>
  <c r="G840" i="1"/>
  <c r="R840" i="1" s="1"/>
  <c r="R839" i="1"/>
  <c r="K839" i="1"/>
  <c r="I839" i="1"/>
  <c r="H839" i="1"/>
  <c r="G839" i="1"/>
  <c r="K838" i="1"/>
  <c r="I838" i="1"/>
  <c r="H838" i="1"/>
  <c r="G838" i="1"/>
  <c r="R837" i="1" s="1"/>
  <c r="K837" i="1"/>
  <c r="I837" i="1"/>
  <c r="H837" i="1"/>
  <c r="K836" i="1"/>
  <c r="I836" i="1"/>
  <c r="H836" i="1"/>
  <c r="G836" i="1"/>
  <c r="R836" i="1" s="1"/>
  <c r="K835" i="1"/>
  <c r="I835" i="1"/>
  <c r="H835" i="1"/>
  <c r="G835" i="1"/>
  <c r="R835" i="1" s="1"/>
  <c r="R834" i="1"/>
  <c r="K834" i="1"/>
  <c r="I834" i="1"/>
  <c r="H834" i="1"/>
  <c r="G834" i="1"/>
  <c r="K833" i="1"/>
  <c r="I833" i="1"/>
  <c r="H833" i="1"/>
  <c r="G833" i="1"/>
  <c r="R833" i="1" s="1"/>
  <c r="R832" i="1"/>
  <c r="K832" i="1"/>
  <c r="I832" i="1"/>
  <c r="H832" i="1"/>
  <c r="G832" i="1"/>
  <c r="K831" i="1"/>
  <c r="I831" i="1"/>
  <c r="H831" i="1"/>
  <c r="G831" i="1"/>
  <c r="R831" i="1" s="1"/>
  <c r="K830" i="1"/>
  <c r="I830" i="1"/>
  <c r="H830" i="1"/>
  <c r="G830" i="1"/>
  <c r="K829" i="1"/>
  <c r="I829" i="1"/>
  <c r="H829" i="1"/>
  <c r="G829" i="1"/>
  <c r="K828" i="1"/>
  <c r="I828" i="1"/>
  <c r="H828" i="1"/>
  <c r="G828" i="1"/>
  <c r="R828" i="1" s="1"/>
  <c r="K827" i="1"/>
  <c r="I827" i="1"/>
  <c r="H827" i="1"/>
  <c r="G827" i="1"/>
  <c r="R827" i="1" s="1"/>
  <c r="R826" i="1"/>
  <c r="K826" i="1"/>
  <c r="M942" i="1" s="1"/>
  <c r="Q942" i="1" s="1"/>
  <c r="I826" i="1"/>
  <c r="H826" i="1"/>
  <c r="G826" i="1"/>
  <c r="R825" i="1" s="1"/>
  <c r="K825" i="1"/>
  <c r="I825" i="1"/>
  <c r="H825" i="1"/>
  <c r="K824" i="1"/>
  <c r="I824" i="1"/>
  <c r="H824" i="1"/>
  <c r="G824" i="1"/>
  <c r="R824" i="1" s="1"/>
  <c r="K823" i="1"/>
  <c r="I823" i="1"/>
  <c r="H823" i="1"/>
  <c r="G823" i="1"/>
  <c r="K822" i="1"/>
  <c r="I822" i="1"/>
  <c r="H822" i="1"/>
  <c r="G822" i="1"/>
  <c r="K821" i="1"/>
  <c r="I821" i="1"/>
  <c r="H821" i="1"/>
  <c r="G821" i="1"/>
  <c r="R821" i="1" s="1"/>
  <c r="K820" i="1"/>
  <c r="I820" i="1"/>
  <c r="H820" i="1"/>
  <c r="G820" i="1"/>
  <c r="R820" i="1" s="1"/>
  <c r="R819" i="1"/>
  <c r="K819" i="1"/>
  <c r="I819" i="1"/>
  <c r="H819" i="1"/>
  <c r="G819" i="1"/>
  <c r="K818" i="1"/>
  <c r="I818" i="1"/>
  <c r="H818" i="1"/>
  <c r="G818" i="1"/>
  <c r="R818" i="1" s="1"/>
  <c r="R817" i="1"/>
  <c r="K817" i="1"/>
  <c r="I817" i="1"/>
  <c r="H817" i="1"/>
  <c r="G817" i="1"/>
  <c r="K816" i="1"/>
  <c r="I816" i="1"/>
  <c r="H816" i="1"/>
  <c r="G816" i="1"/>
  <c r="R816" i="1" s="1"/>
  <c r="K815" i="1"/>
  <c r="I815" i="1"/>
  <c r="H815" i="1"/>
  <c r="G815" i="1"/>
  <c r="K814" i="1"/>
  <c r="I814" i="1"/>
  <c r="H814" i="1"/>
  <c r="G814" i="1"/>
  <c r="R813" i="1" s="1"/>
  <c r="K813" i="1"/>
  <c r="I813" i="1"/>
  <c r="H813" i="1"/>
  <c r="R812" i="1"/>
  <c r="K812" i="1"/>
  <c r="I812" i="1"/>
  <c r="H812" i="1"/>
  <c r="G812" i="1"/>
  <c r="K811" i="1"/>
  <c r="I811" i="1"/>
  <c r="H811" i="1"/>
  <c r="G811" i="1"/>
  <c r="R811" i="1" s="1"/>
  <c r="R810" i="1"/>
  <c r="K810" i="1"/>
  <c r="I810" i="1"/>
  <c r="H810" i="1"/>
  <c r="G810" i="1"/>
  <c r="K809" i="1"/>
  <c r="I809" i="1"/>
  <c r="H809" i="1"/>
  <c r="G809" i="1"/>
  <c r="R809" i="1" s="1"/>
  <c r="K808" i="1"/>
  <c r="I808" i="1"/>
  <c r="H808" i="1"/>
  <c r="G808" i="1"/>
  <c r="K807" i="1"/>
  <c r="I807" i="1"/>
  <c r="H807" i="1"/>
  <c r="G807" i="1"/>
  <c r="K806" i="1"/>
  <c r="I806" i="1"/>
  <c r="H806" i="1"/>
  <c r="G806" i="1"/>
  <c r="R806" i="1" s="1"/>
  <c r="K805" i="1"/>
  <c r="I805" i="1"/>
  <c r="H805" i="1"/>
  <c r="G805" i="1"/>
  <c r="R805" i="1" s="1"/>
  <c r="R804" i="1"/>
  <c r="K804" i="1"/>
  <c r="I804" i="1"/>
  <c r="H804" i="1"/>
  <c r="G804" i="1"/>
  <c r="K803" i="1"/>
  <c r="I803" i="1"/>
  <c r="H803" i="1"/>
  <c r="G803" i="1"/>
  <c r="R803" i="1" s="1"/>
  <c r="R802" i="1"/>
  <c r="K802" i="1"/>
  <c r="I802" i="1"/>
  <c r="H802" i="1"/>
  <c r="G802" i="1"/>
  <c r="R801" i="1"/>
  <c r="K801" i="1"/>
  <c r="I801" i="1"/>
  <c r="H801" i="1"/>
  <c r="R800" i="1"/>
  <c r="K800" i="1"/>
  <c r="I800" i="1"/>
  <c r="H800" i="1"/>
  <c r="G800" i="1"/>
  <c r="K799" i="1"/>
  <c r="I799" i="1"/>
  <c r="H799" i="1"/>
  <c r="G799" i="1"/>
  <c r="R799" i="1" s="1"/>
  <c r="K798" i="1"/>
  <c r="I798" i="1"/>
  <c r="H798" i="1"/>
  <c r="G798" i="1"/>
  <c r="R798" i="1" s="1"/>
  <c r="R797" i="1"/>
  <c r="K797" i="1"/>
  <c r="I797" i="1"/>
  <c r="H797" i="1"/>
  <c r="G797" i="1"/>
  <c r="K796" i="1"/>
  <c r="I796" i="1"/>
  <c r="H796" i="1"/>
  <c r="G796" i="1"/>
  <c r="R796" i="1" s="1"/>
  <c r="R795" i="1"/>
  <c r="K795" i="1"/>
  <c r="I795" i="1"/>
  <c r="H795" i="1"/>
  <c r="G795" i="1"/>
  <c r="K794" i="1"/>
  <c r="I794" i="1"/>
  <c r="H794" i="1"/>
  <c r="G794" i="1"/>
  <c r="R794" i="1" s="1"/>
  <c r="K793" i="1"/>
  <c r="I793" i="1"/>
  <c r="H793" i="1"/>
  <c r="G793" i="1"/>
  <c r="K792" i="1"/>
  <c r="I792" i="1"/>
  <c r="H792" i="1"/>
  <c r="G792" i="1"/>
  <c r="K791" i="1"/>
  <c r="I791" i="1"/>
  <c r="H791" i="1"/>
  <c r="G791" i="1"/>
  <c r="R791" i="1" s="1"/>
  <c r="K790" i="1"/>
  <c r="I790" i="1"/>
  <c r="H790" i="1"/>
  <c r="G790" i="1"/>
  <c r="R790" i="1" s="1"/>
  <c r="R789" i="1"/>
  <c r="K789" i="1"/>
  <c r="I789" i="1"/>
  <c r="H789" i="1"/>
  <c r="R788" i="1"/>
  <c r="K788" i="1"/>
  <c r="I788" i="1"/>
  <c r="H788" i="1"/>
  <c r="G788" i="1"/>
  <c r="R787" i="1"/>
  <c r="K787" i="1"/>
  <c r="I787" i="1"/>
  <c r="H787" i="1"/>
  <c r="G787" i="1"/>
  <c r="K786" i="1"/>
  <c r="I786" i="1"/>
  <c r="H786" i="1"/>
  <c r="G786" i="1"/>
  <c r="K785" i="1"/>
  <c r="I785" i="1"/>
  <c r="H785" i="1"/>
  <c r="G785" i="1"/>
  <c r="K784" i="1"/>
  <c r="I784" i="1"/>
  <c r="H784" i="1"/>
  <c r="G784" i="1"/>
  <c r="R784" i="1" s="1"/>
  <c r="K783" i="1"/>
  <c r="I783" i="1"/>
  <c r="H783" i="1"/>
  <c r="G783" i="1"/>
  <c r="R783" i="1" s="1"/>
  <c r="R782" i="1"/>
  <c r="K782" i="1"/>
  <c r="I782" i="1"/>
  <c r="H782" i="1"/>
  <c r="G782" i="1"/>
  <c r="K781" i="1"/>
  <c r="I781" i="1"/>
  <c r="H781" i="1"/>
  <c r="G781" i="1"/>
  <c r="R781" i="1" s="1"/>
  <c r="R780" i="1"/>
  <c r="K780" i="1"/>
  <c r="I780" i="1"/>
  <c r="H780" i="1"/>
  <c r="G780" i="1"/>
  <c r="R779" i="1"/>
  <c r="K779" i="1"/>
  <c r="I779" i="1"/>
  <c r="H779" i="1"/>
  <c r="G779" i="1"/>
  <c r="K778" i="1"/>
  <c r="I778" i="1"/>
  <c r="H778" i="1"/>
  <c r="G778" i="1"/>
  <c r="K777" i="1"/>
  <c r="I777" i="1"/>
  <c r="H777" i="1"/>
  <c r="K776" i="1"/>
  <c r="I776" i="1"/>
  <c r="H776" i="1"/>
  <c r="G776" i="1"/>
  <c r="R776" i="1" s="1"/>
  <c r="R775" i="1"/>
  <c r="K775" i="1"/>
  <c r="I775" i="1"/>
  <c r="H775" i="1"/>
  <c r="G775" i="1"/>
  <c r="K774" i="1"/>
  <c r="I774" i="1"/>
  <c r="H774" i="1"/>
  <c r="G774" i="1"/>
  <c r="R774" i="1" s="1"/>
  <c r="R773" i="1"/>
  <c r="K773" i="1"/>
  <c r="I773" i="1"/>
  <c r="H773" i="1"/>
  <c r="G773" i="1"/>
  <c r="R772" i="1"/>
  <c r="K772" i="1"/>
  <c r="I772" i="1"/>
  <c r="H772" i="1"/>
  <c r="G772" i="1"/>
  <c r="K771" i="1"/>
  <c r="I771" i="1"/>
  <c r="H771" i="1"/>
  <c r="G771" i="1"/>
  <c r="K770" i="1"/>
  <c r="I770" i="1"/>
  <c r="H770" i="1"/>
  <c r="G770" i="1"/>
  <c r="K769" i="1"/>
  <c r="I769" i="1"/>
  <c r="H769" i="1"/>
  <c r="G769" i="1"/>
  <c r="R769" i="1" s="1"/>
  <c r="K768" i="1"/>
  <c r="I768" i="1"/>
  <c r="H768" i="1"/>
  <c r="G768" i="1"/>
  <c r="R768" i="1" s="1"/>
  <c r="R767" i="1"/>
  <c r="K767" i="1"/>
  <c r="I767" i="1"/>
  <c r="H767" i="1"/>
  <c r="G767" i="1"/>
  <c r="K766" i="1"/>
  <c r="I766" i="1"/>
  <c r="H766" i="1"/>
  <c r="G766" i="1"/>
  <c r="R766" i="1" s="1"/>
  <c r="R765" i="1"/>
  <c r="K765" i="1"/>
  <c r="I765" i="1"/>
  <c r="H765" i="1"/>
  <c r="K764" i="1"/>
  <c r="I764" i="1"/>
  <c r="H764" i="1"/>
  <c r="G764" i="1"/>
  <c r="K763" i="1"/>
  <c r="I763" i="1"/>
  <c r="H763" i="1"/>
  <c r="G763" i="1"/>
  <c r="K762" i="1"/>
  <c r="I762" i="1"/>
  <c r="H762" i="1"/>
  <c r="G762" i="1"/>
  <c r="R762" i="1" s="1"/>
  <c r="K761" i="1"/>
  <c r="I761" i="1"/>
  <c r="H761" i="1"/>
  <c r="G761" i="1"/>
  <c r="R761" i="1" s="1"/>
  <c r="R760" i="1"/>
  <c r="K760" i="1"/>
  <c r="I760" i="1"/>
  <c r="H760" i="1"/>
  <c r="G760" i="1"/>
  <c r="K759" i="1"/>
  <c r="I759" i="1"/>
  <c r="H759" i="1"/>
  <c r="G759" i="1"/>
  <c r="R759" i="1" s="1"/>
  <c r="R758" i="1"/>
  <c r="K758" i="1"/>
  <c r="I758" i="1"/>
  <c r="H758" i="1"/>
  <c r="G758" i="1"/>
  <c r="R757" i="1"/>
  <c r="K757" i="1"/>
  <c r="I757" i="1"/>
  <c r="H757" i="1"/>
  <c r="G757" i="1"/>
  <c r="K756" i="1"/>
  <c r="I756" i="1"/>
  <c r="H756" i="1"/>
  <c r="G756" i="1"/>
  <c r="K755" i="1"/>
  <c r="I755" i="1"/>
  <c r="H755" i="1"/>
  <c r="G755" i="1"/>
  <c r="M754" i="1"/>
  <c r="Q754" i="1" s="1"/>
  <c r="K754" i="1"/>
  <c r="I754" i="1"/>
  <c r="H754" i="1"/>
  <c r="G754" i="1"/>
  <c r="R753" i="1" s="1"/>
  <c r="K753" i="1"/>
  <c r="I753" i="1"/>
  <c r="H753" i="1"/>
  <c r="K752" i="1"/>
  <c r="I752" i="1"/>
  <c r="H752" i="1"/>
  <c r="G752" i="1"/>
  <c r="R752" i="1" s="1"/>
  <c r="R751" i="1"/>
  <c r="K751" i="1"/>
  <c r="I751" i="1"/>
  <c r="H751" i="1"/>
  <c r="G751" i="1"/>
  <c r="R750" i="1"/>
  <c r="K750" i="1"/>
  <c r="I750" i="1"/>
  <c r="H750" i="1"/>
  <c r="G750" i="1"/>
  <c r="K749" i="1"/>
  <c r="I749" i="1"/>
  <c r="H749" i="1"/>
  <c r="G749" i="1"/>
  <c r="K748" i="1"/>
  <c r="I748" i="1"/>
  <c r="H748" i="1"/>
  <c r="G748" i="1"/>
  <c r="K747" i="1"/>
  <c r="I747" i="1"/>
  <c r="H747" i="1"/>
  <c r="G747" i="1"/>
  <c r="R747" i="1" s="1"/>
  <c r="K746" i="1"/>
  <c r="I746" i="1"/>
  <c r="H746" i="1"/>
  <c r="G746" i="1"/>
  <c r="R746" i="1" s="1"/>
  <c r="R745" i="1"/>
  <c r="K745" i="1"/>
  <c r="I745" i="1"/>
  <c r="H745" i="1"/>
  <c r="G745" i="1"/>
  <c r="K744" i="1"/>
  <c r="I744" i="1"/>
  <c r="H744" i="1"/>
  <c r="G744" i="1"/>
  <c r="R744" i="1" s="1"/>
  <c r="R743" i="1"/>
  <c r="K743" i="1"/>
  <c r="I743" i="1"/>
  <c r="H743" i="1"/>
  <c r="G743" i="1"/>
  <c r="R742" i="1"/>
  <c r="K742" i="1"/>
  <c r="I742" i="1"/>
  <c r="H742" i="1"/>
  <c r="G742" i="1"/>
  <c r="R741" i="1" s="1"/>
  <c r="K741" i="1"/>
  <c r="I741" i="1"/>
  <c r="H741" i="1"/>
  <c r="K740" i="1"/>
  <c r="I740" i="1"/>
  <c r="H740" i="1"/>
  <c r="G740" i="1"/>
  <c r="R740" i="1" s="1"/>
  <c r="K739" i="1"/>
  <c r="I739" i="1"/>
  <c r="H739" i="1"/>
  <c r="G739" i="1"/>
  <c r="R738" i="1"/>
  <c r="K738" i="1"/>
  <c r="I738" i="1"/>
  <c r="H738" i="1"/>
  <c r="G738" i="1"/>
  <c r="K737" i="1"/>
  <c r="I737" i="1"/>
  <c r="H737" i="1"/>
  <c r="G737" i="1"/>
  <c r="R737" i="1" s="1"/>
  <c r="R736" i="1"/>
  <c r="K736" i="1"/>
  <c r="I736" i="1"/>
  <c r="H736" i="1"/>
  <c r="G736" i="1"/>
  <c r="R735" i="1"/>
  <c r="K735" i="1"/>
  <c r="I735" i="1"/>
  <c r="H735" i="1"/>
  <c r="G735" i="1"/>
  <c r="K734" i="1"/>
  <c r="I734" i="1"/>
  <c r="H734" i="1"/>
  <c r="G734" i="1"/>
  <c r="K733" i="1"/>
  <c r="I733" i="1"/>
  <c r="H733" i="1"/>
  <c r="G733" i="1"/>
  <c r="K732" i="1"/>
  <c r="I732" i="1"/>
  <c r="H732" i="1"/>
  <c r="G732" i="1"/>
  <c r="R732" i="1" s="1"/>
  <c r="K731" i="1"/>
  <c r="I731" i="1"/>
  <c r="H731" i="1"/>
  <c r="G731" i="1"/>
  <c r="R731" i="1" s="1"/>
  <c r="R730" i="1"/>
  <c r="K730" i="1"/>
  <c r="I730" i="1"/>
  <c r="H730" i="1"/>
  <c r="G730" i="1"/>
  <c r="R729" i="1"/>
  <c r="K729" i="1"/>
  <c r="I729" i="1"/>
  <c r="H729" i="1"/>
  <c r="R728" i="1"/>
  <c r="K728" i="1"/>
  <c r="I728" i="1"/>
  <c r="H728" i="1"/>
  <c r="G728" i="1"/>
  <c r="K727" i="1"/>
  <c r="I727" i="1"/>
  <c r="H727" i="1"/>
  <c r="G727" i="1"/>
  <c r="R727" i="1" s="1"/>
  <c r="R726" i="1"/>
  <c r="K726" i="1"/>
  <c r="I726" i="1"/>
  <c r="H726" i="1"/>
  <c r="G726" i="1"/>
  <c r="K725" i="1"/>
  <c r="I725" i="1"/>
  <c r="H725" i="1"/>
  <c r="G725" i="1"/>
  <c r="R725" i="1" s="1"/>
  <c r="K724" i="1"/>
  <c r="I724" i="1"/>
  <c r="H724" i="1"/>
  <c r="G724" i="1"/>
  <c r="R724" i="1" s="1"/>
  <c r="R723" i="1"/>
  <c r="K723" i="1"/>
  <c r="I723" i="1"/>
  <c r="H723" i="1"/>
  <c r="G723" i="1"/>
  <c r="K722" i="1"/>
  <c r="I722" i="1"/>
  <c r="H722" i="1"/>
  <c r="G722" i="1"/>
  <c r="R722" i="1" s="1"/>
  <c r="R721" i="1"/>
  <c r="K721" i="1"/>
  <c r="I721" i="1"/>
  <c r="H721" i="1"/>
  <c r="G721" i="1"/>
  <c r="K720" i="1"/>
  <c r="I720" i="1"/>
  <c r="H720" i="1"/>
  <c r="G720" i="1"/>
  <c r="R720" i="1" s="1"/>
  <c r="K719" i="1"/>
  <c r="I719" i="1"/>
  <c r="H719" i="1"/>
  <c r="G719" i="1"/>
  <c r="R718" i="1"/>
  <c r="K718" i="1"/>
  <c r="I718" i="1"/>
  <c r="H718" i="1"/>
  <c r="G718" i="1"/>
  <c r="R717" i="1"/>
  <c r="K717" i="1"/>
  <c r="I717" i="1"/>
  <c r="H717" i="1"/>
  <c r="R716" i="1"/>
  <c r="K716" i="1"/>
  <c r="I716" i="1"/>
  <c r="H716" i="1"/>
  <c r="G716" i="1"/>
  <c r="K715" i="1"/>
  <c r="I715" i="1"/>
  <c r="H715" i="1"/>
  <c r="G715" i="1"/>
  <c r="R715" i="1" s="1"/>
  <c r="R714" i="1"/>
  <c r="K714" i="1"/>
  <c r="I714" i="1"/>
  <c r="H714" i="1"/>
  <c r="G714" i="1"/>
  <c r="K713" i="1"/>
  <c r="I713" i="1"/>
  <c r="H713" i="1"/>
  <c r="G713" i="1"/>
  <c r="R713" i="1" s="1"/>
  <c r="K712" i="1"/>
  <c r="I712" i="1"/>
  <c r="H712" i="1"/>
  <c r="G712" i="1"/>
  <c r="R711" i="1" s="1"/>
  <c r="K711" i="1"/>
  <c r="I711" i="1"/>
  <c r="H711" i="1"/>
  <c r="G711" i="1"/>
  <c r="K710" i="1"/>
  <c r="I710" i="1"/>
  <c r="H710" i="1"/>
  <c r="G710" i="1"/>
  <c r="R710" i="1" s="1"/>
  <c r="K709" i="1"/>
  <c r="I709" i="1"/>
  <c r="H709" i="1"/>
  <c r="G709" i="1"/>
  <c r="R708" i="1"/>
  <c r="K708" i="1"/>
  <c r="I708" i="1"/>
  <c r="H708" i="1"/>
  <c r="G708" i="1"/>
  <c r="K707" i="1"/>
  <c r="I707" i="1"/>
  <c r="H707" i="1"/>
  <c r="G707" i="1"/>
  <c r="R707" i="1" s="1"/>
  <c r="K706" i="1"/>
  <c r="I706" i="1"/>
  <c r="H706" i="1"/>
  <c r="G706" i="1"/>
  <c r="R705" i="1"/>
  <c r="K705" i="1"/>
  <c r="I705" i="1"/>
  <c r="H705" i="1"/>
  <c r="K704" i="1"/>
  <c r="I704" i="1"/>
  <c r="H704" i="1"/>
  <c r="G704" i="1"/>
  <c r="R704" i="1" s="1"/>
  <c r="K703" i="1"/>
  <c r="I703" i="1"/>
  <c r="H703" i="1"/>
  <c r="G703" i="1"/>
  <c r="R703" i="1" s="1"/>
  <c r="R702" i="1"/>
  <c r="K702" i="1"/>
  <c r="I702" i="1"/>
  <c r="H702" i="1"/>
  <c r="G702" i="1"/>
  <c r="K701" i="1"/>
  <c r="I701" i="1"/>
  <c r="H701" i="1"/>
  <c r="G701" i="1"/>
  <c r="R701" i="1" s="1"/>
  <c r="R700" i="1"/>
  <c r="K700" i="1"/>
  <c r="I700" i="1"/>
  <c r="H700" i="1"/>
  <c r="G700" i="1"/>
  <c r="R699" i="1"/>
  <c r="K699" i="1"/>
  <c r="I699" i="1"/>
  <c r="H699" i="1"/>
  <c r="G699" i="1"/>
  <c r="K698" i="1"/>
  <c r="I698" i="1"/>
  <c r="H698" i="1"/>
  <c r="G698" i="1"/>
  <c r="R698" i="1" s="1"/>
  <c r="K697" i="1"/>
  <c r="I697" i="1"/>
  <c r="H697" i="1"/>
  <c r="G697" i="1"/>
  <c r="K696" i="1"/>
  <c r="I696" i="1"/>
  <c r="H696" i="1"/>
  <c r="G696" i="1"/>
  <c r="R696" i="1" s="1"/>
  <c r="K695" i="1"/>
  <c r="I695" i="1"/>
  <c r="H695" i="1"/>
  <c r="G695" i="1"/>
  <c r="R695" i="1" s="1"/>
  <c r="R694" i="1"/>
  <c r="K694" i="1"/>
  <c r="I694" i="1"/>
  <c r="H694" i="1"/>
  <c r="G694" i="1"/>
  <c r="R693" i="1"/>
  <c r="K693" i="1"/>
  <c r="I693" i="1"/>
  <c r="H693" i="1"/>
  <c r="K692" i="1"/>
  <c r="I692" i="1"/>
  <c r="H692" i="1"/>
  <c r="G692" i="1"/>
  <c r="R692" i="1" s="1"/>
  <c r="K691" i="1"/>
  <c r="I691" i="1"/>
  <c r="H691" i="1"/>
  <c r="G691" i="1"/>
  <c r="K690" i="1"/>
  <c r="I690" i="1"/>
  <c r="H690" i="1"/>
  <c r="G690" i="1"/>
  <c r="R690" i="1" s="1"/>
  <c r="K689" i="1"/>
  <c r="I689" i="1"/>
  <c r="H689" i="1"/>
  <c r="G689" i="1"/>
  <c r="R689" i="1" s="1"/>
  <c r="K688" i="1"/>
  <c r="I688" i="1"/>
  <c r="H688" i="1"/>
  <c r="G688" i="1"/>
  <c r="R688" i="1" s="1"/>
  <c r="R687" i="1"/>
  <c r="K687" i="1"/>
  <c r="I687" i="1"/>
  <c r="H687" i="1"/>
  <c r="G687" i="1"/>
  <c r="K686" i="1"/>
  <c r="I686" i="1"/>
  <c r="H686" i="1"/>
  <c r="G686" i="1"/>
  <c r="R686" i="1" s="1"/>
  <c r="R685" i="1"/>
  <c r="K685" i="1"/>
  <c r="I685" i="1"/>
  <c r="H685" i="1"/>
  <c r="G685" i="1"/>
  <c r="R684" i="1"/>
  <c r="K684" i="1"/>
  <c r="I684" i="1"/>
  <c r="H684" i="1"/>
  <c r="G684" i="1"/>
  <c r="K683" i="1"/>
  <c r="I683" i="1"/>
  <c r="H683" i="1"/>
  <c r="G683" i="1"/>
  <c r="R683" i="1" s="1"/>
  <c r="K682" i="1"/>
  <c r="I682" i="1"/>
  <c r="H682" i="1"/>
  <c r="G682" i="1"/>
  <c r="R681" i="1" s="1"/>
  <c r="K681" i="1"/>
  <c r="I681" i="1"/>
  <c r="H681" i="1"/>
  <c r="R680" i="1"/>
  <c r="K680" i="1"/>
  <c r="I680" i="1"/>
  <c r="H680" i="1"/>
  <c r="G680" i="1"/>
  <c r="K679" i="1"/>
  <c r="I679" i="1"/>
  <c r="H679" i="1"/>
  <c r="G679" i="1"/>
  <c r="R679" i="1" s="1"/>
  <c r="R678" i="1"/>
  <c r="K678" i="1"/>
  <c r="I678" i="1"/>
  <c r="H678" i="1"/>
  <c r="G678" i="1"/>
  <c r="K677" i="1"/>
  <c r="I677" i="1"/>
  <c r="H677" i="1"/>
  <c r="M677" i="1" s="1"/>
  <c r="Q677" i="1" s="1"/>
  <c r="G677" i="1"/>
  <c r="R677" i="1" s="1"/>
  <c r="K676" i="1"/>
  <c r="I676" i="1"/>
  <c r="H676" i="1"/>
  <c r="G676" i="1"/>
  <c r="K675" i="1"/>
  <c r="I675" i="1"/>
  <c r="H675" i="1"/>
  <c r="G675" i="1"/>
  <c r="K674" i="1"/>
  <c r="I674" i="1"/>
  <c r="H674" i="1"/>
  <c r="G674" i="1"/>
  <c r="R674" i="1" s="1"/>
  <c r="K673" i="1"/>
  <c r="I673" i="1"/>
  <c r="H673" i="1"/>
  <c r="G673" i="1"/>
  <c r="R673" i="1" s="1"/>
  <c r="R672" i="1"/>
  <c r="K672" i="1"/>
  <c r="I672" i="1"/>
  <c r="H672" i="1"/>
  <c r="G672" i="1"/>
  <c r="K671" i="1"/>
  <c r="I671" i="1"/>
  <c r="H671" i="1"/>
  <c r="G671" i="1"/>
  <c r="R671" i="1" s="1"/>
  <c r="R670" i="1"/>
  <c r="K670" i="1"/>
  <c r="I670" i="1"/>
  <c r="H670" i="1"/>
  <c r="G670" i="1"/>
  <c r="R669" i="1"/>
  <c r="K669" i="1"/>
  <c r="I669" i="1"/>
  <c r="H669" i="1"/>
  <c r="K668" i="1"/>
  <c r="I668" i="1"/>
  <c r="H668" i="1"/>
  <c r="G668" i="1"/>
  <c r="R668" i="1" s="1"/>
  <c r="K667" i="1"/>
  <c r="I667" i="1"/>
  <c r="H667" i="1"/>
  <c r="G667" i="1"/>
  <c r="R667" i="1" s="1"/>
  <c r="K666" i="1"/>
  <c r="I666" i="1"/>
  <c r="H666" i="1"/>
  <c r="G666" i="1"/>
  <c r="R666" i="1" s="1"/>
  <c r="R665" i="1"/>
  <c r="K665" i="1"/>
  <c r="I665" i="1"/>
  <c r="H665" i="1"/>
  <c r="G665" i="1"/>
  <c r="K664" i="1"/>
  <c r="M784" i="1" s="1"/>
  <c r="Q784" i="1" s="1"/>
  <c r="I664" i="1"/>
  <c r="H664" i="1"/>
  <c r="G664" i="1"/>
  <c r="R664" i="1" s="1"/>
  <c r="R663" i="1"/>
  <c r="K663" i="1"/>
  <c r="I663" i="1"/>
  <c r="H663" i="1"/>
  <c r="G663" i="1"/>
  <c r="R662" i="1"/>
  <c r="K662" i="1"/>
  <c r="I662" i="1"/>
  <c r="H662" i="1"/>
  <c r="G662" i="1"/>
  <c r="K661" i="1"/>
  <c r="I661" i="1"/>
  <c r="H661" i="1"/>
  <c r="G661" i="1"/>
  <c r="K660" i="1"/>
  <c r="I660" i="1"/>
  <c r="H660" i="1"/>
  <c r="G660" i="1"/>
  <c r="R660" i="1" s="1"/>
  <c r="K659" i="1"/>
  <c r="I659" i="1"/>
  <c r="H659" i="1"/>
  <c r="G659" i="1"/>
  <c r="R659" i="1" s="1"/>
  <c r="K658" i="1"/>
  <c r="I658" i="1"/>
  <c r="H658" i="1"/>
  <c r="G658" i="1"/>
  <c r="R658" i="1" s="1"/>
  <c r="R657" i="1"/>
  <c r="K657" i="1"/>
  <c r="I657" i="1"/>
  <c r="H657" i="1"/>
  <c r="R656" i="1"/>
  <c r="K656" i="1"/>
  <c r="I656" i="1"/>
  <c r="H656" i="1"/>
  <c r="G656" i="1"/>
  <c r="R655" i="1"/>
  <c r="K655" i="1"/>
  <c r="I655" i="1"/>
  <c r="H655" i="1"/>
  <c r="G655" i="1"/>
  <c r="K654" i="1"/>
  <c r="I654" i="1"/>
  <c r="H654" i="1"/>
  <c r="G654" i="1"/>
  <c r="R654" i="1" s="1"/>
  <c r="K653" i="1"/>
  <c r="I653" i="1"/>
  <c r="H653" i="1"/>
  <c r="G653" i="1"/>
  <c r="K652" i="1"/>
  <c r="I652" i="1"/>
  <c r="H652" i="1"/>
  <c r="G652" i="1"/>
  <c r="R652" i="1" s="1"/>
  <c r="K651" i="1"/>
  <c r="I651" i="1"/>
  <c r="H651" i="1"/>
  <c r="G651" i="1"/>
  <c r="R651" i="1" s="1"/>
  <c r="R650" i="1"/>
  <c r="K650" i="1"/>
  <c r="I650" i="1"/>
  <c r="H650" i="1"/>
  <c r="G650" i="1"/>
  <c r="K649" i="1"/>
  <c r="I649" i="1"/>
  <c r="H649" i="1"/>
  <c r="G649" i="1"/>
  <c r="R649" i="1" s="1"/>
  <c r="R648" i="1"/>
  <c r="K648" i="1"/>
  <c r="I648" i="1"/>
  <c r="H648" i="1"/>
  <c r="G648" i="1"/>
  <c r="R647" i="1"/>
  <c r="K647" i="1"/>
  <c r="I647" i="1"/>
  <c r="H647" i="1"/>
  <c r="G647" i="1"/>
  <c r="K646" i="1"/>
  <c r="I646" i="1"/>
  <c r="H646" i="1"/>
  <c r="G646" i="1"/>
  <c r="K645" i="1"/>
  <c r="I645" i="1"/>
  <c r="H645" i="1"/>
  <c r="K644" i="1"/>
  <c r="I644" i="1"/>
  <c r="H644" i="1"/>
  <c r="G644" i="1"/>
  <c r="R644" i="1" s="1"/>
  <c r="R643" i="1"/>
  <c r="K643" i="1"/>
  <c r="I643" i="1"/>
  <c r="H643" i="1"/>
  <c r="G643" i="1"/>
  <c r="K642" i="1"/>
  <c r="I642" i="1"/>
  <c r="H642" i="1"/>
  <c r="G642" i="1"/>
  <c r="R642" i="1" s="1"/>
  <c r="R641" i="1"/>
  <c r="K641" i="1"/>
  <c r="I641" i="1"/>
  <c r="H641" i="1"/>
  <c r="G641" i="1"/>
  <c r="R640" i="1"/>
  <c r="K640" i="1"/>
  <c r="I640" i="1"/>
  <c r="H640" i="1"/>
  <c r="G640" i="1"/>
  <c r="K639" i="1"/>
  <c r="I639" i="1"/>
  <c r="H639" i="1"/>
  <c r="G639" i="1"/>
  <c r="R639" i="1" s="1"/>
  <c r="K638" i="1"/>
  <c r="I638" i="1"/>
  <c r="H638" i="1"/>
  <c r="G638" i="1"/>
  <c r="K637" i="1"/>
  <c r="I637" i="1"/>
  <c r="H637" i="1"/>
  <c r="G637" i="1"/>
  <c r="R637" i="1" s="1"/>
  <c r="K636" i="1"/>
  <c r="I636" i="1"/>
  <c r="H636" i="1"/>
  <c r="G636" i="1"/>
  <c r="R636" i="1" s="1"/>
  <c r="R635" i="1"/>
  <c r="K635" i="1"/>
  <c r="I635" i="1"/>
  <c r="H635" i="1"/>
  <c r="G635" i="1"/>
  <c r="K634" i="1"/>
  <c r="I634" i="1"/>
  <c r="H634" i="1"/>
  <c r="G634" i="1"/>
  <c r="R634" i="1" s="1"/>
  <c r="R633" i="1"/>
  <c r="K633" i="1"/>
  <c r="I633" i="1"/>
  <c r="H633" i="1"/>
  <c r="K632" i="1"/>
  <c r="I632" i="1"/>
  <c r="H632" i="1"/>
  <c r="G632" i="1"/>
  <c r="R632" i="1" s="1"/>
  <c r="K631" i="1"/>
  <c r="I631" i="1"/>
  <c r="H631" i="1"/>
  <c r="G631" i="1"/>
  <c r="K630" i="1"/>
  <c r="I630" i="1"/>
  <c r="H630" i="1"/>
  <c r="G630" i="1"/>
  <c r="R630" i="1" s="1"/>
  <c r="K629" i="1"/>
  <c r="M742" i="1" s="1"/>
  <c r="Q742" i="1" s="1"/>
  <c r="I629" i="1"/>
  <c r="H629" i="1"/>
  <c r="G629" i="1"/>
  <c r="R629" i="1" s="1"/>
  <c r="R628" i="1"/>
  <c r="K628" i="1"/>
  <c r="I628" i="1"/>
  <c r="H628" i="1"/>
  <c r="G628" i="1"/>
  <c r="K627" i="1"/>
  <c r="I627" i="1"/>
  <c r="H627" i="1"/>
  <c r="G627" i="1"/>
  <c r="R627" i="1" s="1"/>
  <c r="R626" i="1"/>
  <c r="K626" i="1"/>
  <c r="I626" i="1"/>
  <c r="H626" i="1"/>
  <c r="G626" i="1"/>
  <c r="K625" i="1"/>
  <c r="I625" i="1"/>
  <c r="H625" i="1"/>
  <c r="G625" i="1"/>
  <c r="R625" i="1" s="1"/>
  <c r="K624" i="1"/>
  <c r="I624" i="1"/>
  <c r="H624" i="1"/>
  <c r="G624" i="1"/>
  <c r="K623" i="1"/>
  <c r="I623" i="1"/>
  <c r="H623" i="1"/>
  <c r="G623" i="1"/>
  <c r="R623" i="1" s="1"/>
  <c r="M622" i="1"/>
  <c r="Q622" i="1" s="1"/>
  <c r="K622" i="1"/>
  <c r="I622" i="1"/>
  <c r="H622" i="1"/>
  <c r="G622" i="1"/>
  <c r="R621" i="1" s="1"/>
  <c r="K621" i="1"/>
  <c r="I621" i="1"/>
  <c r="H621" i="1"/>
  <c r="K620" i="1"/>
  <c r="I620" i="1"/>
  <c r="H620" i="1"/>
  <c r="G620" i="1"/>
  <c r="R620" i="1" s="1"/>
  <c r="R619" i="1"/>
  <c r="K619" i="1"/>
  <c r="I619" i="1"/>
  <c r="H619" i="1"/>
  <c r="G619" i="1"/>
  <c r="K618" i="1"/>
  <c r="I618" i="1"/>
  <c r="H618" i="1"/>
  <c r="G618" i="1"/>
  <c r="R618" i="1" s="1"/>
  <c r="K617" i="1"/>
  <c r="I617" i="1"/>
  <c r="H617" i="1"/>
  <c r="G617" i="1"/>
  <c r="K616" i="1"/>
  <c r="I616" i="1"/>
  <c r="H616" i="1"/>
  <c r="G616" i="1"/>
  <c r="K615" i="1"/>
  <c r="I615" i="1"/>
  <c r="H615" i="1"/>
  <c r="G615" i="1"/>
  <c r="R615" i="1" s="1"/>
  <c r="K614" i="1"/>
  <c r="I614" i="1"/>
  <c r="H614" i="1"/>
  <c r="G614" i="1"/>
  <c r="R614" i="1" s="1"/>
  <c r="R613" i="1"/>
  <c r="K613" i="1"/>
  <c r="I613" i="1"/>
  <c r="H613" i="1"/>
  <c r="G613" i="1"/>
  <c r="K612" i="1"/>
  <c r="I612" i="1"/>
  <c r="H612" i="1"/>
  <c r="G612" i="1"/>
  <c r="R612" i="1" s="1"/>
  <c r="R611" i="1"/>
  <c r="K611" i="1"/>
  <c r="I611" i="1"/>
  <c r="H611" i="1"/>
  <c r="G611" i="1"/>
  <c r="K610" i="1"/>
  <c r="I610" i="1"/>
  <c r="H610" i="1"/>
  <c r="G610" i="1"/>
  <c r="R609" i="1" s="1"/>
  <c r="K609" i="1"/>
  <c r="I609" i="1"/>
  <c r="H609" i="1"/>
  <c r="K608" i="1"/>
  <c r="M728" i="1" s="1"/>
  <c r="Q728" i="1" s="1"/>
  <c r="I608" i="1"/>
  <c r="H608" i="1"/>
  <c r="G608" i="1"/>
  <c r="R608" i="1" s="1"/>
  <c r="K607" i="1"/>
  <c r="I607" i="1"/>
  <c r="H607" i="1"/>
  <c r="G607" i="1"/>
  <c r="R607" i="1" s="1"/>
  <c r="R606" i="1"/>
  <c r="K606" i="1"/>
  <c r="I606" i="1"/>
  <c r="H606" i="1"/>
  <c r="G606" i="1"/>
  <c r="K605" i="1"/>
  <c r="I605" i="1"/>
  <c r="H605" i="1"/>
  <c r="G605" i="1"/>
  <c r="R605" i="1" s="1"/>
  <c r="R604" i="1"/>
  <c r="K604" i="1"/>
  <c r="I604" i="1"/>
  <c r="H604" i="1"/>
  <c r="G604" i="1"/>
  <c r="R603" i="1"/>
  <c r="K603" i="1"/>
  <c r="I603" i="1"/>
  <c r="H603" i="1"/>
  <c r="G603" i="1"/>
  <c r="K602" i="1"/>
  <c r="I602" i="1"/>
  <c r="H602" i="1"/>
  <c r="G602" i="1"/>
  <c r="R602" i="1" s="1"/>
  <c r="K601" i="1"/>
  <c r="I601" i="1"/>
  <c r="H601" i="1"/>
  <c r="G601" i="1"/>
  <c r="K600" i="1"/>
  <c r="I600" i="1"/>
  <c r="H600" i="1"/>
  <c r="G600" i="1"/>
  <c r="R600" i="1" s="1"/>
  <c r="K599" i="1"/>
  <c r="I599" i="1"/>
  <c r="H599" i="1"/>
  <c r="G599" i="1"/>
  <c r="R599" i="1" s="1"/>
  <c r="R598" i="1"/>
  <c r="K598" i="1"/>
  <c r="I598" i="1"/>
  <c r="H598" i="1"/>
  <c r="G598" i="1"/>
  <c r="R597" i="1"/>
  <c r="K597" i="1"/>
  <c r="I597" i="1"/>
  <c r="H597" i="1"/>
  <c r="R596" i="1"/>
  <c r="K596" i="1"/>
  <c r="I596" i="1"/>
  <c r="H596" i="1"/>
  <c r="G596" i="1"/>
  <c r="K595" i="1"/>
  <c r="I595" i="1"/>
  <c r="H595" i="1"/>
  <c r="G595" i="1"/>
  <c r="K594" i="1"/>
  <c r="I594" i="1"/>
  <c r="H594" i="1"/>
  <c r="G594" i="1"/>
  <c r="R594" i="1" s="1"/>
  <c r="K593" i="1"/>
  <c r="I593" i="1"/>
  <c r="H593" i="1"/>
  <c r="G593" i="1"/>
  <c r="R593" i="1" s="1"/>
  <c r="K592" i="1"/>
  <c r="I592" i="1"/>
  <c r="H592" i="1"/>
  <c r="G592" i="1"/>
  <c r="R592" i="1" s="1"/>
  <c r="R591" i="1"/>
  <c r="K591" i="1"/>
  <c r="I591" i="1"/>
  <c r="H591" i="1"/>
  <c r="G591" i="1"/>
  <c r="K590" i="1"/>
  <c r="I590" i="1"/>
  <c r="H590" i="1"/>
  <c r="G590" i="1"/>
  <c r="R590" i="1" s="1"/>
  <c r="R589" i="1"/>
  <c r="K589" i="1"/>
  <c r="I589" i="1"/>
  <c r="H589" i="1"/>
  <c r="G589" i="1"/>
  <c r="R588" i="1"/>
  <c r="K588" i="1"/>
  <c r="I588" i="1"/>
  <c r="H588" i="1"/>
  <c r="G588" i="1"/>
  <c r="K587" i="1"/>
  <c r="I587" i="1"/>
  <c r="H587" i="1"/>
  <c r="G587" i="1"/>
  <c r="R587" i="1" s="1"/>
  <c r="K586" i="1"/>
  <c r="I586" i="1"/>
  <c r="H586" i="1"/>
  <c r="G586" i="1"/>
  <c r="K585" i="1"/>
  <c r="I585" i="1"/>
  <c r="H585" i="1"/>
  <c r="R584" i="1"/>
  <c r="K584" i="1"/>
  <c r="I584" i="1"/>
  <c r="H584" i="1"/>
  <c r="G584" i="1"/>
  <c r="K583" i="1"/>
  <c r="I583" i="1"/>
  <c r="H583" i="1"/>
  <c r="G583" i="1"/>
  <c r="R583" i="1" s="1"/>
  <c r="R582" i="1"/>
  <c r="K582" i="1"/>
  <c r="I582" i="1"/>
  <c r="H582" i="1"/>
  <c r="G582" i="1"/>
  <c r="R581" i="1"/>
  <c r="K581" i="1"/>
  <c r="I581" i="1"/>
  <c r="H581" i="1"/>
  <c r="G581" i="1"/>
  <c r="K580" i="1"/>
  <c r="I580" i="1"/>
  <c r="H580" i="1"/>
  <c r="G580" i="1"/>
  <c r="K579" i="1"/>
  <c r="I579" i="1"/>
  <c r="H579" i="1"/>
  <c r="G579" i="1"/>
  <c r="R579" i="1" s="1"/>
  <c r="K578" i="1"/>
  <c r="I578" i="1"/>
  <c r="H578" i="1"/>
  <c r="G578" i="1"/>
  <c r="R578" i="1" s="1"/>
  <c r="K577" i="1"/>
  <c r="I577" i="1"/>
  <c r="H577" i="1"/>
  <c r="G577" i="1"/>
  <c r="R577" i="1" s="1"/>
  <c r="R576" i="1"/>
  <c r="K576" i="1"/>
  <c r="I576" i="1"/>
  <c r="H576" i="1"/>
  <c r="G576" i="1"/>
  <c r="K575" i="1"/>
  <c r="I575" i="1"/>
  <c r="H575" i="1"/>
  <c r="G575" i="1"/>
  <c r="R575" i="1" s="1"/>
  <c r="R574" i="1"/>
  <c r="K574" i="1"/>
  <c r="I574" i="1"/>
  <c r="H574" i="1"/>
  <c r="G574" i="1"/>
  <c r="R573" i="1"/>
  <c r="K573" i="1"/>
  <c r="I573" i="1"/>
  <c r="H573" i="1"/>
  <c r="K572" i="1"/>
  <c r="I572" i="1"/>
  <c r="H572" i="1"/>
  <c r="G572" i="1"/>
  <c r="R572" i="1" s="1"/>
  <c r="K571" i="1"/>
  <c r="I571" i="1"/>
  <c r="H571" i="1"/>
  <c r="G571" i="1"/>
  <c r="R571" i="1" s="1"/>
  <c r="K570" i="1"/>
  <c r="I570" i="1"/>
  <c r="H570" i="1"/>
  <c r="G570" i="1"/>
  <c r="R570" i="1" s="1"/>
  <c r="R569" i="1"/>
  <c r="K569" i="1"/>
  <c r="I569" i="1"/>
  <c r="H569" i="1"/>
  <c r="G569" i="1"/>
  <c r="K568" i="1"/>
  <c r="I568" i="1"/>
  <c r="H568" i="1"/>
  <c r="G568" i="1"/>
  <c r="R568" i="1" s="1"/>
  <c r="R567" i="1"/>
  <c r="K567" i="1"/>
  <c r="I567" i="1"/>
  <c r="H567" i="1"/>
  <c r="G567" i="1"/>
  <c r="R566" i="1"/>
  <c r="K566" i="1"/>
  <c r="I566" i="1"/>
  <c r="H566" i="1"/>
  <c r="G566" i="1"/>
  <c r="K565" i="1"/>
  <c r="I565" i="1"/>
  <c r="H565" i="1"/>
  <c r="G565" i="1"/>
  <c r="R565" i="1" s="1"/>
  <c r="K564" i="1"/>
  <c r="I564" i="1"/>
  <c r="H564" i="1"/>
  <c r="G564" i="1"/>
  <c r="R564" i="1" s="1"/>
  <c r="K563" i="1"/>
  <c r="I563" i="1"/>
  <c r="H563" i="1"/>
  <c r="G563" i="1"/>
  <c r="K562" i="1"/>
  <c r="I562" i="1"/>
  <c r="H562" i="1"/>
  <c r="G562" i="1"/>
  <c r="R562" i="1" s="1"/>
  <c r="R561" i="1"/>
  <c r="K561" i="1"/>
  <c r="I561" i="1"/>
  <c r="H561" i="1"/>
  <c r="R560" i="1"/>
  <c r="K560" i="1"/>
  <c r="I560" i="1"/>
  <c r="H560" i="1"/>
  <c r="G560" i="1"/>
  <c r="R559" i="1"/>
  <c r="K559" i="1"/>
  <c r="I559" i="1"/>
  <c r="H559" i="1"/>
  <c r="G559" i="1"/>
  <c r="K558" i="1"/>
  <c r="I558" i="1"/>
  <c r="H558" i="1"/>
  <c r="G558" i="1"/>
  <c r="R558" i="1" s="1"/>
  <c r="R557" i="1"/>
  <c r="K557" i="1"/>
  <c r="I557" i="1"/>
  <c r="H557" i="1"/>
  <c r="G557" i="1"/>
  <c r="K556" i="1"/>
  <c r="I556" i="1"/>
  <c r="H556" i="1"/>
  <c r="G556" i="1"/>
  <c r="K555" i="1"/>
  <c r="I555" i="1"/>
  <c r="H555" i="1"/>
  <c r="G555" i="1"/>
  <c r="R555" i="1" s="1"/>
  <c r="R554" i="1"/>
  <c r="K554" i="1"/>
  <c r="I554" i="1"/>
  <c r="H554" i="1"/>
  <c r="G554" i="1"/>
  <c r="K553" i="1"/>
  <c r="I553" i="1"/>
  <c r="H553" i="1"/>
  <c r="G553" i="1"/>
  <c r="K552" i="1"/>
  <c r="I552" i="1"/>
  <c r="H552" i="1"/>
  <c r="G552" i="1"/>
  <c r="K551" i="1"/>
  <c r="I551" i="1"/>
  <c r="H551" i="1"/>
  <c r="G551" i="1"/>
  <c r="K550" i="1"/>
  <c r="I550" i="1"/>
  <c r="H550" i="1"/>
  <c r="G550" i="1"/>
  <c r="R549" i="1"/>
  <c r="K549" i="1"/>
  <c r="I549" i="1"/>
  <c r="H549" i="1"/>
  <c r="K548" i="1"/>
  <c r="I548" i="1"/>
  <c r="H548" i="1"/>
  <c r="G548" i="1"/>
  <c r="R548" i="1" s="1"/>
  <c r="R547" i="1"/>
  <c r="K547" i="1"/>
  <c r="I547" i="1"/>
  <c r="H547" i="1"/>
  <c r="G547" i="1"/>
  <c r="K546" i="1"/>
  <c r="I546" i="1"/>
  <c r="H546" i="1"/>
  <c r="G546" i="1"/>
  <c r="R546" i="1" s="1"/>
  <c r="R545" i="1"/>
  <c r="K545" i="1"/>
  <c r="I545" i="1"/>
  <c r="H545" i="1"/>
  <c r="G545" i="1"/>
  <c r="R544" i="1"/>
  <c r="K544" i="1"/>
  <c r="I544" i="1"/>
  <c r="H544" i="1"/>
  <c r="G544" i="1"/>
  <c r="K543" i="1"/>
  <c r="I543" i="1"/>
  <c r="H543" i="1"/>
  <c r="G543" i="1"/>
  <c r="R543" i="1" s="1"/>
  <c r="K542" i="1"/>
  <c r="I542" i="1"/>
  <c r="H542" i="1"/>
  <c r="G542" i="1"/>
  <c r="K541" i="1"/>
  <c r="I541" i="1"/>
  <c r="H541" i="1"/>
  <c r="G541" i="1"/>
  <c r="R541" i="1" s="1"/>
  <c r="K540" i="1"/>
  <c r="I540" i="1"/>
  <c r="H540" i="1"/>
  <c r="G540" i="1"/>
  <c r="R539" i="1"/>
  <c r="K539" i="1"/>
  <c r="I539" i="1"/>
  <c r="H539" i="1"/>
  <c r="G539" i="1"/>
  <c r="K538" i="1"/>
  <c r="I538" i="1"/>
  <c r="H538" i="1"/>
  <c r="G538" i="1"/>
  <c r="R538" i="1" s="1"/>
  <c r="R537" i="1"/>
  <c r="K537" i="1"/>
  <c r="I537" i="1"/>
  <c r="H537" i="1"/>
  <c r="K536" i="1"/>
  <c r="I536" i="1"/>
  <c r="H536" i="1"/>
  <c r="G536" i="1"/>
  <c r="R536" i="1" s="1"/>
  <c r="R535" i="1"/>
  <c r="K535" i="1"/>
  <c r="I535" i="1"/>
  <c r="H535" i="1"/>
  <c r="G535" i="1"/>
  <c r="K534" i="1"/>
  <c r="I534" i="1"/>
  <c r="H534" i="1"/>
  <c r="G534" i="1"/>
  <c r="K533" i="1"/>
  <c r="I533" i="1"/>
  <c r="H533" i="1"/>
  <c r="G533" i="1"/>
  <c r="R533" i="1" s="1"/>
  <c r="R532" i="1"/>
  <c r="K532" i="1"/>
  <c r="I532" i="1"/>
  <c r="H532" i="1"/>
  <c r="G532" i="1"/>
  <c r="K531" i="1"/>
  <c r="I531" i="1"/>
  <c r="H531" i="1"/>
  <c r="G531" i="1"/>
  <c r="R531" i="1" s="1"/>
  <c r="R530" i="1"/>
  <c r="K530" i="1"/>
  <c r="I530" i="1"/>
  <c r="H530" i="1"/>
  <c r="G530" i="1"/>
  <c r="K529" i="1"/>
  <c r="I529" i="1"/>
  <c r="H529" i="1"/>
  <c r="G529" i="1"/>
  <c r="R529" i="1" s="1"/>
  <c r="K528" i="1"/>
  <c r="I528" i="1"/>
  <c r="H528" i="1"/>
  <c r="G528" i="1"/>
  <c r="R528" i="1" s="1"/>
  <c r="R527" i="1"/>
  <c r="K527" i="1"/>
  <c r="I527" i="1"/>
  <c r="H527" i="1"/>
  <c r="G527" i="1"/>
  <c r="R526" i="1"/>
  <c r="K526" i="1"/>
  <c r="I526" i="1"/>
  <c r="H526" i="1"/>
  <c r="G526" i="1"/>
  <c r="R525" i="1"/>
  <c r="K525" i="1"/>
  <c r="I525" i="1"/>
  <c r="H525" i="1"/>
  <c r="R524" i="1"/>
  <c r="K524" i="1"/>
  <c r="I524" i="1"/>
  <c r="H524" i="1"/>
  <c r="G524" i="1"/>
  <c r="R523" i="1"/>
  <c r="K523" i="1"/>
  <c r="I523" i="1"/>
  <c r="H523" i="1"/>
  <c r="G523" i="1"/>
  <c r="K522" i="1"/>
  <c r="I522" i="1"/>
  <c r="H522" i="1"/>
  <c r="G522" i="1"/>
  <c r="R522" i="1" s="1"/>
  <c r="K521" i="1"/>
  <c r="I521" i="1"/>
  <c r="H521" i="1"/>
  <c r="G521" i="1"/>
  <c r="K520" i="1"/>
  <c r="I520" i="1"/>
  <c r="H520" i="1"/>
  <c r="G520" i="1"/>
  <c r="R520" i="1" s="1"/>
  <c r="K519" i="1"/>
  <c r="I519" i="1"/>
  <c r="H519" i="1"/>
  <c r="G519" i="1"/>
  <c r="K518" i="1"/>
  <c r="I518" i="1"/>
  <c r="H518" i="1"/>
  <c r="G518" i="1"/>
  <c r="R518" i="1" s="1"/>
  <c r="R517" i="1"/>
  <c r="K517" i="1"/>
  <c r="I517" i="1"/>
  <c r="H517" i="1"/>
  <c r="G517" i="1"/>
  <c r="R516" i="1" s="1"/>
  <c r="K516" i="1"/>
  <c r="I516" i="1"/>
  <c r="H516" i="1"/>
  <c r="G516" i="1"/>
  <c r="K515" i="1"/>
  <c r="I515" i="1"/>
  <c r="H515" i="1"/>
  <c r="G515" i="1"/>
  <c r="R515" i="1" s="1"/>
  <c r="K514" i="1"/>
  <c r="I514" i="1"/>
  <c r="H514" i="1"/>
  <c r="G514" i="1"/>
  <c r="K513" i="1"/>
  <c r="I513" i="1"/>
  <c r="H513" i="1"/>
  <c r="R512" i="1"/>
  <c r="K512" i="1"/>
  <c r="I512" i="1"/>
  <c r="H512" i="1"/>
  <c r="G512" i="1"/>
  <c r="K511" i="1"/>
  <c r="I511" i="1"/>
  <c r="H511" i="1"/>
  <c r="G511" i="1"/>
  <c r="R511" i="1" s="1"/>
  <c r="K510" i="1"/>
  <c r="M630" i="1" s="1"/>
  <c r="Q630" i="1" s="1"/>
  <c r="I510" i="1"/>
  <c r="H510" i="1"/>
  <c r="G510" i="1"/>
  <c r="R509" i="1"/>
  <c r="K509" i="1"/>
  <c r="I509" i="1"/>
  <c r="H509" i="1"/>
  <c r="G509" i="1"/>
  <c r="K508" i="1"/>
  <c r="I508" i="1"/>
  <c r="H508" i="1"/>
  <c r="G508" i="1"/>
  <c r="R508" i="1" s="1"/>
  <c r="K507" i="1"/>
  <c r="I507" i="1"/>
  <c r="H507" i="1"/>
  <c r="G507" i="1"/>
  <c r="K506" i="1"/>
  <c r="I506" i="1"/>
  <c r="H506" i="1"/>
  <c r="G506" i="1"/>
  <c r="K505" i="1"/>
  <c r="I505" i="1"/>
  <c r="H505" i="1"/>
  <c r="G505" i="1"/>
  <c r="R505" i="1" s="1"/>
  <c r="K504" i="1"/>
  <c r="I504" i="1"/>
  <c r="H504" i="1"/>
  <c r="G504" i="1"/>
  <c r="K503" i="1"/>
  <c r="I503" i="1"/>
  <c r="H503" i="1"/>
  <c r="G503" i="1"/>
  <c r="R503" i="1" s="1"/>
  <c r="K502" i="1"/>
  <c r="I502" i="1"/>
  <c r="H502" i="1"/>
  <c r="G502" i="1"/>
  <c r="R502" i="1" s="1"/>
  <c r="R501" i="1"/>
  <c r="K501" i="1"/>
  <c r="I501" i="1"/>
  <c r="H501" i="1"/>
  <c r="K500" i="1"/>
  <c r="I500" i="1"/>
  <c r="H500" i="1"/>
  <c r="G500" i="1"/>
  <c r="R500" i="1" s="1"/>
  <c r="K499" i="1"/>
  <c r="I499" i="1"/>
  <c r="H499" i="1"/>
  <c r="G499" i="1"/>
  <c r="R499" i="1" s="1"/>
  <c r="K498" i="1"/>
  <c r="I498" i="1"/>
  <c r="H498" i="1"/>
  <c r="G498" i="1"/>
  <c r="K497" i="1"/>
  <c r="I497" i="1"/>
  <c r="H497" i="1"/>
  <c r="G497" i="1"/>
  <c r="R496" i="1"/>
  <c r="K496" i="1"/>
  <c r="I496" i="1"/>
  <c r="H496" i="1"/>
  <c r="G496" i="1"/>
  <c r="K495" i="1"/>
  <c r="I495" i="1"/>
  <c r="H495" i="1"/>
  <c r="G495" i="1"/>
  <c r="K494" i="1"/>
  <c r="I494" i="1"/>
  <c r="H494" i="1"/>
  <c r="G494" i="1"/>
  <c r="R494" i="1" s="1"/>
  <c r="K493" i="1"/>
  <c r="I493" i="1"/>
  <c r="H493" i="1"/>
  <c r="G493" i="1"/>
  <c r="R493" i="1" s="1"/>
  <c r="K492" i="1"/>
  <c r="I492" i="1"/>
  <c r="H492" i="1"/>
  <c r="G492" i="1"/>
  <c r="R492" i="1" s="1"/>
  <c r="R491" i="1"/>
  <c r="K491" i="1"/>
  <c r="I491" i="1"/>
  <c r="H491" i="1"/>
  <c r="G491" i="1"/>
  <c r="K490" i="1"/>
  <c r="I490" i="1"/>
  <c r="H490" i="1"/>
  <c r="G490" i="1"/>
  <c r="K489" i="1"/>
  <c r="I489" i="1"/>
  <c r="H489" i="1"/>
  <c r="K488" i="1"/>
  <c r="I488" i="1"/>
  <c r="H488" i="1"/>
  <c r="G488" i="1"/>
  <c r="R488" i="1" s="1"/>
  <c r="K487" i="1"/>
  <c r="I487" i="1"/>
  <c r="H487" i="1"/>
  <c r="G487" i="1"/>
  <c r="R487" i="1" s="1"/>
  <c r="K486" i="1"/>
  <c r="I486" i="1"/>
  <c r="H486" i="1"/>
  <c r="G486" i="1"/>
  <c r="K485" i="1"/>
  <c r="I485" i="1"/>
  <c r="H485" i="1"/>
  <c r="G485" i="1"/>
  <c r="K484" i="1"/>
  <c r="I484" i="1"/>
  <c r="H484" i="1"/>
  <c r="G484" i="1"/>
  <c r="R484" i="1" s="1"/>
  <c r="K483" i="1"/>
  <c r="I483" i="1"/>
  <c r="H483" i="1"/>
  <c r="G483" i="1"/>
  <c r="K482" i="1"/>
  <c r="I482" i="1"/>
  <c r="H482" i="1"/>
  <c r="G482" i="1"/>
  <c r="R482" i="1" s="1"/>
  <c r="K481" i="1"/>
  <c r="I481" i="1"/>
  <c r="H481" i="1"/>
  <c r="G481" i="1"/>
  <c r="R481" i="1" s="1"/>
  <c r="K480" i="1"/>
  <c r="I480" i="1"/>
  <c r="H480" i="1"/>
  <c r="G480" i="1"/>
  <c r="R479" i="1"/>
  <c r="K479" i="1"/>
  <c r="I479" i="1"/>
  <c r="H479" i="1"/>
  <c r="G479" i="1"/>
  <c r="K478" i="1"/>
  <c r="I478" i="1"/>
  <c r="H478" i="1"/>
  <c r="G478" i="1"/>
  <c r="R477" i="1" s="1"/>
  <c r="K477" i="1"/>
  <c r="I477" i="1"/>
  <c r="H477" i="1"/>
  <c r="K476" i="1"/>
  <c r="I476" i="1"/>
  <c r="H476" i="1"/>
  <c r="G476" i="1"/>
  <c r="R476" i="1" s="1"/>
  <c r="R475" i="1"/>
  <c r="K475" i="1"/>
  <c r="I475" i="1"/>
  <c r="H475" i="1"/>
  <c r="G475" i="1"/>
  <c r="K474" i="1"/>
  <c r="I474" i="1"/>
  <c r="H474" i="1"/>
  <c r="G474" i="1"/>
  <c r="R474" i="1" s="1"/>
  <c r="R473" i="1"/>
  <c r="K473" i="1"/>
  <c r="I473" i="1"/>
  <c r="H473" i="1"/>
  <c r="G473" i="1"/>
  <c r="R472" i="1"/>
  <c r="K472" i="1"/>
  <c r="I472" i="1"/>
  <c r="H472" i="1"/>
  <c r="G472" i="1"/>
  <c r="K471" i="1"/>
  <c r="I471" i="1"/>
  <c r="H471" i="1"/>
  <c r="G471" i="1"/>
  <c r="R471" i="1" s="1"/>
  <c r="K470" i="1"/>
  <c r="I470" i="1"/>
  <c r="H470" i="1"/>
  <c r="G470" i="1"/>
  <c r="R470" i="1" s="1"/>
  <c r="R469" i="1"/>
  <c r="K469" i="1"/>
  <c r="I469" i="1"/>
  <c r="H469" i="1"/>
  <c r="G469" i="1"/>
  <c r="K468" i="1"/>
  <c r="I468" i="1"/>
  <c r="H468" i="1"/>
  <c r="G468" i="1"/>
  <c r="R468" i="1" s="1"/>
  <c r="R467" i="1"/>
  <c r="K467" i="1"/>
  <c r="I467" i="1"/>
  <c r="H467" i="1"/>
  <c r="G467" i="1"/>
  <c r="K466" i="1"/>
  <c r="I466" i="1"/>
  <c r="H466" i="1"/>
  <c r="G466" i="1"/>
  <c r="K465" i="1"/>
  <c r="I465" i="1"/>
  <c r="H465" i="1"/>
  <c r="K464" i="1"/>
  <c r="I464" i="1"/>
  <c r="H464" i="1"/>
  <c r="G464" i="1"/>
  <c r="R464" i="1" s="1"/>
  <c r="K463" i="1"/>
  <c r="I463" i="1"/>
  <c r="H463" i="1"/>
  <c r="G463" i="1"/>
  <c r="R463" i="1" s="1"/>
  <c r="K462" i="1"/>
  <c r="I462" i="1"/>
  <c r="H462" i="1"/>
  <c r="G462" i="1"/>
  <c r="K461" i="1"/>
  <c r="I461" i="1"/>
  <c r="H461" i="1"/>
  <c r="G461" i="1"/>
  <c r="R461" i="1" s="1"/>
  <c r="K460" i="1"/>
  <c r="I460" i="1"/>
  <c r="H460" i="1"/>
  <c r="G460" i="1"/>
  <c r="K459" i="1"/>
  <c r="I459" i="1"/>
  <c r="H459" i="1"/>
  <c r="G459" i="1"/>
  <c r="R459" i="1" s="1"/>
  <c r="R458" i="1"/>
  <c r="K458" i="1"/>
  <c r="I458" i="1"/>
  <c r="H458" i="1"/>
  <c r="G458" i="1"/>
  <c r="R457" i="1"/>
  <c r="K457" i="1"/>
  <c r="I457" i="1"/>
  <c r="H457" i="1"/>
  <c r="G457" i="1"/>
  <c r="K456" i="1"/>
  <c r="I456" i="1"/>
  <c r="H456" i="1"/>
  <c r="G456" i="1"/>
  <c r="R456" i="1" s="1"/>
  <c r="K455" i="1"/>
  <c r="I455" i="1"/>
  <c r="H455" i="1"/>
  <c r="G455" i="1"/>
  <c r="R455" i="1" s="1"/>
  <c r="K454" i="1"/>
  <c r="I454" i="1"/>
  <c r="H454" i="1"/>
  <c r="G454" i="1"/>
  <c r="R453" i="1" s="1"/>
  <c r="K453" i="1"/>
  <c r="I453" i="1"/>
  <c r="H453" i="1"/>
  <c r="K452" i="1"/>
  <c r="I452" i="1"/>
  <c r="H452" i="1"/>
  <c r="G452" i="1"/>
  <c r="R452" i="1" s="1"/>
  <c r="K451" i="1"/>
  <c r="I451" i="1"/>
  <c r="H451" i="1"/>
  <c r="G451" i="1"/>
  <c r="R450" i="1"/>
  <c r="K450" i="1"/>
  <c r="I450" i="1"/>
  <c r="H450" i="1"/>
  <c r="G450" i="1"/>
  <c r="K449" i="1"/>
  <c r="I449" i="1"/>
  <c r="H449" i="1"/>
  <c r="G449" i="1"/>
  <c r="R449" i="1" s="1"/>
  <c r="K448" i="1"/>
  <c r="I448" i="1"/>
  <c r="H448" i="1"/>
  <c r="G448" i="1"/>
  <c r="R447" i="1"/>
  <c r="K447" i="1"/>
  <c r="I447" i="1"/>
  <c r="H447" i="1"/>
  <c r="G447" i="1"/>
  <c r="K446" i="1"/>
  <c r="I446" i="1"/>
  <c r="H446" i="1"/>
  <c r="G446" i="1"/>
  <c r="K445" i="1"/>
  <c r="I445" i="1"/>
  <c r="H445" i="1"/>
  <c r="G445" i="1"/>
  <c r="K444" i="1"/>
  <c r="I444" i="1"/>
  <c r="H444" i="1"/>
  <c r="G444" i="1"/>
  <c r="R444" i="1" s="1"/>
  <c r="K443" i="1"/>
  <c r="I443" i="1"/>
  <c r="H443" i="1"/>
  <c r="G443" i="1"/>
  <c r="R442" i="1"/>
  <c r="K442" i="1"/>
  <c r="I442" i="1"/>
  <c r="H442" i="1"/>
  <c r="G442" i="1"/>
  <c r="R441" i="1"/>
  <c r="K441" i="1"/>
  <c r="I441" i="1"/>
  <c r="H441" i="1"/>
  <c r="R440" i="1"/>
  <c r="K440" i="1"/>
  <c r="I440" i="1"/>
  <c r="H440" i="1"/>
  <c r="G440" i="1"/>
  <c r="K439" i="1"/>
  <c r="I439" i="1"/>
  <c r="H439" i="1"/>
  <c r="G439" i="1"/>
  <c r="R439" i="1" s="1"/>
  <c r="R438" i="1"/>
  <c r="K438" i="1"/>
  <c r="I438" i="1"/>
  <c r="H438" i="1"/>
  <c r="G438" i="1"/>
  <c r="R437" i="1"/>
  <c r="K437" i="1"/>
  <c r="I437" i="1"/>
  <c r="H437" i="1"/>
  <c r="G437" i="1"/>
  <c r="K436" i="1"/>
  <c r="I436" i="1"/>
  <c r="H436" i="1"/>
  <c r="G436" i="1"/>
  <c r="R436" i="1" s="1"/>
  <c r="K435" i="1"/>
  <c r="I435" i="1"/>
  <c r="H435" i="1"/>
  <c r="G435" i="1"/>
  <c r="R435" i="1" s="1"/>
  <c r="K434" i="1"/>
  <c r="I434" i="1"/>
  <c r="H434" i="1"/>
  <c r="G434" i="1"/>
  <c r="R434" i="1" s="1"/>
  <c r="K433" i="1"/>
  <c r="I433" i="1"/>
  <c r="H433" i="1"/>
  <c r="G433" i="1"/>
  <c r="R432" i="1"/>
  <c r="K432" i="1"/>
  <c r="I432" i="1"/>
  <c r="H432" i="1"/>
  <c r="G432" i="1"/>
  <c r="K431" i="1"/>
  <c r="I431" i="1"/>
  <c r="H431" i="1"/>
  <c r="G431" i="1"/>
  <c r="R431" i="1" s="1"/>
  <c r="R430" i="1"/>
  <c r="K430" i="1"/>
  <c r="I430" i="1"/>
  <c r="H430" i="1"/>
  <c r="G430" i="1"/>
  <c r="R429" i="1"/>
  <c r="K429" i="1"/>
  <c r="I429" i="1"/>
  <c r="H429" i="1"/>
  <c r="R428" i="1"/>
  <c r="K428" i="1"/>
  <c r="I428" i="1"/>
  <c r="H428" i="1"/>
  <c r="G428" i="1"/>
  <c r="K427" i="1"/>
  <c r="I427" i="1"/>
  <c r="H427" i="1"/>
  <c r="G427" i="1"/>
  <c r="R427" i="1" s="1"/>
  <c r="K426" i="1"/>
  <c r="I426" i="1"/>
  <c r="H426" i="1"/>
  <c r="G426" i="1"/>
  <c r="R426" i="1" s="1"/>
  <c r="K425" i="1"/>
  <c r="I425" i="1"/>
  <c r="H425" i="1"/>
  <c r="G425" i="1"/>
  <c r="R425" i="1" s="1"/>
  <c r="K424" i="1"/>
  <c r="I424" i="1"/>
  <c r="H424" i="1"/>
  <c r="G424" i="1"/>
  <c r="K423" i="1"/>
  <c r="I423" i="1"/>
  <c r="H423" i="1"/>
  <c r="G423" i="1"/>
  <c r="K422" i="1"/>
  <c r="I422" i="1"/>
  <c r="H422" i="1"/>
  <c r="G422" i="1"/>
  <c r="R422" i="1" s="1"/>
  <c r="K421" i="1"/>
  <c r="I421" i="1"/>
  <c r="H421" i="1"/>
  <c r="G421" i="1"/>
  <c r="R421" i="1" s="1"/>
  <c r="K420" i="1"/>
  <c r="I420" i="1"/>
  <c r="H420" i="1"/>
  <c r="G420" i="1"/>
  <c r="R420" i="1" s="1"/>
  <c r="R419" i="1"/>
  <c r="K419" i="1"/>
  <c r="I419" i="1"/>
  <c r="H419" i="1"/>
  <c r="M419" i="1" s="1"/>
  <c r="Q419" i="1" s="1"/>
  <c r="G419" i="1"/>
  <c r="K418" i="1"/>
  <c r="I418" i="1"/>
  <c r="H418" i="1"/>
  <c r="G418" i="1"/>
  <c r="R417" i="1" s="1"/>
  <c r="K417" i="1"/>
  <c r="I417" i="1"/>
  <c r="H417" i="1"/>
  <c r="R416" i="1"/>
  <c r="K416" i="1"/>
  <c r="I416" i="1"/>
  <c r="H416" i="1"/>
  <c r="G416" i="1"/>
  <c r="K415" i="1"/>
  <c r="I415" i="1"/>
  <c r="H415" i="1"/>
  <c r="G415" i="1"/>
  <c r="R415" i="1" s="1"/>
  <c r="K414" i="1"/>
  <c r="I414" i="1"/>
  <c r="H414" i="1"/>
  <c r="G414" i="1"/>
  <c r="R414" i="1" s="1"/>
  <c r="K413" i="1"/>
  <c r="I413" i="1"/>
  <c r="H413" i="1"/>
  <c r="G413" i="1"/>
  <c r="R413" i="1" s="1"/>
  <c r="K412" i="1"/>
  <c r="I412" i="1"/>
  <c r="H412" i="1"/>
  <c r="G412" i="1"/>
  <c r="R412" i="1" s="1"/>
  <c r="K411" i="1"/>
  <c r="I411" i="1"/>
  <c r="H411" i="1"/>
  <c r="G411" i="1"/>
  <c r="R411" i="1" s="1"/>
  <c r="R410" i="1"/>
  <c r="K410" i="1"/>
  <c r="I410" i="1"/>
  <c r="H410" i="1"/>
  <c r="G410" i="1"/>
  <c r="K409" i="1"/>
  <c r="I409" i="1"/>
  <c r="H409" i="1"/>
  <c r="G409" i="1"/>
  <c r="R409" i="1" s="1"/>
  <c r="R408" i="1"/>
  <c r="K408" i="1"/>
  <c r="I408" i="1"/>
  <c r="H408" i="1"/>
  <c r="G408" i="1"/>
  <c r="K407" i="1"/>
  <c r="I407" i="1"/>
  <c r="H407" i="1"/>
  <c r="G407" i="1"/>
  <c r="R407" i="1" s="1"/>
  <c r="K406" i="1"/>
  <c r="I406" i="1"/>
  <c r="H406" i="1"/>
  <c r="G406" i="1"/>
  <c r="R405" i="1" s="1"/>
  <c r="K405" i="1"/>
  <c r="I405" i="1"/>
  <c r="H405" i="1"/>
  <c r="K404" i="1"/>
  <c r="I404" i="1"/>
  <c r="H404" i="1"/>
  <c r="G404" i="1"/>
  <c r="R404" i="1" s="1"/>
  <c r="R403" i="1"/>
  <c r="K403" i="1"/>
  <c r="I403" i="1"/>
  <c r="H403" i="1"/>
  <c r="G403" i="1"/>
  <c r="K402" i="1"/>
  <c r="I402" i="1"/>
  <c r="H402" i="1"/>
  <c r="G402" i="1"/>
  <c r="R402" i="1" s="1"/>
  <c r="R401" i="1"/>
  <c r="K401" i="1"/>
  <c r="I401" i="1"/>
  <c r="H401" i="1"/>
  <c r="G401" i="1"/>
  <c r="K400" i="1"/>
  <c r="I400" i="1"/>
  <c r="H400" i="1"/>
  <c r="G400" i="1"/>
  <c r="R400" i="1" s="1"/>
  <c r="K399" i="1"/>
  <c r="I399" i="1"/>
  <c r="H399" i="1"/>
  <c r="G399" i="1"/>
  <c r="K398" i="1"/>
  <c r="I398" i="1"/>
  <c r="H398" i="1"/>
  <c r="G398" i="1"/>
  <c r="R397" i="1" s="1"/>
  <c r="K397" i="1"/>
  <c r="I397" i="1"/>
  <c r="H397" i="1"/>
  <c r="G397" i="1"/>
  <c r="K396" i="1"/>
  <c r="I396" i="1"/>
  <c r="H396" i="1"/>
  <c r="G396" i="1"/>
  <c r="R396" i="1" s="1"/>
  <c r="R395" i="1"/>
  <c r="K395" i="1"/>
  <c r="I395" i="1"/>
  <c r="H395" i="1"/>
  <c r="G395" i="1"/>
  <c r="K394" i="1"/>
  <c r="I394" i="1"/>
  <c r="H394" i="1"/>
  <c r="G394" i="1"/>
  <c r="R394" i="1" s="1"/>
  <c r="R393" i="1"/>
  <c r="K393" i="1"/>
  <c r="I393" i="1"/>
  <c r="H393" i="1"/>
  <c r="K392" i="1"/>
  <c r="I392" i="1"/>
  <c r="H392" i="1"/>
  <c r="G392" i="1"/>
  <c r="R392" i="1" s="1"/>
  <c r="K391" i="1"/>
  <c r="I391" i="1"/>
  <c r="H391" i="1"/>
  <c r="G391" i="1"/>
  <c r="R390" i="1" s="1"/>
  <c r="K390" i="1"/>
  <c r="I390" i="1"/>
  <c r="H390" i="1"/>
  <c r="G390" i="1"/>
  <c r="K389" i="1"/>
  <c r="I389" i="1"/>
  <c r="H389" i="1"/>
  <c r="G389" i="1"/>
  <c r="R389" i="1" s="1"/>
  <c r="R388" i="1"/>
  <c r="K388" i="1"/>
  <c r="I388" i="1"/>
  <c r="H388" i="1"/>
  <c r="G388" i="1"/>
  <c r="K387" i="1"/>
  <c r="I387" i="1"/>
  <c r="H387" i="1"/>
  <c r="G387" i="1"/>
  <c r="R387" i="1" s="1"/>
  <c r="R386" i="1"/>
  <c r="K386" i="1"/>
  <c r="I386" i="1"/>
  <c r="H386" i="1"/>
  <c r="G386" i="1"/>
  <c r="K385" i="1"/>
  <c r="I385" i="1"/>
  <c r="H385" i="1"/>
  <c r="G385" i="1"/>
  <c r="R385" i="1" s="1"/>
  <c r="K384" i="1"/>
  <c r="I384" i="1"/>
  <c r="H384" i="1"/>
  <c r="G384" i="1"/>
  <c r="R384" i="1" s="1"/>
  <c r="K383" i="1"/>
  <c r="I383" i="1"/>
  <c r="H383" i="1"/>
  <c r="G383" i="1"/>
  <c r="R382" i="1" s="1"/>
  <c r="K382" i="1"/>
  <c r="I382" i="1"/>
  <c r="H382" i="1"/>
  <c r="G382" i="1"/>
  <c r="R381" i="1" s="1"/>
  <c r="K381" i="1"/>
  <c r="I381" i="1"/>
  <c r="H381" i="1"/>
  <c r="K380" i="1"/>
  <c r="I380" i="1"/>
  <c r="H380" i="1"/>
  <c r="G380" i="1"/>
  <c r="R380" i="1" s="1"/>
  <c r="R379" i="1"/>
  <c r="K379" i="1"/>
  <c r="I379" i="1"/>
  <c r="H379" i="1"/>
  <c r="G379" i="1"/>
  <c r="K378" i="1"/>
  <c r="I378" i="1"/>
  <c r="H378" i="1"/>
  <c r="G378" i="1"/>
  <c r="R378" i="1" s="1"/>
  <c r="K377" i="1"/>
  <c r="I377" i="1"/>
  <c r="H377" i="1"/>
  <c r="G377" i="1"/>
  <c r="R377" i="1" s="1"/>
  <c r="K376" i="1"/>
  <c r="I376" i="1"/>
  <c r="H376" i="1"/>
  <c r="G376" i="1"/>
  <c r="R375" i="1" s="1"/>
  <c r="K375" i="1"/>
  <c r="I375" i="1"/>
  <c r="H375" i="1"/>
  <c r="G375" i="1"/>
  <c r="K374" i="1"/>
  <c r="I374" i="1"/>
  <c r="H374" i="1"/>
  <c r="G374" i="1"/>
  <c r="R374" i="1" s="1"/>
  <c r="R373" i="1"/>
  <c r="K373" i="1"/>
  <c r="I373" i="1"/>
  <c r="H373" i="1"/>
  <c r="G373" i="1"/>
  <c r="K372" i="1"/>
  <c r="I372" i="1"/>
  <c r="H372" i="1"/>
  <c r="G372" i="1"/>
  <c r="R372" i="1" s="1"/>
  <c r="R371" i="1"/>
  <c r="K371" i="1"/>
  <c r="I371" i="1"/>
  <c r="H371" i="1"/>
  <c r="G371" i="1"/>
  <c r="K370" i="1"/>
  <c r="I370" i="1"/>
  <c r="H370" i="1"/>
  <c r="G370" i="1"/>
  <c r="K369" i="1"/>
  <c r="I369" i="1"/>
  <c r="H369" i="1"/>
  <c r="R368" i="1"/>
  <c r="K368" i="1"/>
  <c r="I368" i="1"/>
  <c r="H368" i="1"/>
  <c r="G368" i="1"/>
  <c r="K367" i="1"/>
  <c r="I367" i="1"/>
  <c r="H367" i="1"/>
  <c r="G367" i="1"/>
  <c r="R367" i="1" s="1"/>
  <c r="R366" i="1"/>
  <c r="K366" i="1"/>
  <c r="I366" i="1"/>
  <c r="H366" i="1"/>
  <c r="G366" i="1"/>
  <c r="K365" i="1"/>
  <c r="I365" i="1"/>
  <c r="H365" i="1"/>
  <c r="G365" i="1"/>
  <c r="R365" i="1" s="1"/>
  <c r="R364" i="1"/>
  <c r="K364" i="1"/>
  <c r="I364" i="1"/>
  <c r="H364" i="1"/>
  <c r="G364" i="1"/>
  <c r="K363" i="1"/>
  <c r="I363" i="1"/>
  <c r="H363" i="1"/>
  <c r="G363" i="1"/>
  <c r="R363" i="1" s="1"/>
  <c r="K362" i="1"/>
  <c r="I362" i="1"/>
  <c r="H362" i="1"/>
  <c r="G362" i="1"/>
  <c r="K361" i="1"/>
  <c r="I361" i="1"/>
  <c r="H361" i="1"/>
  <c r="G361" i="1"/>
  <c r="R360" i="1" s="1"/>
  <c r="K360" i="1"/>
  <c r="I360" i="1"/>
  <c r="H360" i="1"/>
  <c r="G360" i="1"/>
  <c r="K359" i="1"/>
  <c r="I359" i="1"/>
  <c r="H359" i="1"/>
  <c r="G359" i="1"/>
  <c r="R359" i="1" s="1"/>
  <c r="R358" i="1"/>
  <c r="K358" i="1"/>
  <c r="I358" i="1"/>
  <c r="H358" i="1"/>
  <c r="G358" i="1"/>
  <c r="R357" i="1" s="1"/>
  <c r="K357" i="1"/>
  <c r="I357" i="1"/>
  <c r="H357" i="1"/>
  <c r="K356" i="1"/>
  <c r="I356" i="1"/>
  <c r="H356" i="1"/>
  <c r="G356" i="1"/>
  <c r="R356" i="1" s="1"/>
  <c r="K355" i="1"/>
  <c r="I355" i="1"/>
  <c r="H355" i="1"/>
  <c r="G355" i="1"/>
  <c r="R355" i="1" s="1"/>
  <c r="K354" i="1"/>
  <c r="I354" i="1"/>
  <c r="H354" i="1"/>
  <c r="G354" i="1"/>
  <c r="R353" i="1" s="1"/>
  <c r="K353" i="1"/>
  <c r="I353" i="1"/>
  <c r="H353" i="1"/>
  <c r="G353" i="1"/>
  <c r="K352" i="1"/>
  <c r="I352" i="1"/>
  <c r="H352" i="1"/>
  <c r="G352" i="1"/>
  <c r="R352" i="1" s="1"/>
  <c r="R351" i="1"/>
  <c r="K351" i="1"/>
  <c r="I351" i="1"/>
  <c r="H351" i="1"/>
  <c r="G351" i="1"/>
  <c r="K350" i="1"/>
  <c r="I350" i="1"/>
  <c r="H350" i="1"/>
  <c r="G350" i="1"/>
  <c r="R350" i="1" s="1"/>
  <c r="R349" i="1"/>
  <c r="K349" i="1"/>
  <c r="I349" i="1"/>
  <c r="H349" i="1"/>
  <c r="G349" i="1"/>
  <c r="K348" i="1"/>
  <c r="I348" i="1"/>
  <c r="H348" i="1"/>
  <c r="G348" i="1"/>
  <c r="R348" i="1" s="1"/>
  <c r="K347" i="1"/>
  <c r="I347" i="1"/>
  <c r="H347" i="1"/>
  <c r="G347" i="1"/>
  <c r="R347" i="1" s="1"/>
  <c r="K346" i="1"/>
  <c r="I346" i="1"/>
  <c r="H346" i="1"/>
  <c r="G346" i="1"/>
  <c r="R345" i="1" s="1"/>
  <c r="K345" i="1"/>
  <c r="I345" i="1"/>
  <c r="H345" i="1"/>
  <c r="R344" i="1"/>
  <c r="K344" i="1"/>
  <c r="I344" i="1"/>
  <c r="H344" i="1"/>
  <c r="G344" i="1"/>
  <c r="K343" i="1"/>
  <c r="M463" i="1" s="1"/>
  <c r="Q463" i="1" s="1"/>
  <c r="I343" i="1"/>
  <c r="H343" i="1"/>
  <c r="G343" i="1"/>
  <c r="R343" i="1" s="1"/>
  <c r="R342" i="1"/>
  <c r="K342" i="1"/>
  <c r="I342" i="1"/>
  <c r="H342" i="1"/>
  <c r="G342" i="1"/>
  <c r="K341" i="1"/>
  <c r="I341" i="1"/>
  <c r="H341" i="1"/>
  <c r="G341" i="1"/>
  <c r="R341" i="1" s="1"/>
  <c r="K340" i="1"/>
  <c r="I340" i="1"/>
  <c r="H340" i="1"/>
  <c r="G340" i="1"/>
  <c r="R340" i="1" s="1"/>
  <c r="K339" i="1"/>
  <c r="I339" i="1"/>
  <c r="H339" i="1"/>
  <c r="G339" i="1"/>
  <c r="R338" i="1" s="1"/>
  <c r="K338" i="1"/>
  <c r="I338" i="1"/>
  <c r="H338" i="1"/>
  <c r="G338" i="1"/>
  <c r="K337" i="1"/>
  <c r="I337" i="1"/>
  <c r="H337" i="1"/>
  <c r="G337" i="1"/>
  <c r="R337" i="1" s="1"/>
  <c r="R336" i="1"/>
  <c r="K336" i="1"/>
  <c r="I336" i="1"/>
  <c r="H336" i="1"/>
  <c r="G336" i="1"/>
  <c r="K335" i="1"/>
  <c r="I335" i="1"/>
  <c r="H335" i="1"/>
  <c r="G335" i="1"/>
  <c r="R335" i="1" s="1"/>
  <c r="R334" i="1"/>
  <c r="K334" i="1"/>
  <c r="I334" i="1"/>
  <c r="H334" i="1"/>
  <c r="G334" i="1"/>
  <c r="R333" i="1"/>
  <c r="K333" i="1"/>
  <c r="I333" i="1"/>
  <c r="H333" i="1"/>
  <c r="K332" i="1"/>
  <c r="I332" i="1"/>
  <c r="H332" i="1"/>
  <c r="G332" i="1"/>
  <c r="R331" i="1" s="1"/>
  <c r="K331" i="1"/>
  <c r="I331" i="1"/>
  <c r="H331" i="1"/>
  <c r="G331" i="1"/>
  <c r="K330" i="1"/>
  <c r="I330" i="1"/>
  <c r="H330" i="1"/>
  <c r="G330" i="1"/>
  <c r="R330" i="1" s="1"/>
  <c r="R329" i="1"/>
  <c r="K329" i="1"/>
  <c r="I329" i="1"/>
  <c r="H329" i="1"/>
  <c r="G329" i="1"/>
  <c r="K328" i="1"/>
  <c r="I328" i="1"/>
  <c r="H328" i="1"/>
  <c r="G328" i="1"/>
  <c r="R328" i="1" s="1"/>
  <c r="R327" i="1"/>
  <c r="K327" i="1"/>
  <c r="M447" i="1" s="1"/>
  <c r="Q447" i="1" s="1"/>
  <c r="I327" i="1"/>
  <c r="H327" i="1"/>
  <c r="G327" i="1"/>
  <c r="R326" i="1"/>
  <c r="K326" i="1"/>
  <c r="I326" i="1"/>
  <c r="H326" i="1"/>
  <c r="G326" i="1"/>
  <c r="K325" i="1"/>
  <c r="I325" i="1"/>
  <c r="H325" i="1"/>
  <c r="G325" i="1"/>
  <c r="R325" i="1" s="1"/>
  <c r="K324" i="1"/>
  <c r="I324" i="1"/>
  <c r="H324" i="1"/>
  <c r="G324" i="1"/>
  <c r="R323" i="1" s="1"/>
  <c r="K323" i="1"/>
  <c r="I323" i="1"/>
  <c r="H323" i="1"/>
  <c r="G323" i="1"/>
  <c r="K322" i="1"/>
  <c r="I322" i="1"/>
  <c r="H322" i="1"/>
  <c r="G322" i="1"/>
  <c r="R322" i="1" s="1"/>
  <c r="R321" i="1"/>
  <c r="K321" i="1"/>
  <c r="I321" i="1"/>
  <c r="H321" i="1"/>
  <c r="R320" i="1"/>
  <c r="K320" i="1"/>
  <c r="I320" i="1"/>
  <c r="H320" i="1"/>
  <c r="G320" i="1"/>
  <c r="K319" i="1"/>
  <c r="I319" i="1"/>
  <c r="H319" i="1"/>
  <c r="G319" i="1"/>
  <c r="R319" i="1" s="1"/>
  <c r="K318" i="1"/>
  <c r="I318" i="1"/>
  <c r="H318" i="1"/>
  <c r="G318" i="1"/>
  <c r="K317" i="1"/>
  <c r="I317" i="1"/>
  <c r="H317" i="1"/>
  <c r="G317" i="1"/>
  <c r="R316" i="1" s="1"/>
  <c r="K316" i="1"/>
  <c r="I316" i="1"/>
  <c r="H316" i="1"/>
  <c r="G316" i="1"/>
  <c r="K315" i="1"/>
  <c r="I315" i="1"/>
  <c r="H315" i="1"/>
  <c r="G315" i="1"/>
  <c r="R315" i="1" s="1"/>
  <c r="R314" i="1"/>
  <c r="K314" i="1"/>
  <c r="I314" i="1"/>
  <c r="H314" i="1"/>
  <c r="G314" i="1"/>
  <c r="K313" i="1"/>
  <c r="I313" i="1"/>
  <c r="H313" i="1"/>
  <c r="G313" i="1"/>
  <c r="R313" i="1" s="1"/>
  <c r="R312" i="1"/>
  <c r="K312" i="1"/>
  <c r="I312" i="1"/>
  <c r="H312" i="1"/>
  <c r="G312" i="1"/>
  <c r="R311" i="1"/>
  <c r="K311" i="1"/>
  <c r="I311" i="1"/>
  <c r="H311" i="1"/>
  <c r="G311" i="1"/>
  <c r="K310" i="1"/>
  <c r="I310" i="1"/>
  <c r="H310" i="1"/>
  <c r="G310" i="1"/>
  <c r="K309" i="1"/>
  <c r="I309" i="1"/>
  <c r="H309" i="1"/>
  <c r="K308" i="1"/>
  <c r="I308" i="1"/>
  <c r="H308" i="1"/>
  <c r="G308" i="1"/>
  <c r="R308" i="1" s="1"/>
  <c r="R307" i="1"/>
  <c r="K307" i="1"/>
  <c r="I307" i="1"/>
  <c r="H307" i="1"/>
  <c r="G307" i="1"/>
  <c r="K306" i="1"/>
  <c r="I306" i="1"/>
  <c r="H306" i="1"/>
  <c r="G306" i="1"/>
  <c r="R306" i="1" s="1"/>
  <c r="R305" i="1"/>
  <c r="K305" i="1"/>
  <c r="I305" i="1"/>
  <c r="H305" i="1"/>
  <c r="G305" i="1"/>
  <c r="R304" i="1"/>
  <c r="K304" i="1"/>
  <c r="I304" i="1"/>
  <c r="H304" i="1"/>
  <c r="G304" i="1"/>
  <c r="K303" i="1"/>
  <c r="I303" i="1"/>
  <c r="H303" i="1"/>
  <c r="G303" i="1"/>
  <c r="K302" i="1"/>
  <c r="I302" i="1"/>
  <c r="H302" i="1"/>
  <c r="G302" i="1"/>
  <c r="R301" i="1" s="1"/>
  <c r="K301" i="1"/>
  <c r="I301" i="1"/>
  <c r="H301" i="1"/>
  <c r="G301" i="1"/>
  <c r="K300" i="1"/>
  <c r="I300" i="1"/>
  <c r="H300" i="1"/>
  <c r="G300" i="1"/>
  <c r="R300" i="1" s="1"/>
  <c r="R299" i="1"/>
  <c r="K299" i="1"/>
  <c r="I299" i="1"/>
  <c r="H299" i="1"/>
  <c r="G299" i="1"/>
  <c r="K298" i="1"/>
  <c r="I298" i="1"/>
  <c r="H298" i="1"/>
  <c r="G298" i="1"/>
  <c r="R298" i="1" s="1"/>
  <c r="R297" i="1"/>
  <c r="K297" i="1"/>
  <c r="I297" i="1"/>
  <c r="H297" i="1"/>
  <c r="K296" i="1"/>
  <c r="I296" i="1"/>
  <c r="H296" i="1"/>
  <c r="G296" i="1"/>
  <c r="R296" i="1" s="1"/>
  <c r="K295" i="1"/>
  <c r="I295" i="1"/>
  <c r="H295" i="1"/>
  <c r="G295" i="1"/>
  <c r="R294" i="1" s="1"/>
  <c r="K294" i="1"/>
  <c r="I294" i="1"/>
  <c r="H294" i="1"/>
  <c r="G294" i="1"/>
  <c r="K293" i="1"/>
  <c r="I293" i="1"/>
  <c r="H293" i="1"/>
  <c r="G293" i="1"/>
  <c r="R293" i="1" s="1"/>
  <c r="R292" i="1"/>
  <c r="K292" i="1"/>
  <c r="I292" i="1"/>
  <c r="H292" i="1"/>
  <c r="G292" i="1"/>
  <c r="K291" i="1"/>
  <c r="I291" i="1"/>
  <c r="H291" i="1"/>
  <c r="G291" i="1"/>
  <c r="R291" i="1" s="1"/>
  <c r="R290" i="1"/>
  <c r="K290" i="1"/>
  <c r="I290" i="1"/>
  <c r="H290" i="1"/>
  <c r="G290" i="1"/>
  <c r="K289" i="1"/>
  <c r="I289" i="1"/>
  <c r="H289" i="1"/>
  <c r="G289" i="1"/>
  <c r="R289" i="1" s="1"/>
  <c r="K288" i="1"/>
  <c r="I288" i="1"/>
  <c r="H288" i="1"/>
  <c r="G288" i="1"/>
  <c r="R288" i="1" s="1"/>
  <c r="K287" i="1"/>
  <c r="I287" i="1"/>
  <c r="H287" i="1"/>
  <c r="G287" i="1"/>
  <c r="R286" i="1" s="1"/>
  <c r="K286" i="1"/>
  <c r="I286" i="1"/>
  <c r="H286" i="1"/>
  <c r="G286" i="1"/>
  <c r="R285" i="1" s="1"/>
  <c r="K285" i="1"/>
  <c r="I285" i="1"/>
  <c r="H285" i="1"/>
  <c r="K284" i="1"/>
  <c r="I284" i="1"/>
  <c r="H284" i="1"/>
  <c r="G284" i="1"/>
  <c r="R284" i="1" s="1"/>
  <c r="R283" i="1"/>
  <c r="K283" i="1"/>
  <c r="I283" i="1"/>
  <c r="H283" i="1"/>
  <c r="G283" i="1"/>
  <c r="K282" i="1"/>
  <c r="I282" i="1"/>
  <c r="H282" i="1"/>
  <c r="G282" i="1"/>
  <c r="R282" i="1" s="1"/>
  <c r="K281" i="1"/>
  <c r="I281" i="1"/>
  <c r="H281" i="1"/>
  <c r="G281" i="1"/>
  <c r="R281" i="1" s="1"/>
  <c r="K280" i="1"/>
  <c r="I280" i="1"/>
  <c r="H280" i="1"/>
  <c r="G280" i="1"/>
  <c r="R279" i="1" s="1"/>
  <c r="K279" i="1"/>
  <c r="I279" i="1"/>
  <c r="H279" i="1"/>
  <c r="G279" i="1"/>
  <c r="K278" i="1"/>
  <c r="M398" i="1" s="1"/>
  <c r="Q398" i="1" s="1"/>
  <c r="I278" i="1"/>
  <c r="H278" i="1"/>
  <c r="G278" i="1"/>
  <c r="R278" i="1" s="1"/>
  <c r="R277" i="1"/>
  <c r="K277" i="1"/>
  <c r="I277" i="1"/>
  <c r="H277" i="1"/>
  <c r="G277" i="1"/>
  <c r="K276" i="1"/>
  <c r="I276" i="1"/>
  <c r="H276" i="1"/>
  <c r="G276" i="1"/>
  <c r="R276" i="1" s="1"/>
  <c r="R275" i="1"/>
  <c r="K275" i="1"/>
  <c r="I275" i="1"/>
  <c r="H275" i="1"/>
  <c r="G275" i="1"/>
  <c r="R274" i="1"/>
  <c r="K274" i="1"/>
  <c r="I274" i="1"/>
  <c r="H274" i="1"/>
  <c r="G274" i="1"/>
  <c r="R273" i="1" s="1"/>
  <c r="K273" i="1"/>
  <c r="I273" i="1"/>
  <c r="H273" i="1"/>
  <c r="R272" i="1"/>
  <c r="K272" i="1"/>
  <c r="I272" i="1"/>
  <c r="H272" i="1"/>
  <c r="G272" i="1"/>
  <c r="K271" i="1"/>
  <c r="M391" i="1" s="1"/>
  <c r="Q391" i="1" s="1"/>
  <c r="I271" i="1"/>
  <c r="H271" i="1"/>
  <c r="G271" i="1"/>
  <c r="R271" i="1" s="1"/>
  <c r="R270" i="1"/>
  <c r="K270" i="1"/>
  <c r="I270" i="1"/>
  <c r="H270" i="1"/>
  <c r="G270" i="1"/>
  <c r="K269" i="1"/>
  <c r="I269" i="1"/>
  <c r="H269" i="1"/>
  <c r="G269" i="1"/>
  <c r="R269" i="1" s="1"/>
  <c r="R268" i="1"/>
  <c r="K268" i="1"/>
  <c r="I268" i="1"/>
  <c r="H268" i="1"/>
  <c r="G268" i="1"/>
  <c r="R267" i="1"/>
  <c r="K267" i="1"/>
  <c r="I267" i="1"/>
  <c r="H267" i="1"/>
  <c r="G267" i="1"/>
  <c r="K266" i="1"/>
  <c r="I266" i="1"/>
  <c r="H266" i="1"/>
  <c r="G266" i="1"/>
  <c r="R266" i="1" s="1"/>
  <c r="K265" i="1"/>
  <c r="I265" i="1"/>
  <c r="H265" i="1"/>
  <c r="G265" i="1"/>
  <c r="R264" i="1" s="1"/>
  <c r="K264" i="1"/>
  <c r="I264" i="1"/>
  <c r="H264" i="1"/>
  <c r="G264" i="1"/>
  <c r="K263" i="1"/>
  <c r="I263" i="1"/>
  <c r="H263" i="1"/>
  <c r="G263" i="1"/>
  <c r="R263" i="1" s="1"/>
  <c r="R262" i="1"/>
  <c r="K262" i="1"/>
  <c r="I262" i="1"/>
  <c r="H262" i="1"/>
  <c r="G262" i="1"/>
  <c r="R261" i="1"/>
  <c r="K261" i="1"/>
  <c r="I261" i="1"/>
  <c r="H261" i="1"/>
  <c r="K260" i="1"/>
  <c r="I260" i="1"/>
  <c r="H260" i="1"/>
  <c r="G260" i="1"/>
  <c r="R260" i="1" s="1"/>
  <c r="K259" i="1"/>
  <c r="I259" i="1"/>
  <c r="H259" i="1"/>
  <c r="G259" i="1"/>
  <c r="R259" i="1" s="1"/>
  <c r="K258" i="1"/>
  <c r="I258" i="1"/>
  <c r="H258" i="1"/>
  <c r="G258" i="1"/>
  <c r="R257" i="1" s="1"/>
  <c r="K257" i="1"/>
  <c r="I257" i="1"/>
  <c r="H257" i="1"/>
  <c r="G257" i="1"/>
  <c r="K256" i="1"/>
  <c r="M376" i="1" s="1"/>
  <c r="Q376" i="1" s="1"/>
  <c r="I256" i="1"/>
  <c r="H256" i="1"/>
  <c r="G256" i="1"/>
  <c r="R256" i="1" s="1"/>
  <c r="R255" i="1"/>
  <c r="K255" i="1"/>
  <c r="I255" i="1"/>
  <c r="H255" i="1"/>
  <c r="G255" i="1"/>
  <c r="K254" i="1"/>
  <c r="I254" i="1"/>
  <c r="H254" i="1"/>
  <c r="G254" i="1"/>
  <c r="R254" i="1" s="1"/>
  <c r="R253" i="1"/>
  <c r="K253" i="1"/>
  <c r="I253" i="1"/>
  <c r="H253" i="1"/>
  <c r="G253" i="1"/>
  <c r="K252" i="1"/>
  <c r="I252" i="1"/>
  <c r="H252" i="1"/>
  <c r="G252" i="1"/>
  <c r="R252" i="1" s="1"/>
  <c r="K251" i="1"/>
  <c r="I251" i="1"/>
  <c r="H251" i="1"/>
  <c r="G251" i="1"/>
  <c r="R251" i="1" s="1"/>
  <c r="K250" i="1"/>
  <c r="I250" i="1"/>
  <c r="H250" i="1"/>
  <c r="G250" i="1"/>
  <c r="K249" i="1"/>
  <c r="I249" i="1"/>
  <c r="H249" i="1"/>
  <c r="R248" i="1"/>
  <c r="K248" i="1"/>
  <c r="I248" i="1"/>
  <c r="H248" i="1"/>
  <c r="G248" i="1"/>
  <c r="K247" i="1"/>
  <c r="I247" i="1"/>
  <c r="H247" i="1"/>
  <c r="G247" i="1"/>
  <c r="R247" i="1" s="1"/>
  <c r="K246" i="1"/>
  <c r="I246" i="1"/>
  <c r="H246" i="1"/>
  <c r="G246" i="1"/>
  <c r="K245" i="1"/>
  <c r="I245" i="1"/>
  <c r="H245" i="1"/>
  <c r="G245" i="1"/>
  <c r="K244" i="1"/>
  <c r="I244" i="1"/>
  <c r="H244" i="1"/>
  <c r="G244" i="1"/>
  <c r="K243" i="1"/>
  <c r="I243" i="1"/>
  <c r="H243" i="1"/>
  <c r="G243" i="1"/>
  <c r="K242" i="1"/>
  <c r="I242" i="1"/>
  <c r="H242" i="1"/>
  <c r="G242" i="1"/>
  <c r="K241" i="1"/>
  <c r="I241" i="1"/>
  <c r="H241" i="1"/>
  <c r="G241" i="1"/>
  <c r="R241" i="1" s="1"/>
  <c r="R240" i="1"/>
  <c r="K240" i="1"/>
  <c r="I240" i="1"/>
  <c r="H240" i="1"/>
  <c r="G240" i="1"/>
  <c r="K239" i="1"/>
  <c r="I239" i="1"/>
  <c r="H239" i="1"/>
  <c r="G239" i="1"/>
  <c r="R239" i="1" s="1"/>
  <c r="K238" i="1"/>
  <c r="I238" i="1"/>
  <c r="H238" i="1"/>
  <c r="G238" i="1"/>
  <c r="R237" i="1"/>
  <c r="K237" i="1"/>
  <c r="I237" i="1"/>
  <c r="H237" i="1"/>
  <c r="K236" i="1"/>
  <c r="I236" i="1"/>
  <c r="H236" i="1"/>
  <c r="G236" i="1"/>
  <c r="R236" i="1" s="1"/>
  <c r="K235" i="1"/>
  <c r="I235" i="1"/>
  <c r="H235" i="1"/>
  <c r="G235" i="1"/>
  <c r="K234" i="1"/>
  <c r="M354" i="1" s="1"/>
  <c r="Q354" i="1" s="1"/>
  <c r="I234" i="1"/>
  <c r="H234" i="1"/>
  <c r="G234" i="1"/>
  <c r="R234" i="1" s="1"/>
  <c r="R233" i="1"/>
  <c r="K233" i="1"/>
  <c r="I233" i="1"/>
  <c r="H233" i="1"/>
  <c r="G233" i="1"/>
  <c r="K232" i="1"/>
  <c r="I232" i="1"/>
  <c r="H232" i="1"/>
  <c r="G232" i="1"/>
  <c r="R232" i="1" s="1"/>
  <c r="K231" i="1"/>
  <c r="I231" i="1"/>
  <c r="H231" i="1"/>
  <c r="G231" i="1"/>
  <c r="K230" i="1"/>
  <c r="I230" i="1"/>
  <c r="H230" i="1"/>
  <c r="G230" i="1"/>
  <c r="R230" i="1" s="1"/>
  <c r="K229" i="1"/>
  <c r="I229" i="1"/>
  <c r="H229" i="1"/>
  <c r="G229" i="1"/>
  <c r="R229" i="1" s="1"/>
  <c r="K228" i="1"/>
  <c r="I228" i="1"/>
  <c r="H228" i="1"/>
  <c r="G228" i="1"/>
  <c r="R227" i="1"/>
  <c r="K227" i="1"/>
  <c r="I227" i="1"/>
  <c r="H227" i="1"/>
  <c r="G227" i="1"/>
  <c r="K226" i="1"/>
  <c r="I226" i="1"/>
  <c r="H226" i="1"/>
  <c r="G226" i="1"/>
  <c r="R226" i="1" s="1"/>
  <c r="R225" i="1"/>
  <c r="K225" i="1"/>
  <c r="I225" i="1"/>
  <c r="H225" i="1"/>
  <c r="R224" i="1"/>
  <c r="K224" i="1"/>
  <c r="I224" i="1"/>
  <c r="H224" i="1"/>
  <c r="G224" i="1"/>
  <c r="R223" i="1"/>
  <c r="K223" i="1"/>
  <c r="I223" i="1"/>
  <c r="H223" i="1"/>
  <c r="G223" i="1"/>
  <c r="K222" i="1"/>
  <c r="I222" i="1"/>
  <c r="H222" i="1"/>
  <c r="G222" i="1"/>
  <c r="R221" i="1" s="1"/>
  <c r="K221" i="1"/>
  <c r="I221" i="1"/>
  <c r="H221" i="1"/>
  <c r="G221" i="1"/>
  <c r="K220" i="1"/>
  <c r="I220" i="1"/>
  <c r="H220" i="1"/>
  <c r="G220" i="1"/>
  <c r="R220" i="1" s="1"/>
  <c r="K219" i="1"/>
  <c r="I219" i="1"/>
  <c r="H219" i="1"/>
  <c r="G219" i="1"/>
  <c r="K218" i="1"/>
  <c r="I218" i="1"/>
  <c r="H218" i="1"/>
  <c r="G218" i="1"/>
  <c r="K217" i="1"/>
  <c r="I217" i="1"/>
  <c r="H217" i="1"/>
  <c r="G217" i="1"/>
  <c r="R217" i="1" s="1"/>
  <c r="K216" i="1"/>
  <c r="I216" i="1"/>
  <c r="H216" i="1"/>
  <c r="G216" i="1"/>
  <c r="K215" i="1"/>
  <c r="I215" i="1"/>
  <c r="H215" i="1"/>
  <c r="G215" i="1"/>
  <c r="R215" i="1" s="1"/>
  <c r="K214" i="1"/>
  <c r="I214" i="1"/>
  <c r="H214" i="1"/>
  <c r="G214" i="1"/>
  <c r="R214" i="1" s="1"/>
  <c r="K213" i="1"/>
  <c r="I213" i="1"/>
  <c r="H213" i="1"/>
  <c r="K212" i="1"/>
  <c r="I212" i="1"/>
  <c r="H212" i="1"/>
  <c r="G212" i="1"/>
  <c r="K211" i="1"/>
  <c r="I211" i="1"/>
  <c r="H211" i="1"/>
  <c r="G211" i="1"/>
  <c r="K210" i="1"/>
  <c r="I210" i="1"/>
  <c r="H210" i="1"/>
  <c r="G210" i="1"/>
  <c r="R210" i="1" s="1"/>
  <c r="K209" i="1"/>
  <c r="I209" i="1"/>
  <c r="H209" i="1"/>
  <c r="G209" i="1"/>
  <c r="K208" i="1"/>
  <c r="I208" i="1"/>
  <c r="H208" i="1"/>
  <c r="G208" i="1"/>
  <c r="R208" i="1" s="1"/>
  <c r="K207" i="1"/>
  <c r="I207" i="1"/>
  <c r="H207" i="1"/>
  <c r="G207" i="1"/>
  <c r="R207" i="1" s="1"/>
  <c r="R206" i="1"/>
  <c r="K206" i="1"/>
  <c r="I206" i="1"/>
  <c r="H206" i="1"/>
  <c r="G206" i="1"/>
  <c r="K205" i="1"/>
  <c r="I205" i="1"/>
  <c r="H205" i="1"/>
  <c r="G205" i="1"/>
  <c r="R205" i="1" s="1"/>
  <c r="K204" i="1"/>
  <c r="I204" i="1"/>
  <c r="H204" i="1"/>
  <c r="G204" i="1"/>
  <c r="R204" i="1" s="1"/>
  <c r="K203" i="1"/>
  <c r="I203" i="1"/>
  <c r="H203" i="1"/>
  <c r="G203" i="1"/>
  <c r="K202" i="1"/>
  <c r="I202" i="1"/>
  <c r="H202" i="1"/>
  <c r="G202" i="1"/>
  <c r="R202" i="1" s="1"/>
  <c r="K201" i="1"/>
  <c r="I201" i="1"/>
  <c r="H201" i="1"/>
  <c r="K200" i="1"/>
  <c r="I200" i="1"/>
  <c r="H200" i="1"/>
  <c r="G200" i="1"/>
  <c r="R200" i="1" s="1"/>
  <c r="K199" i="1"/>
  <c r="I199" i="1"/>
  <c r="H199" i="1"/>
  <c r="G199" i="1"/>
  <c r="R199" i="1" s="1"/>
  <c r="R198" i="1"/>
  <c r="K198" i="1"/>
  <c r="I198" i="1"/>
  <c r="H198" i="1"/>
  <c r="G198" i="1"/>
  <c r="K197" i="1"/>
  <c r="I197" i="1"/>
  <c r="H197" i="1"/>
  <c r="G197" i="1"/>
  <c r="R197" i="1" s="1"/>
  <c r="K196" i="1"/>
  <c r="I196" i="1"/>
  <c r="H196" i="1"/>
  <c r="G196" i="1"/>
  <c r="R196" i="1" s="1"/>
  <c r="K195" i="1"/>
  <c r="I195" i="1"/>
  <c r="H195" i="1"/>
  <c r="G195" i="1"/>
  <c r="R195" i="1" s="1"/>
  <c r="K194" i="1"/>
  <c r="M309" i="1" s="1"/>
  <c r="Q309" i="1" s="1"/>
  <c r="I194" i="1"/>
  <c r="H194" i="1"/>
  <c r="G194" i="1"/>
  <c r="R194" i="1" s="1"/>
  <c r="R193" i="1"/>
  <c r="K193" i="1"/>
  <c r="I193" i="1"/>
  <c r="H193" i="1"/>
  <c r="G193" i="1"/>
  <c r="K192" i="1"/>
  <c r="I192" i="1"/>
  <c r="H192" i="1"/>
  <c r="G192" i="1"/>
  <c r="R192" i="1" s="1"/>
  <c r="R191" i="1"/>
  <c r="K191" i="1"/>
  <c r="I191" i="1"/>
  <c r="H191" i="1"/>
  <c r="G191" i="1"/>
  <c r="K190" i="1"/>
  <c r="I190" i="1"/>
  <c r="H190" i="1"/>
  <c r="G190" i="1"/>
  <c r="K189" i="1"/>
  <c r="I189" i="1"/>
  <c r="H189" i="1"/>
  <c r="K188" i="1"/>
  <c r="I188" i="1"/>
  <c r="H188" i="1"/>
  <c r="G188" i="1"/>
  <c r="R188" i="1" s="1"/>
  <c r="K187" i="1"/>
  <c r="I187" i="1"/>
  <c r="H187" i="1"/>
  <c r="G187" i="1"/>
  <c r="R187" i="1" s="1"/>
  <c r="R186" i="1"/>
  <c r="K186" i="1"/>
  <c r="I186" i="1"/>
  <c r="H186" i="1"/>
  <c r="G186" i="1"/>
  <c r="K185" i="1"/>
  <c r="I185" i="1"/>
  <c r="H185" i="1"/>
  <c r="G185" i="1"/>
  <c r="R185" i="1" s="1"/>
  <c r="R184" i="1"/>
  <c r="K184" i="1"/>
  <c r="I184" i="1"/>
  <c r="H184" i="1"/>
  <c r="G184" i="1"/>
  <c r="K183" i="1"/>
  <c r="I183" i="1"/>
  <c r="H183" i="1"/>
  <c r="G183" i="1"/>
  <c r="K182" i="1"/>
  <c r="I182" i="1"/>
  <c r="H182" i="1"/>
  <c r="G182" i="1"/>
  <c r="K181" i="1"/>
  <c r="I181" i="1"/>
  <c r="H181" i="1"/>
  <c r="G181" i="1"/>
  <c r="R181" i="1" s="1"/>
  <c r="K180" i="1"/>
  <c r="I180" i="1"/>
  <c r="H180" i="1"/>
  <c r="G180" i="1"/>
  <c r="R180" i="1" s="1"/>
  <c r="K179" i="1"/>
  <c r="I179" i="1"/>
  <c r="H179" i="1"/>
  <c r="G179" i="1"/>
  <c r="R179" i="1" s="1"/>
  <c r="R178" i="1"/>
  <c r="K178" i="1"/>
  <c r="I178" i="1"/>
  <c r="H178" i="1"/>
  <c r="G178" i="1"/>
  <c r="R177" i="1" s="1"/>
  <c r="K177" i="1"/>
  <c r="I177" i="1"/>
  <c r="H177" i="1"/>
  <c r="K176" i="1"/>
  <c r="I176" i="1"/>
  <c r="H176" i="1"/>
  <c r="G176" i="1"/>
  <c r="K175" i="1"/>
  <c r="M295" i="1" s="1"/>
  <c r="Q295" i="1" s="1"/>
  <c r="I175" i="1"/>
  <c r="H175" i="1"/>
  <c r="G175" i="1"/>
  <c r="K174" i="1"/>
  <c r="I174" i="1"/>
  <c r="H174" i="1"/>
  <c r="G174" i="1"/>
  <c r="R174" i="1" s="1"/>
  <c r="K173" i="1"/>
  <c r="I173" i="1"/>
  <c r="H173" i="1"/>
  <c r="G173" i="1"/>
  <c r="R173" i="1" s="1"/>
  <c r="K172" i="1"/>
  <c r="I172" i="1"/>
  <c r="H172" i="1"/>
  <c r="G172" i="1"/>
  <c r="R172" i="1" s="1"/>
  <c r="R171" i="1"/>
  <c r="K171" i="1"/>
  <c r="I171" i="1"/>
  <c r="H171" i="1"/>
  <c r="G171" i="1"/>
  <c r="K170" i="1"/>
  <c r="I170" i="1"/>
  <c r="H170" i="1"/>
  <c r="G170" i="1"/>
  <c r="R170" i="1" s="1"/>
  <c r="R169" i="1"/>
  <c r="K169" i="1"/>
  <c r="I169" i="1"/>
  <c r="H169" i="1"/>
  <c r="G169" i="1"/>
  <c r="K168" i="1"/>
  <c r="I168" i="1"/>
  <c r="H168" i="1"/>
  <c r="G168" i="1"/>
  <c r="K167" i="1"/>
  <c r="I167" i="1"/>
  <c r="H167" i="1"/>
  <c r="G167" i="1"/>
  <c r="K166" i="1"/>
  <c r="I166" i="1"/>
  <c r="H166" i="1"/>
  <c r="G166" i="1"/>
  <c r="R165" i="1" s="1"/>
  <c r="K165" i="1"/>
  <c r="I165" i="1"/>
  <c r="H165" i="1"/>
  <c r="R164" i="1"/>
  <c r="K164" i="1"/>
  <c r="I164" i="1"/>
  <c r="H164" i="1"/>
  <c r="G164" i="1"/>
  <c r="K163" i="1"/>
  <c r="I163" i="1"/>
  <c r="H163" i="1"/>
  <c r="G163" i="1"/>
  <c r="R163" i="1" s="1"/>
  <c r="R162" i="1"/>
  <c r="K162" i="1"/>
  <c r="I162" i="1"/>
  <c r="H162" i="1"/>
  <c r="G162" i="1"/>
  <c r="K161" i="1"/>
  <c r="I161" i="1"/>
  <c r="H161" i="1"/>
  <c r="G161" i="1"/>
  <c r="K160" i="1"/>
  <c r="I160" i="1"/>
  <c r="H160" i="1"/>
  <c r="G160" i="1"/>
  <c r="K159" i="1"/>
  <c r="I159" i="1"/>
  <c r="H159" i="1"/>
  <c r="G159" i="1"/>
  <c r="R159" i="1" s="1"/>
  <c r="K158" i="1"/>
  <c r="I158" i="1"/>
  <c r="H158" i="1"/>
  <c r="G158" i="1"/>
  <c r="R158" i="1" s="1"/>
  <c r="K157" i="1"/>
  <c r="I157" i="1"/>
  <c r="H157" i="1"/>
  <c r="G157" i="1"/>
  <c r="R157" i="1" s="1"/>
  <c r="R156" i="1"/>
  <c r="K156" i="1"/>
  <c r="I156" i="1"/>
  <c r="H156" i="1"/>
  <c r="G156" i="1"/>
  <c r="K155" i="1"/>
  <c r="I155" i="1"/>
  <c r="H155" i="1"/>
  <c r="G155" i="1"/>
  <c r="R155" i="1" s="1"/>
  <c r="R154" i="1"/>
  <c r="K154" i="1"/>
  <c r="I154" i="1"/>
  <c r="H154" i="1"/>
  <c r="G154" i="1"/>
  <c r="R153" i="1"/>
  <c r="K153" i="1"/>
  <c r="I153" i="1"/>
  <c r="H153" i="1"/>
  <c r="K152" i="1"/>
  <c r="I152" i="1"/>
  <c r="H152" i="1"/>
  <c r="G152" i="1"/>
  <c r="R152" i="1" s="1"/>
  <c r="K151" i="1"/>
  <c r="I151" i="1"/>
  <c r="H151" i="1"/>
  <c r="G151" i="1"/>
  <c r="R151" i="1" s="1"/>
  <c r="K150" i="1"/>
  <c r="I150" i="1"/>
  <c r="H150" i="1"/>
  <c r="G150" i="1"/>
  <c r="R150" i="1" s="1"/>
  <c r="R149" i="1"/>
  <c r="K149" i="1"/>
  <c r="I149" i="1"/>
  <c r="H149" i="1"/>
  <c r="G149" i="1"/>
  <c r="K148" i="1"/>
  <c r="I148" i="1"/>
  <c r="H148" i="1"/>
  <c r="G148" i="1"/>
  <c r="R148" i="1" s="1"/>
  <c r="R147" i="1"/>
  <c r="K147" i="1"/>
  <c r="I147" i="1"/>
  <c r="H147" i="1"/>
  <c r="G147" i="1"/>
  <c r="K146" i="1"/>
  <c r="I146" i="1"/>
  <c r="H146" i="1"/>
  <c r="G146" i="1"/>
  <c r="K145" i="1"/>
  <c r="I145" i="1"/>
  <c r="H145" i="1"/>
  <c r="G145" i="1"/>
  <c r="K144" i="1"/>
  <c r="I144" i="1"/>
  <c r="H144" i="1"/>
  <c r="G144" i="1"/>
  <c r="R144" i="1" s="1"/>
  <c r="K143" i="1"/>
  <c r="I143" i="1"/>
  <c r="H143" i="1"/>
  <c r="G143" i="1"/>
  <c r="R143" i="1" s="1"/>
  <c r="K142" i="1"/>
  <c r="I142" i="1"/>
  <c r="H142" i="1"/>
  <c r="G142" i="1"/>
  <c r="R142" i="1" s="1"/>
  <c r="R141" i="1"/>
  <c r="K141" i="1"/>
  <c r="I141" i="1"/>
  <c r="H141" i="1"/>
  <c r="R140" i="1"/>
  <c r="K140" i="1"/>
  <c r="I140" i="1"/>
  <c r="H140" i="1"/>
  <c r="G140" i="1"/>
  <c r="K139" i="1"/>
  <c r="I139" i="1"/>
  <c r="H139" i="1"/>
  <c r="G139" i="1"/>
  <c r="K138" i="1"/>
  <c r="I138" i="1"/>
  <c r="H138" i="1"/>
  <c r="G138" i="1"/>
  <c r="K137" i="1"/>
  <c r="I137" i="1"/>
  <c r="H137" i="1"/>
  <c r="G137" i="1"/>
  <c r="R137" i="1" s="1"/>
  <c r="K136" i="1"/>
  <c r="I136" i="1"/>
  <c r="H136" i="1"/>
  <c r="G136" i="1"/>
  <c r="R136" i="1" s="1"/>
  <c r="K135" i="1"/>
  <c r="I135" i="1"/>
  <c r="H135" i="1"/>
  <c r="G135" i="1"/>
  <c r="R135" i="1" s="1"/>
  <c r="R134" i="1"/>
  <c r="K134" i="1"/>
  <c r="I134" i="1"/>
  <c r="H134" i="1"/>
  <c r="G134" i="1"/>
  <c r="K133" i="1"/>
  <c r="I133" i="1"/>
  <c r="H133" i="1"/>
  <c r="G133" i="1"/>
  <c r="R133" i="1" s="1"/>
  <c r="R132" i="1"/>
  <c r="K132" i="1"/>
  <c r="I132" i="1"/>
  <c r="H132" i="1"/>
  <c r="G132" i="1"/>
  <c r="K131" i="1"/>
  <c r="I131" i="1"/>
  <c r="H131" i="1"/>
  <c r="G131" i="1"/>
  <c r="K130" i="1"/>
  <c r="I130" i="1"/>
  <c r="H130" i="1"/>
  <c r="G130" i="1"/>
  <c r="R129" i="1"/>
  <c r="K129" i="1"/>
  <c r="I129" i="1"/>
  <c r="H129" i="1"/>
  <c r="R128" i="1"/>
  <c r="K128" i="1"/>
  <c r="I128" i="1"/>
  <c r="H128" i="1"/>
  <c r="G128" i="1"/>
  <c r="K127" i="1"/>
  <c r="I127" i="1"/>
  <c r="H127" i="1"/>
  <c r="G127" i="1"/>
  <c r="R126" i="1" s="1"/>
  <c r="K126" i="1"/>
  <c r="I126" i="1"/>
  <c r="H126" i="1"/>
  <c r="G126" i="1"/>
  <c r="K125" i="1"/>
  <c r="I125" i="1"/>
  <c r="H125" i="1"/>
  <c r="G125" i="1"/>
  <c r="R124" i="1" s="1"/>
  <c r="K124" i="1"/>
  <c r="I124" i="1"/>
  <c r="H124" i="1"/>
  <c r="G124" i="1"/>
  <c r="K123" i="1"/>
  <c r="I123" i="1"/>
  <c r="H123" i="1"/>
  <c r="G123" i="1"/>
  <c r="R122" i="1" s="1"/>
  <c r="K122" i="1"/>
  <c r="I122" i="1"/>
  <c r="H122" i="1"/>
  <c r="G122" i="1"/>
  <c r="K121" i="1"/>
  <c r="I121" i="1"/>
  <c r="H121" i="1"/>
  <c r="G121" i="1"/>
  <c r="R120" i="1" s="1"/>
  <c r="K120" i="1"/>
  <c r="I120" i="1"/>
  <c r="H120" i="1"/>
  <c r="G120" i="1"/>
  <c r="K119" i="1"/>
  <c r="I119" i="1"/>
  <c r="H119" i="1"/>
  <c r="G119" i="1"/>
  <c r="R118" i="1" s="1"/>
  <c r="K118" i="1"/>
  <c r="I118" i="1"/>
  <c r="H118" i="1"/>
  <c r="G118" i="1"/>
  <c r="R117" i="1"/>
  <c r="K117" i="1"/>
  <c r="I117" i="1"/>
  <c r="H117" i="1"/>
  <c r="K116" i="1"/>
  <c r="I116" i="1"/>
  <c r="H116" i="1"/>
  <c r="G116" i="1"/>
  <c r="K115" i="1"/>
  <c r="I115" i="1"/>
  <c r="H115" i="1"/>
  <c r="G115" i="1"/>
  <c r="K114" i="1"/>
  <c r="I114" i="1"/>
  <c r="H114" i="1"/>
  <c r="G114" i="1"/>
  <c r="K113" i="1"/>
  <c r="I113" i="1"/>
  <c r="H113" i="1"/>
  <c r="G113" i="1"/>
  <c r="K112" i="1"/>
  <c r="I112" i="1"/>
  <c r="H112" i="1"/>
  <c r="G112" i="1"/>
  <c r="K111" i="1"/>
  <c r="I111" i="1"/>
  <c r="H111" i="1"/>
  <c r="G111" i="1"/>
  <c r="K110" i="1"/>
  <c r="I110" i="1"/>
  <c r="H110" i="1"/>
  <c r="G110" i="1"/>
  <c r="K109" i="1"/>
  <c r="I109" i="1"/>
  <c r="H109" i="1"/>
  <c r="G109" i="1"/>
  <c r="K108" i="1"/>
  <c r="I108" i="1"/>
  <c r="H108" i="1"/>
  <c r="G108" i="1"/>
  <c r="K107" i="1"/>
  <c r="I107" i="1"/>
  <c r="H107" i="1"/>
  <c r="G107" i="1"/>
  <c r="K106" i="1"/>
  <c r="I106" i="1"/>
  <c r="H106" i="1"/>
  <c r="G106" i="1"/>
  <c r="K105" i="1"/>
  <c r="I105" i="1"/>
  <c r="H105" i="1"/>
  <c r="K104" i="1"/>
  <c r="I104" i="1"/>
  <c r="H104" i="1"/>
  <c r="G104" i="1"/>
  <c r="R104" i="1" s="1"/>
  <c r="R103" i="1"/>
  <c r="K103" i="1"/>
  <c r="I103" i="1"/>
  <c r="H103" i="1"/>
  <c r="G103" i="1"/>
  <c r="K102" i="1"/>
  <c r="I102" i="1"/>
  <c r="H102" i="1"/>
  <c r="G102" i="1"/>
  <c r="R102" i="1" s="1"/>
  <c r="R101" i="1"/>
  <c r="K101" i="1"/>
  <c r="I101" i="1"/>
  <c r="H101" i="1"/>
  <c r="G101" i="1"/>
  <c r="K100" i="1"/>
  <c r="I100" i="1"/>
  <c r="H100" i="1"/>
  <c r="G100" i="1"/>
  <c r="R100" i="1" s="1"/>
  <c r="R99" i="1"/>
  <c r="K99" i="1"/>
  <c r="I99" i="1"/>
  <c r="H99" i="1"/>
  <c r="G99" i="1"/>
  <c r="K98" i="1"/>
  <c r="I98" i="1"/>
  <c r="H98" i="1"/>
  <c r="G98" i="1"/>
  <c r="R98" i="1" s="1"/>
  <c r="R97" i="1"/>
  <c r="K97" i="1"/>
  <c r="I97" i="1"/>
  <c r="H97" i="1"/>
  <c r="G97" i="1"/>
  <c r="K96" i="1"/>
  <c r="I96" i="1"/>
  <c r="H96" i="1"/>
  <c r="G96" i="1"/>
  <c r="R96" i="1" s="1"/>
  <c r="R95" i="1"/>
  <c r="K95" i="1"/>
  <c r="I95" i="1"/>
  <c r="H95" i="1"/>
  <c r="G95" i="1"/>
  <c r="K94" i="1"/>
  <c r="I94" i="1"/>
  <c r="H94" i="1"/>
  <c r="G94" i="1"/>
  <c r="R94" i="1" s="1"/>
  <c r="R93" i="1"/>
  <c r="K93" i="1"/>
  <c r="I93" i="1"/>
  <c r="H93" i="1"/>
  <c r="R92" i="1"/>
  <c r="K92" i="1"/>
  <c r="I92" i="1"/>
  <c r="H92" i="1"/>
  <c r="G92" i="1"/>
  <c r="K91" i="1"/>
  <c r="I91" i="1"/>
  <c r="H91" i="1"/>
  <c r="G91" i="1"/>
  <c r="R91" i="1" s="1"/>
  <c r="R90" i="1"/>
  <c r="K90" i="1"/>
  <c r="I90" i="1"/>
  <c r="H90" i="1"/>
  <c r="G90" i="1"/>
  <c r="K89" i="1"/>
  <c r="I89" i="1"/>
  <c r="H89" i="1"/>
  <c r="G89" i="1"/>
  <c r="R89" i="1" s="1"/>
  <c r="R88" i="1"/>
  <c r="K88" i="1"/>
  <c r="I88" i="1"/>
  <c r="H88" i="1"/>
  <c r="G88" i="1"/>
  <c r="K87" i="1"/>
  <c r="I87" i="1"/>
  <c r="H87" i="1"/>
  <c r="G87" i="1"/>
  <c r="R87" i="1" s="1"/>
  <c r="R86" i="1"/>
  <c r="K86" i="1"/>
  <c r="M205" i="1" s="1"/>
  <c r="Q205" i="1" s="1"/>
  <c r="I86" i="1"/>
  <c r="H86" i="1"/>
  <c r="G86" i="1"/>
  <c r="K85" i="1"/>
  <c r="I85" i="1"/>
  <c r="H85" i="1"/>
  <c r="G85" i="1"/>
  <c r="R85" i="1" s="1"/>
  <c r="K84" i="1"/>
  <c r="I84" i="1"/>
  <c r="H84" i="1"/>
  <c r="G84" i="1"/>
  <c r="K83" i="1"/>
  <c r="I83" i="1"/>
  <c r="H83" i="1"/>
  <c r="G83" i="1"/>
  <c r="R83" i="1" s="1"/>
  <c r="R82" i="1"/>
  <c r="K82" i="1"/>
  <c r="M196" i="1" s="1"/>
  <c r="Q196" i="1" s="1"/>
  <c r="I82" i="1"/>
  <c r="H82" i="1"/>
  <c r="G82" i="1"/>
  <c r="R81" i="1" s="1"/>
  <c r="K81" i="1"/>
  <c r="I81" i="1"/>
  <c r="H81" i="1"/>
  <c r="K80" i="1"/>
  <c r="I80" i="1"/>
  <c r="H80" i="1"/>
  <c r="G80" i="1"/>
  <c r="R79" i="1" s="1"/>
  <c r="K79" i="1"/>
  <c r="I79" i="1"/>
  <c r="H79" i="1"/>
  <c r="G79" i="1"/>
  <c r="K78" i="1"/>
  <c r="I78" i="1"/>
  <c r="H78" i="1"/>
  <c r="G78" i="1"/>
  <c r="R77" i="1" s="1"/>
  <c r="K77" i="1"/>
  <c r="M197" i="1" s="1"/>
  <c r="Q197" i="1" s="1"/>
  <c r="I77" i="1"/>
  <c r="H77" i="1"/>
  <c r="G77" i="1"/>
  <c r="K76" i="1"/>
  <c r="I76" i="1"/>
  <c r="H76" i="1"/>
  <c r="G76" i="1"/>
  <c r="R75" i="1" s="1"/>
  <c r="K75" i="1"/>
  <c r="I75" i="1"/>
  <c r="H75" i="1"/>
  <c r="G75" i="1"/>
  <c r="K74" i="1"/>
  <c r="I74" i="1"/>
  <c r="H74" i="1"/>
  <c r="G74" i="1"/>
  <c r="R73" i="1" s="1"/>
  <c r="K73" i="1"/>
  <c r="I73" i="1"/>
  <c r="H73" i="1"/>
  <c r="G73" i="1"/>
  <c r="K72" i="1"/>
  <c r="M192" i="1" s="1"/>
  <c r="Q192" i="1" s="1"/>
  <c r="I72" i="1"/>
  <c r="H72" i="1"/>
  <c r="G72" i="1"/>
  <c r="R71" i="1" s="1"/>
  <c r="K71" i="1"/>
  <c r="I71" i="1"/>
  <c r="H71" i="1"/>
  <c r="G71" i="1"/>
  <c r="K70" i="1"/>
  <c r="I70" i="1"/>
  <c r="H70" i="1"/>
  <c r="G70" i="1"/>
  <c r="R69" i="1" s="1"/>
  <c r="K69" i="1"/>
  <c r="I69" i="1"/>
  <c r="H69" i="1"/>
  <c r="R68" i="1"/>
  <c r="K68" i="1"/>
  <c r="I68" i="1"/>
  <c r="H68" i="1"/>
  <c r="G68" i="1"/>
  <c r="K67" i="1"/>
  <c r="I67" i="1"/>
  <c r="H67" i="1"/>
  <c r="G67" i="1"/>
  <c r="R66" i="1" s="1"/>
  <c r="K66" i="1"/>
  <c r="I66" i="1"/>
  <c r="H66" i="1"/>
  <c r="G66" i="1"/>
  <c r="K65" i="1"/>
  <c r="I65" i="1"/>
  <c r="H65" i="1"/>
  <c r="G65" i="1"/>
  <c r="R64" i="1" s="1"/>
  <c r="K64" i="1"/>
  <c r="I64" i="1"/>
  <c r="H64" i="1"/>
  <c r="G64" i="1"/>
  <c r="K63" i="1"/>
  <c r="I63" i="1"/>
  <c r="H63" i="1"/>
  <c r="G63" i="1"/>
  <c r="R62" i="1" s="1"/>
  <c r="K62" i="1"/>
  <c r="M181" i="1" s="1"/>
  <c r="Q181" i="1" s="1"/>
  <c r="I62" i="1"/>
  <c r="H62" i="1"/>
  <c r="G62" i="1"/>
  <c r="R61" i="1"/>
  <c r="K61" i="1"/>
  <c r="I61" i="1"/>
  <c r="H61" i="1"/>
  <c r="G61" i="1"/>
  <c r="R60" i="1" s="1"/>
  <c r="K60" i="1"/>
  <c r="I60" i="1"/>
  <c r="H60" i="1"/>
  <c r="G60" i="1"/>
  <c r="K59" i="1"/>
  <c r="I59" i="1"/>
  <c r="H59" i="1"/>
  <c r="G59" i="1"/>
  <c r="R58" i="1" s="1"/>
  <c r="K58" i="1"/>
  <c r="M174" i="1" s="1"/>
  <c r="Q174" i="1" s="1"/>
  <c r="I58" i="1"/>
  <c r="H58" i="1"/>
  <c r="G58" i="1"/>
  <c r="R57" i="1"/>
  <c r="K57" i="1"/>
  <c r="I57" i="1"/>
  <c r="H57" i="1"/>
  <c r="R56" i="1"/>
  <c r="K56" i="1"/>
  <c r="M176" i="1" s="1"/>
  <c r="Q176" i="1" s="1"/>
  <c r="I56" i="1"/>
  <c r="H56" i="1"/>
  <c r="G56" i="1"/>
  <c r="K55" i="1"/>
  <c r="I55" i="1"/>
  <c r="H55" i="1"/>
  <c r="G55" i="1"/>
  <c r="R55" i="1" s="1"/>
  <c r="R54" i="1"/>
  <c r="K54" i="1"/>
  <c r="I54" i="1"/>
  <c r="H54" i="1"/>
  <c r="G54" i="1"/>
  <c r="K53" i="1"/>
  <c r="I53" i="1"/>
  <c r="H53" i="1"/>
  <c r="G53" i="1"/>
  <c r="R53" i="1" s="1"/>
  <c r="R52" i="1"/>
  <c r="K52" i="1"/>
  <c r="I52" i="1"/>
  <c r="H52" i="1"/>
  <c r="G52" i="1"/>
  <c r="K51" i="1"/>
  <c r="I51" i="1"/>
  <c r="H51" i="1"/>
  <c r="G51" i="1"/>
  <c r="R51" i="1" s="1"/>
  <c r="R50" i="1"/>
  <c r="K50" i="1"/>
  <c r="I50" i="1"/>
  <c r="H50" i="1"/>
  <c r="G50" i="1"/>
  <c r="K49" i="1"/>
  <c r="I49" i="1"/>
  <c r="H49" i="1"/>
  <c r="G49" i="1"/>
  <c r="R49" i="1" s="1"/>
  <c r="R48" i="1"/>
  <c r="K48" i="1"/>
  <c r="I48" i="1"/>
  <c r="H48" i="1"/>
  <c r="G48" i="1"/>
  <c r="K47" i="1"/>
  <c r="I47" i="1"/>
  <c r="H47" i="1"/>
  <c r="G47" i="1"/>
  <c r="R47" i="1" s="1"/>
  <c r="R46" i="1"/>
  <c r="K46" i="1"/>
  <c r="I46" i="1"/>
  <c r="H46" i="1"/>
  <c r="G46" i="1"/>
  <c r="R45" i="1" s="1"/>
  <c r="K45" i="1"/>
  <c r="I45" i="1"/>
  <c r="H45" i="1"/>
  <c r="R44" i="1"/>
  <c r="K44" i="1"/>
  <c r="I44" i="1"/>
  <c r="H44" i="1"/>
  <c r="G44" i="1"/>
  <c r="K43" i="1"/>
  <c r="I43" i="1"/>
  <c r="H43" i="1"/>
  <c r="G43" i="1"/>
  <c r="R43" i="1" s="1"/>
  <c r="R42" i="1"/>
  <c r="K42" i="1"/>
  <c r="I42" i="1"/>
  <c r="H42" i="1"/>
  <c r="G42" i="1"/>
  <c r="K41" i="1"/>
  <c r="I41" i="1"/>
  <c r="H41" i="1"/>
  <c r="G41" i="1"/>
  <c r="R41" i="1" s="1"/>
  <c r="R40" i="1"/>
  <c r="K40" i="1"/>
  <c r="I40" i="1"/>
  <c r="H40" i="1"/>
  <c r="G40" i="1"/>
  <c r="K39" i="1"/>
  <c r="M159" i="1" s="1"/>
  <c r="Q159" i="1" s="1"/>
  <c r="I39" i="1"/>
  <c r="H39" i="1"/>
  <c r="G39" i="1"/>
  <c r="R39" i="1" s="1"/>
  <c r="R38" i="1"/>
  <c r="K38" i="1"/>
  <c r="I38" i="1"/>
  <c r="H38" i="1"/>
  <c r="G38" i="1"/>
  <c r="K37" i="1"/>
  <c r="I37" i="1"/>
  <c r="H37" i="1"/>
  <c r="G37" i="1"/>
  <c r="R37" i="1" s="1"/>
  <c r="R36" i="1"/>
  <c r="K36" i="1"/>
  <c r="I36" i="1"/>
  <c r="H36" i="1"/>
  <c r="G36" i="1"/>
  <c r="K35" i="1"/>
  <c r="I35" i="1"/>
  <c r="H35" i="1"/>
  <c r="G35" i="1"/>
  <c r="R35" i="1" s="1"/>
  <c r="R34" i="1"/>
  <c r="K34" i="1"/>
  <c r="I34" i="1"/>
  <c r="H34" i="1"/>
  <c r="G34" i="1"/>
  <c r="R33" i="1" s="1"/>
  <c r="K33" i="1"/>
  <c r="I33" i="1"/>
  <c r="H33" i="1"/>
  <c r="R32" i="1"/>
  <c r="K32" i="1"/>
  <c r="M152" i="1" s="1"/>
  <c r="Q152" i="1" s="1"/>
  <c r="I32" i="1"/>
  <c r="H32" i="1"/>
  <c r="G32" i="1"/>
  <c r="K31" i="1"/>
  <c r="I31" i="1"/>
  <c r="H31" i="1"/>
  <c r="G31" i="1"/>
  <c r="K30" i="1"/>
  <c r="I30" i="1"/>
  <c r="H30" i="1"/>
  <c r="G30" i="1"/>
  <c r="K29" i="1"/>
  <c r="I29" i="1"/>
  <c r="H29" i="1"/>
  <c r="G29" i="1"/>
  <c r="K28" i="1"/>
  <c r="I28" i="1"/>
  <c r="H28" i="1"/>
  <c r="G28" i="1"/>
  <c r="K27" i="1"/>
  <c r="I27" i="1"/>
  <c r="H27" i="1"/>
  <c r="G27" i="1"/>
  <c r="K26" i="1"/>
  <c r="I26" i="1"/>
  <c r="H26" i="1"/>
  <c r="G26" i="1"/>
  <c r="K25" i="1"/>
  <c r="I25" i="1"/>
  <c r="H25" i="1"/>
  <c r="G25" i="1"/>
  <c r="K24" i="1"/>
  <c r="M137" i="1" s="1"/>
  <c r="Q137" i="1" s="1"/>
  <c r="I24" i="1"/>
  <c r="H24" i="1"/>
  <c r="G24" i="1"/>
  <c r="K23" i="1"/>
  <c r="I23" i="1"/>
  <c r="H23" i="1"/>
  <c r="G23" i="1"/>
  <c r="K22" i="1"/>
  <c r="I22" i="1"/>
  <c r="H22" i="1"/>
  <c r="G22" i="1"/>
  <c r="R21" i="1"/>
  <c r="K21" i="1"/>
  <c r="I21" i="1"/>
  <c r="H21" i="1"/>
  <c r="K20" i="1"/>
  <c r="I20" i="1"/>
  <c r="H20" i="1"/>
  <c r="G20" i="1"/>
  <c r="R20" i="1" s="1"/>
  <c r="K19" i="1"/>
  <c r="I19" i="1"/>
  <c r="H19" i="1"/>
  <c r="G19" i="1"/>
  <c r="R19" i="1" s="1"/>
  <c r="K18" i="1"/>
  <c r="I18" i="1"/>
  <c r="H18" i="1"/>
  <c r="G18" i="1"/>
  <c r="R17" i="1"/>
  <c r="K17" i="1"/>
  <c r="I17" i="1"/>
  <c r="H17" i="1"/>
  <c r="G17" i="1"/>
  <c r="K16" i="1"/>
  <c r="I16" i="1"/>
  <c r="H16" i="1"/>
  <c r="G16" i="1"/>
  <c r="R16" i="1" s="1"/>
  <c r="K15" i="1"/>
  <c r="I15" i="1"/>
  <c r="H15" i="1"/>
  <c r="G15" i="1"/>
  <c r="K14" i="1"/>
  <c r="I14" i="1"/>
  <c r="H14" i="1"/>
  <c r="G14" i="1"/>
  <c r="R14" i="1" s="1"/>
  <c r="K13" i="1"/>
  <c r="I13" i="1"/>
  <c r="H13" i="1"/>
  <c r="G13" i="1"/>
  <c r="K12" i="1"/>
  <c r="I12" i="1"/>
  <c r="H12" i="1"/>
  <c r="G12" i="1"/>
  <c r="R12" i="1" s="1"/>
  <c r="K11" i="1"/>
  <c r="I11" i="1"/>
  <c r="H11" i="1"/>
  <c r="G11" i="1"/>
  <c r="R11" i="1" s="1"/>
  <c r="R10" i="1"/>
  <c r="K10" i="1"/>
  <c r="I10" i="1"/>
  <c r="H10" i="1"/>
  <c r="G10" i="1"/>
  <c r="R9" i="1"/>
  <c r="S10" i="1" s="1"/>
  <c r="K9" i="1"/>
  <c r="M129" i="1" s="1"/>
  <c r="Q129" i="1" s="1"/>
  <c r="J9" i="1"/>
  <c r="J10" i="1" s="1"/>
  <c r="J11" i="1" s="1"/>
  <c r="I9" i="1"/>
  <c r="H9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I117" i="3" l="1"/>
  <c r="M117" i="3" s="1"/>
  <c r="R156" i="3"/>
  <c r="Q639" i="3"/>
  <c r="Q188" i="3"/>
  <c r="I354" i="3"/>
  <c r="M354" i="3" s="1"/>
  <c r="R695" i="3"/>
  <c r="P36" i="3"/>
  <c r="P122" i="3"/>
  <c r="I154" i="3"/>
  <c r="M154" i="3" s="1"/>
  <c r="R283" i="3"/>
  <c r="Q799" i="3"/>
  <c r="Q527" i="3"/>
  <c r="R752" i="3"/>
  <c r="I101" i="3"/>
  <c r="M101" i="3" s="1"/>
  <c r="Q179" i="3"/>
  <c r="R179" i="3"/>
  <c r="Q203" i="3"/>
  <c r="P807" i="3"/>
  <c r="P179" i="3"/>
  <c r="Q260" i="3"/>
  <c r="R456" i="3"/>
  <c r="Q536" i="3"/>
  <c r="Q792" i="3"/>
  <c r="R583" i="3"/>
  <c r="R792" i="3"/>
  <c r="R807" i="3"/>
  <c r="R816" i="3"/>
  <c r="H541" i="3"/>
  <c r="L541" i="3" s="1"/>
  <c r="R197" i="3"/>
  <c r="R584" i="3"/>
  <c r="R672" i="3"/>
  <c r="P187" i="3"/>
  <c r="R187" i="3"/>
  <c r="Q491" i="3"/>
  <c r="Q52" i="3"/>
  <c r="P227" i="3"/>
  <c r="Q744" i="3"/>
  <c r="Q53" i="3"/>
  <c r="R163" i="3"/>
  <c r="R300" i="3"/>
  <c r="R599" i="3"/>
  <c r="P699" i="3"/>
  <c r="R148" i="3"/>
  <c r="R171" i="3"/>
  <c r="P283" i="3"/>
  <c r="J838" i="3"/>
  <c r="N838" i="3" s="1"/>
  <c r="P773" i="3"/>
  <c r="R598" i="3"/>
  <c r="P710" i="3"/>
  <c r="P678" i="3"/>
  <c r="H606" i="3"/>
  <c r="L606" i="3" s="1"/>
  <c r="R462" i="3"/>
  <c r="P549" i="3"/>
  <c r="Q542" i="3"/>
  <c r="H526" i="3"/>
  <c r="L526" i="3" s="1"/>
  <c r="P526" i="3" s="1"/>
  <c r="H486" i="3"/>
  <c r="L486" i="3" s="1"/>
  <c r="P486" i="3" s="1"/>
  <c r="H454" i="3"/>
  <c r="L454" i="3" s="1"/>
  <c r="P365" i="3"/>
  <c r="R62" i="3"/>
  <c r="R54" i="3"/>
  <c r="Q70" i="3"/>
  <c r="Q54" i="3"/>
  <c r="P45" i="3"/>
  <c r="P21" i="3"/>
  <c r="P5" i="3"/>
  <c r="R299" i="3"/>
  <c r="P491" i="3"/>
  <c r="Q564" i="3"/>
  <c r="P783" i="3"/>
  <c r="Q4" i="3"/>
  <c r="P597" i="3"/>
  <c r="R302" i="3"/>
  <c r="J254" i="3"/>
  <c r="N254" i="3" s="1"/>
  <c r="P77" i="3"/>
  <c r="P113" i="3"/>
  <c r="R251" i="3"/>
  <c r="Q261" i="3"/>
  <c r="Q476" i="3"/>
  <c r="R564" i="3"/>
  <c r="P580" i="3"/>
  <c r="J646" i="3"/>
  <c r="N646" i="3" s="1"/>
  <c r="R646" i="3" s="1"/>
  <c r="Q783" i="3"/>
  <c r="R669" i="3"/>
  <c r="H756" i="3"/>
  <c r="L756" i="3" s="1"/>
  <c r="P756" i="3" s="1"/>
  <c r="H748" i="3"/>
  <c r="L748" i="3" s="1"/>
  <c r="P748" i="3" s="1"/>
  <c r="R613" i="3"/>
  <c r="R605" i="3"/>
  <c r="R597" i="3"/>
  <c r="R589" i="3"/>
  <c r="H684" i="3"/>
  <c r="L684" i="3" s="1"/>
  <c r="P684" i="3" s="1"/>
  <c r="H668" i="3"/>
  <c r="L668" i="3" s="1"/>
  <c r="P668" i="3" s="1"/>
  <c r="R533" i="3"/>
  <c r="H636" i="3"/>
  <c r="L636" i="3" s="1"/>
  <c r="P636" i="3" s="1"/>
  <c r="H612" i="3"/>
  <c r="L612" i="3" s="1"/>
  <c r="P612" i="3" s="1"/>
  <c r="H596" i="3"/>
  <c r="L596" i="3" s="1"/>
  <c r="P596" i="3" s="1"/>
  <c r="H572" i="3"/>
  <c r="L572" i="3" s="1"/>
  <c r="H452" i="3"/>
  <c r="L452" i="3" s="1"/>
  <c r="P452" i="3" s="1"/>
  <c r="R309" i="3"/>
  <c r="Q325" i="3"/>
  <c r="Q301" i="3"/>
  <c r="Q269" i="3"/>
  <c r="Q205" i="3"/>
  <c r="Q197" i="3"/>
  <c r="Q165" i="3"/>
  <c r="R21" i="3"/>
  <c r="R5" i="3"/>
  <c r="Q117" i="3"/>
  <c r="H76" i="3"/>
  <c r="L76" i="3" s="1"/>
  <c r="H68" i="3"/>
  <c r="L68" i="3" s="1"/>
  <c r="H60" i="3"/>
  <c r="L60" i="3" s="1"/>
  <c r="P60" i="3" s="1"/>
  <c r="H52" i="3"/>
  <c r="L52" i="3" s="1"/>
  <c r="P52" i="3" s="1"/>
  <c r="I45" i="3"/>
  <c r="M45" i="3" s="1"/>
  <c r="Q45" i="3" s="1"/>
  <c r="H28" i="3"/>
  <c r="L28" i="3" s="1"/>
  <c r="P28" i="3" s="1"/>
  <c r="H20" i="3"/>
  <c r="L20" i="3" s="1"/>
  <c r="P20" i="3" s="1"/>
  <c r="I13" i="3"/>
  <c r="M13" i="3" s="1"/>
  <c r="I5" i="3"/>
  <c r="M5" i="3" s="1"/>
  <c r="P27" i="3"/>
  <c r="I22" i="3"/>
  <c r="M22" i="3" s="1"/>
  <c r="Q22" i="3" s="1"/>
  <c r="J70" i="3"/>
  <c r="N70" i="3" s="1"/>
  <c r="R70" i="3" s="1"/>
  <c r="I78" i="3"/>
  <c r="M78" i="3" s="1"/>
  <c r="Q78" i="3" s="1"/>
  <c r="Q228" i="3"/>
  <c r="P259" i="3"/>
  <c r="P307" i="3"/>
  <c r="J310" i="3"/>
  <c r="N310" i="3" s="1"/>
  <c r="R310" i="3" s="1"/>
  <c r="R419" i="3"/>
  <c r="P767" i="3"/>
  <c r="R783" i="3"/>
  <c r="Q55" i="3"/>
  <c r="Q63" i="3"/>
  <c r="I186" i="3"/>
  <c r="M186" i="3" s="1"/>
  <c r="Q186" i="3" s="1"/>
  <c r="R228" i="3"/>
  <c r="J438" i="3"/>
  <c r="N438" i="3" s="1"/>
  <c r="R438" i="3" s="1"/>
  <c r="Q468" i="3"/>
  <c r="P535" i="3"/>
  <c r="H558" i="3"/>
  <c r="L558" i="3" s="1"/>
  <c r="P558" i="3" s="1"/>
  <c r="P611" i="3"/>
  <c r="R624" i="3"/>
  <c r="H677" i="3"/>
  <c r="L677" i="3" s="1"/>
  <c r="P677" i="3" s="1"/>
  <c r="Q735" i="3"/>
  <c r="P760" i="3"/>
  <c r="R767" i="3"/>
  <c r="P19" i="3"/>
  <c r="I166" i="3"/>
  <c r="M166" i="3" s="1"/>
  <c r="Q166" i="3" s="1"/>
  <c r="P273" i="3"/>
  <c r="R307" i="3"/>
  <c r="Q452" i="3"/>
  <c r="R464" i="3"/>
  <c r="H494" i="3"/>
  <c r="L494" i="3" s="1"/>
  <c r="P494" i="3" s="1"/>
  <c r="R668" i="3"/>
  <c r="R735" i="3"/>
  <c r="P823" i="3"/>
  <c r="Q7" i="3"/>
  <c r="R43" i="3"/>
  <c r="R52" i="3"/>
  <c r="R55" i="3"/>
  <c r="R63" i="3"/>
  <c r="Q116" i="3"/>
  <c r="R195" i="3"/>
  <c r="R205" i="3"/>
  <c r="P475" i="3"/>
  <c r="P507" i="3"/>
  <c r="R549" i="3"/>
  <c r="J590" i="3"/>
  <c r="N590" i="3" s="1"/>
  <c r="R590" i="3" s="1"/>
  <c r="Q599" i="3"/>
  <c r="R800" i="3"/>
  <c r="Q815" i="3"/>
  <c r="Q832" i="3"/>
  <c r="P4" i="3"/>
  <c r="Q11" i="3"/>
  <c r="R45" i="3"/>
  <c r="H53" i="3"/>
  <c r="L53" i="3" s="1"/>
  <c r="P53" i="3" s="1"/>
  <c r="R60" i="3"/>
  <c r="R76" i="3"/>
  <c r="R133" i="3"/>
  <c r="Q181" i="3"/>
  <c r="R203" i="3"/>
  <c r="R227" i="3"/>
  <c r="Q244" i="3"/>
  <c r="P315" i="3"/>
  <c r="J422" i="3"/>
  <c r="N422" i="3" s="1"/>
  <c r="R422" i="3" s="1"/>
  <c r="R744" i="3"/>
  <c r="Q807" i="3"/>
  <c r="P824" i="3"/>
  <c r="R840" i="3"/>
  <c r="R35" i="3"/>
  <c r="H805" i="3"/>
  <c r="L805" i="3" s="1"/>
  <c r="P805" i="3" s="1"/>
  <c r="J686" i="3"/>
  <c r="N686" i="3" s="1"/>
  <c r="R686" i="3" s="1"/>
  <c r="J806" i="3"/>
  <c r="N806" i="3" s="1"/>
  <c r="H806" i="3"/>
  <c r="L806" i="3" s="1"/>
  <c r="P806" i="3" s="1"/>
  <c r="R622" i="3"/>
  <c r="H686" i="3"/>
  <c r="L686" i="3" s="1"/>
  <c r="P686" i="3" s="1"/>
  <c r="J566" i="3"/>
  <c r="N566" i="3" s="1"/>
  <c r="R566" i="3" s="1"/>
  <c r="H630" i="3"/>
  <c r="L630" i="3" s="1"/>
  <c r="P630" i="3" s="1"/>
  <c r="H629" i="3"/>
  <c r="L629" i="3" s="1"/>
  <c r="P629" i="3" s="1"/>
  <c r="P107" i="3"/>
  <c r="P323" i="3"/>
  <c r="H812" i="3"/>
  <c r="L812" i="3" s="1"/>
  <c r="P812" i="3" s="1"/>
  <c r="J693" i="3"/>
  <c r="N693" i="3" s="1"/>
  <c r="R693" i="3" s="1"/>
  <c r="H700" i="3"/>
  <c r="L700" i="3" s="1"/>
  <c r="P700" i="3" s="1"/>
  <c r="J581" i="3"/>
  <c r="N581" i="3" s="1"/>
  <c r="R581" i="3" s="1"/>
  <c r="H564" i="3"/>
  <c r="L564" i="3" s="1"/>
  <c r="P564" i="3" s="1"/>
  <c r="J445" i="3"/>
  <c r="N445" i="3" s="1"/>
  <c r="R445" i="3" s="1"/>
  <c r="J437" i="3"/>
  <c r="N437" i="3" s="1"/>
  <c r="H556" i="3"/>
  <c r="L556" i="3" s="1"/>
  <c r="P556" i="3" s="1"/>
  <c r="H532" i="3"/>
  <c r="L532" i="3" s="1"/>
  <c r="J413" i="3"/>
  <c r="N413" i="3" s="1"/>
  <c r="R413" i="3" s="1"/>
  <c r="I517" i="3"/>
  <c r="M517" i="3" s="1"/>
  <c r="Q517" i="3" s="1"/>
  <c r="J397" i="3"/>
  <c r="N397" i="3" s="1"/>
  <c r="R397" i="3" s="1"/>
  <c r="H508" i="3"/>
  <c r="L508" i="3" s="1"/>
  <c r="P508" i="3" s="1"/>
  <c r="J389" i="3"/>
  <c r="N389" i="3" s="1"/>
  <c r="R389" i="3" s="1"/>
  <c r="H492" i="3"/>
  <c r="L492" i="3" s="1"/>
  <c r="P492" i="3" s="1"/>
  <c r="J373" i="3"/>
  <c r="N373" i="3" s="1"/>
  <c r="R373" i="3" s="1"/>
  <c r="I485" i="3"/>
  <c r="M485" i="3" s="1"/>
  <c r="Q485" i="3" s="1"/>
  <c r="H484" i="3"/>
  <c r="L484" i="3" s="1"/>
  <c r="P484" i="3" s="1"/>
  <c r="J357" i="3"/>
  <c r="N357" i="3" s="1"/>
  <c r="R357" i="3" s="1"/>
  <c r="H476" i="3"/>
  <c r="L476" i="3" s="1"/>
  <c r="P476" i="3" s="1"/>
  <c r="I469" i="3"/>
  <c r="M469" i="3" s="1"/>
  <c r="Q469" i="3" s="1"/>
  <c r="J349" i="3"/>
  <c r="N349" i="3" s="1"/>
  <c r="R349" i="3" s="1"/>
  <c r="J325" i="3"/>
  <c r="N325" i="3" s="1"/>
  <c r="R325" i="3" s="1"/>
  <c r="I445" i="3"/>
  <c r="M445" i="3" s="1"/>
  <c r="Q445" i="3" s="1"/>
  <c r="J301" i="3"/>
  <c r="N301" i="3" s="1"/>
  <c r="R301" i="3" s="1"/>
  <c r="I409" i="3"/>
  <c r="M409" i="3" s="1"/>
  <c r="I401" i="3"/>
  <c r="M401" i="3" s="1"/>
  <c r="Q401" i="3" s="1"/>
  <c r="I413" i="3"/>
  <c r="M413" i="3" s="1"/>
  <c r="Q413" i="3" s="1"/>
  <c r="J293" i="3"/>
  <c r="N293" i="3" s="1"/>
  <c r="J277" i="3"/>
  <c r="N277" i="3" s="1"/>
  <c r="R277" i="3" s="1"/>
  <c r="I377" i="3"/>
  <c r="M377" i="3" s="1"/>
  <c r="J269" i="3"/>
  <c r="N269" i="3" s="1"/>
  <c r="R269" i="3" s="1"/>
  <c r="I369" i="3"/>
  <c r="M369" i="3" s="1"/>
  <c r="Q369" i="3" s="1"/>
  <c r="I381" i="3"/>
  <c r="M381" i="3" s="1"/>
  <c r="Q381" i="3" s="1"/>
  <c r="I361" i="3"/>
  <c r="M361" i="3" s="1"/>
  <c r="Q361" i="3" s="1"/>
  <c r="I373" i="3"/>
  <c r="M373" i="3" s="1"/>
  <c r="Q373" i="3" s="1"/>
  <c r="I217" i="3"/>
  <c r="M217" i="3" s="1"/>
  <c r="Q217" i="3" s="1"/>
  <c r="I229" i="3"/>
  <c r="M229" i="3" s="1"/>
  <c r="Q229" i="3" s="1"/>
  <c r="J830" i="3"/>
  <c r="N830" i="3" s="1"/>
  <c r="R830" i="3" s="1"/>
  <c r="H830" i="3"/>
  <c r="L830" i="3" s="1"/>
  <c r="P830" i="3" s="1"/>
  <c r="I830" i="3"/>
  <c r="M830" i="3" s="1"/>
  <c r="Q830" i="3" s="1"/>
  <c r="J710" i="3"/>
  <c r="N710" i="3" s="1"/>
  <c r="R710" i="3" s="1"/>
  <c r="H781" i="3"/>
  <c r="L781" i="3" s="1"/>
  <c r="P781" i="3" s="1"/>
  <c r="J782" i="3"/>
  <c r="N782" i="3" s="1"/>
  <c r="R782" i="3" s="1"/>
  <c r="H782" i="3"/>
  <c r="L782" i="3" s="1"/>
  <c r="P782" i="3" s="1"/>
  <c r="I726" i="3"/>
  <c r="M726" i="3" s="1"/>
  <c r="Q726" i="3" s="1"/>
  <c r="H726" i="3"/>
  <c r="L726" i="3" s="1"/>
  <c r="I670" i="3"/>
  <c r="M670" i="3" s="1"/>
  <c r="Q670" i="3" s="1"/>
  <c r="H670" i="3"/>
  <c r="L670" i="3" s="1"/>
  <c r="P670" i="3" s="1"/>
  <c r="H669" i="3"/>
  <c r="L669" i="3" s="1"/>
  <c r="P669" i="3" s="1"/>
  <c r="J550" i="3"/>
  <c r="N550" i="3" s="1"/>
  <c r="R550" i="3" s="1"/>
  <c r="H614" i="3"/>
  <c r="L614" i="3" s="1"/>
  <c r="P614" i="3" s="1"/>
  <c r="J494" i="3"/>
  <c r="N494" i="3" s="1"/>
  <c r="R494" i="3" s="1"/>
  <c r="H565" i="3"/>
  <c r="L565" i="3" s="1"/>
  <c r="P565" i="3" s="1"/>
  <c r="H566" i="3"/>
  <c r="L566" i="3" s="1"/>
  <c r="P566" i="3" s="1"/>
  <c r="H517" i="3"/>
  <c r="L517" i="3" s="1"/>
  <c r="I518" i="3"/>
  <c r="M518" i="3" s="1"/>
  <c r="Q518" i="3" s="1"/>
  <c r="H333" i="3"/>
  <c r="L333" i="3" s="1"/>
  <c r="P333" i="3" s="1"/>
  <c r="I322" i="3"/>
  <c r="M322" i="3" s="1"/>
  <c r="Q322" i="3" s="1"/>
  <c r="I190" i="3"/>
  <c r="M190" i="3" s="1"/>
  <c r="Q190" i="3" s="1"/>
  <c r="J606" i="3"/>
  <c r="N606" i="3" s="1"/>
  <c r="R606" i="3" s="1"/>
  <c r="I833" i="3"/>
  <c r="M833" i="3" s="1"/>
  <c r="Q833" i="3" s="1"/>
  <c r="J677" i="3"/>
  <c r="N677" i="3" s="1"/>
  <c r="R677" i="3" s="1"/>
  <c r="H796" i="3"/>
  <c r="L796" i="3" s="1"/>
  <c r="P796" i="3" s="1"/>
  <c r="R4" i="3"/>
  <c r="J14" i="3"/>
  <c r="N14" i="3" s="1"/>
  <c r="R14" i="3" s="1"/>
  <c r="J38" i="3"/>
  <c r="N38" i="3" s="1"/>
  <c r="R38" i="3" s="1"/>
  <c r="J53" i="3"/>
  <c r="N53" i="3" s="1"/>
  <c r="R53" i="3" s="1"/>
  <c r="J85" i="3"/>
  <c r="N85" i="3" s="1"/>
  <c r="R85" i="3" s="1"/>
  <c r="R107" i="3"/>
  <c r="J109" i="3"/>
  <c r="N109" i="3" s="1"/>
  <c r="I126" i="3"/>
  <c r="M126" i="3" s="1"/>
  <c r="Q126" i="3" s="1"/>
  <c r="I129" i="3"/>
  <c r="M129" i="3" s="1"/>
  <c r="Q129" i="3" s="1"/>
  <c r="J141" i="3"/>
  <c r="N141" i="3" s="1"/>
  <c r="R141" i="3" s="1"/>
  <c r="I157" i="3"/>
  <c r="M157" i="3" s="1"/>
  <c r="Q157" i="3" s="1"/>
  <c r="I177" i="3"/>
  <c r="M177" i="3" s="1"/>
  <c r="Q177" i="3" s="1"/>
  <c r="J181" i="3"/>
  <c r="N181" i="3" s="1"/>
  <c r="R181" i="3" s="1"/>
  <c r="J126" i="3"/>
  <c r="N126" i="3" s="1"/>
  <c r="R126" i="3" s="1"/>
  <c r="J253" i="3"/>
  <c r="N253" i="3" s="1"/>
  <c r="R253" i="3" s="1"/>
  <c r="I257" i="3"/>
  <c r="M257" i="3" s="1"/>
  <c r="I281" i="3"/>
  <c r="M281" i="3" s="1"/>
  <c r="Q281" i="3" s="1"/>
  <c r="J286" i="3"/>
  <c r="N286" i="3" s="1"/>
  <c r="R286" i="3" s="1"/>
  <c r="J326" i="3"/>
  <c r="N326" i="3" s="1"/>
  <c r="R326" i="3" s="1"/>
  <c r="J333" i="3"/>
  <c r="N333" i="3" s="1"/>
  <c r="R333" i="3" s="1"/>
  <c r="H341" i="3"/>
  <c r="L341" i="3" s="1"/>
  <c r="P341" i="3" s="1"/>
  <c r="J381" i="3"/>
  <c r="N381" i="3" s="1"/>
  <c r="R381" i="3" s="1"/>
  <c r="I385" i="3"/>
  <c r="M385" i="3" s="1"/>
  <c r="Q385" i="3" s="1"/>
  <c r="J430" i="3"/>
  <c r="N430" i="3" s="1"/>
  <c r="R430" i="3" s="1"/>
  <c r="H436" i="3"/>
  <c r="L436" i="3" s="1"/>
  <c r="P436" i="3" s="1"/>
  <c r="H453" i="3"/>
  <c r="L453" i="3" s="1"/>
  <c r="P453" i="3" s="1"/>
  <c r="J517" i="3"/>
  <c r="N517" i="3" s="1"/>
  <c r="R517" i="3" s="1"/>
  <c r="H525" i="3"/>
  <c r="L525" i="3" s="1"/>
  <c r="P525" i="3" s="1"/>
  <c r="H542" i="3"/>
  <c r="L542" i="3" s="1"/>
  <c r="P542" i="3" s="1"/>
  <c r="I566" i="3"/>
  <c r="M566" i="3" s="1"/>
  <c r="Q566" i="3" s="1"/>
  <c r="R591" i="3"/>
  <c r="H652" i="3"/>
  <c r="L652" i="3" s="1"/>
  <c r="H708" i="3"/>
  <c r="L708" i="3" s="1"/>
  <c r="P708" i="3" s="1"/>
  <c r="J814" i="3"/>
  <c r="N814" i="3" s="1"/>
  <c r="R814" i="3" s="1"/>
  <c r="I814" i="3"/>
  <c r="M814" i="3" s="1"/>
  <c r="Q814" i="3" s="1"/>
  <c r="H814" i="3"/>
  <c r="L814" i="3" s="1"/>
  <c r="P814" i="3" s="1"/>
  <c r="H813" i="3"/>
  <c r="L813" i="3" s="1"/>
  <c r="I746" i="3"/>
  <c r="M746" i="3" s="1"/>
  <c r="Q746" i="3" s="1"/>
  <c r="J758" i="3"/>
  <c r="N758" i="3" s="1"/>
  <c r="R758" i="3" s="1"/>
  <c r="J638" i="3"/>
  <c r="N638" i="3" s="1"/>
  <c r="R638" i="3" s="1"/>
  <c r="I758" i="3"/>
  <c r="M758" i="3" s="1"/>
  <c r="Q758" i="3" s="1"/>
  <c r="H758" i="3"/>
  <c r="L758" i="3" s="1"/>
  <c r="P758" i="3" s="1"/>
  <c r="H701" i="3"/>
  <c r="L701" i="3" s="1"/>
  <c r="P701" i="3" s="1"/>
  <c r="J582" i="3"/>
  <c r="N582" i="3" s="1"/>
  <c r="R582" i="3" s="1"/>
  <c r="H638" i="3"/>
  <c r="L638" i="3" s="1"/>
  <c r="P638" i="3" s="1"/>
  <c r="H637" i="3"/>
  <c r="L637" i="3" s="1"/>
  <c r="P637" i="3" s="1"/>
  <c r="I458" i="3"/>
  <c r="M458" i="3" s="1"/>
  <c r="Q458" i="3" s="1"/>
  <c r="H469" i="3"/>
  <c r="L469" i="3" s="1"/>
  <c r="Q85" i="3"/>
  <c r="H685" i="3"/>
  <c r="L685" i="3" s="1"/>
  <c r="P685" i="3" s="1"/>
  <c r="J694" i="3"/>
  <c r="N694" i="3" s="1"/>
  <c r="R694" i="3" s="1"/>
  <c r="J6" i="3"/>
  <c r="N6" i="3" s="1"/>
  <c r="R6" i="3" s="1"/>
  <c r="H12" i="3"/>
  <c r="L12" i="3" s="1"/>
  <c r="R19" i="3"/>
  <c r="J29" i="3"/>
  <c r="N29" i="3" s="1"/>
  <c r="R29" i="3" s="1"/>
  <c r="I46" i="3"/>
  <c r="M46" i="3" s="1"/>
  <c r="Q46" i="3" s="1"/>
  <c r="H69" i="3"/>
  <c r="L69" i="3" s="1"/>
  <c r="P69" i="3" s="1"/>
  <c r="I77" i="3"/>
  <c r="M77" i="3" s="1"/>
  <c r="Q77" i="3" s="1"/>
  <c r="I89" i="3"/>
  <c r="M89" i="3" s="1"/>
  <c r="Q89" i="3" s="1"/>
  <c r="R91" i="3"/>
  <c r="R99" i="3"/>
  <c r="I105" i="3"/>
  <c r="M105" i="3" s="1"/>
  <c r="Q105" i="3" s="1"/>
  <c r="Q107" i="3"/>
  <c r="I134" i="3"/>
  <c r="M134" i="3" s="1"/>
  <c r="Q134" i="3" s="1"/>
  <c r="I137" i="3"/>
  <c r="M137" i="3" s="1"/>
  <c r="Q137" i="3" s="1"/>
  <c r="I162" i="3"/>
  <c r="M162" i="3" s="1"/>
  <c r="Q162" i="3" s="1"/>
  <c r="I170" i="3"/>
  <c r="M170" i="3" s="1"/>
  <c r="Q170" i="3" s="1"/>
  <c r="I174" i="3"/>
  <c r="M174" i="3" s="1"/>
  <c r="Q174" i="3" s="1"/>
  <c r="Q196" i="3"/>
  <c r="I198" i="3"/>
  <c r="M198" i="3" s="1"/>
  <c r="Q198" i="3" s="1"/>
  <c r="I209" i="3"/>
  <c r="M209" i="3" s="1"/>
  <c r="J262" i="3"/>
  <c r="N262" i="3" s="1"/>
  <c r="R262" i="3" s="1"/>
  <c r="I273" i="3"/>
  <c r="M273" i="3" s="1"/>
  <c r="Q273" i="3" s="1"/>
  <c r="Q275" i="3"/>
  <c r="J278" i="3"/>
  <c r="N278" i="3" s="1"/>
  <c r="R278" i="3" s="1"/>
  <c r="I297" i="3"/>
  <c r="M297" i="3" s="1"/>
  <c r="Q297" i="3" s="1"/>
  <c r="I362" i="3"/>
  <c r="M362" i="3" s="1"/>
  <c r="H396" i="3"/>
  <c r="L396" i="3" s="1"/>
  <c r="P396" i="3" s="1"/>
  <c r="I433" i="3"/>
  <c r="M433" i="3" s="1"/>
  <c r="Q433" i="3" s="1"/>
  <c r="I450" i="3"/>
  <c r="M450" i="3" s="1"/>
  <c r="J477" i="3"/>
  <c r="N477" i="3" s="1"/>
  <c r="R477" i="3" s="1"/>
  <c r="H493" i="3"/>
  <c r="L493" i="3" s="1"/>
  <c r="P493" i="3" s="1"/>
  <c r="J510" i="3"/>
  <c r="N510" i="3" s="1"/>
  <c r="R510" i="3" s="1"/>
  <c r="I550" i="3"/>
  <c r="M550" i="3" s="1"/>
  <c r="Q550" i="3" s="1"/>
  <c r="H604" i="3"/>
  <c r="L604" i="3" s="1"/>
  <c r="R623" i="3"/>
  <c r="H628" i="3"/>
  <c r="L628" i="3" s="1"/>
  <c r="P628" i="3" s="1"/>
  <c r="I638" i="3"/>
  <c r="M638" i="3" s="1"/>
  <c r="Q638" i="3" s="1"/>
  <c r="I834" i="3"/>
  <c r="M834" i="3" s="1"/>
  <c r="Q834" i="3" s="1"/>
  <c r="J726" i="3"/>
  <c r="N726" i="3" s="1"/>
  <c r="H789" i="3"/>
  <c r="L789" i="3" s="1"/>
  <c r="P789" i="3" s="1"/>
  <c r="J790" i="3"/>
  <c r="N790" i="3" s="1"/>
  <c r="R790" i="3" s="1"/>
  <c r="H790" i="3"/>
  <c r="L790" i="3" s="1"/>
  <c r="J542" i="3"/>
  <c r="N542" i="3" s="1"/>
  <c r="R542" i="3" s="1"/>
  <c r="H661" i="3"/>
  <c r="L661" i="3" s="1"/>
  <c r="P661" i="3" s="1"/>
  <c r="H662" i="3"/>
  <c r="L662" i="3" s="1"/>
  <c r="P662" i="3" s="1"/>
  <c r="I606" i="3"/>
  <c r="M606" i="3" s="1"/>
  <c r="Q606" i="3" s="1"/>
  <c r="J486" i="3"/>
  <c r="N486" i="3" s="1"/>
  <c r="R486" i="3" s="1"/>
  <c r="R374" i="3"/>
  <c r="H437" i="3"/>
  <c r="L437" i="3" s="1"/>
  <c r="P437" i="3" s="1"/>
  <c r="I438" i="3"/>
  <c r="M438" i="3" s="1"/>
  <c r="I326" i="3"/>
  <c r="M326" i="3" s="1"/>
  <c r="Q326" i="3" s="1"/>
  <c r="I314" i="3"/>
  <c r="M314" i="3" s="1"/>
  <c r="Q314" i="3" s="1"/>
  <c r="Q461" i="3"/>
  <c r="H836" i="3"/>
  <c r="L836" i="3" s="1"/>
  <c r="P836" i="3" s="1"/>
  <c r="J837" i="3"/>
  <c r="N837" i="3" s="1"/>
  <c r="R837" i="3" s="1"/>
  <c r="J773" i="3"/>
  <c r="N773" i="3" s="1"/>
  <c r="R773" i="3" s="1"/>
  <c r="I773" i="3"/>
  <c r="M773" i="3" s="1"/>
  <c r="Q773" i="3" s="1"/>
  <c r="J653" i="3"/>
  <c r="N653" i="3" s="1"/>
  <c r="R653" i="3" s="1"/>
  <c r="J741" i="3"/>
  <c r="N741" i="3" s="1"/>
  <c r="R741" i="3" s="1"/>
  <c r="I729" i="3"/>
  <c r="M729" i="3" s="1"/>
  <c r="Q729" i="3" s="1"/>
  <c r="J621" i="3"/>
  <c r="N621" i="3" s="1"/>
  <c r="R621" i="3" s="1"/>
  <c r="H692" i="3"/>
  <c r="L692" i="3" s="1"/>
  <c r="J573" i="3"/>
  <c r="N573" i="3" s="1"/>
  <c r="R573" i="3" s="1"/>
  <c r="H644" i="3"/>
  <c r="L644" i="3" s="1"/>
  <c r="P644" i="3" s="1"/>
  <c r="J525" i="3"/>
  <c r="N525" i="3" s="1"/>
  <c r="R525" i="3" s="1"/>
  <c r="I581" i="3"/>
  <c r="M581" i="3" s="1"/>
  <c r="Q581" i="3" s="1"/>
  <c r="J461" i="3"/>
  <c r="N461" i="3" s="1"/>
  <c r="R461" i="3" s="1"/>
  <c r="Q15" i="3"/>
  <c r="J69" i="3"/>
  <c r="N69" i="3" s="1"/>
  <c r="R69" i="3" s="1"/>
  <c r="J77" i="3"/>
  <c r="N77" i="3" s="1"/>
  <c r="R77" i="3" s="1"/>
  <c r="P115" i="3"/>
  <c r="P130" i="3"/>
  <c r="I142" i="3"/>
  <c r="M142" i="3" s="1"/>
  <c r="Q142" i="3" s="1"/>
  <c r="I145" i="3"/>
  <c r="M145" i="3" s="1"/>
  <c r="Q145" i="3" s="1"/>
  <c r="J149" i="3"/>
  <c r="N149" i="3" s="1"/>
  <c r="R149" i="3" s="1"/>
  <c r="P155" i="3"/>
  <c r="J157" i="3"/>
  <c r="N157" i="3" s="1"/>
  <c r="R157" i="3" s="1"/>
  <c r="Q187" i="3"/>
  <c r="R275" i="3"/>
  <c r="I317" i="3"/>
  <c r="M317" i="3" s="1"/>
  <c r="Q317" i="3" s="1"/>
  <c r="J342" i="3"/>
  <c r="N342" i="3" s="1"/>
  <c r="R342" i="3" s="1"/>
  <c r="I345" i="3"/>
  <c r="M345" i="3" s="1"/>
  <c r="J365" i="3"/>
  <c r="N365" i="3" s="1"/>
  <c r="R365" i="3" s="1"/>
  <c r="P395" i="3"/>
  <c r="I397" i="3"/>
  <c r="M397" i="3" s="1"/>
  <c r="Q397" i="3" s="1"/>
  <c r="I417" i="3"/>
  <c r="M417" i="3" s="1"/>
  <c r="J493" i="3"/>
  <c r="N493" i="3" s="1"/>
  <c r="R493" i="3" s="1"/>
  <c r="J518" i="3"/>
  <c r="N518" i="3" s="1"/>
  <c r="R518" i="3" s="1"/>
  <c r="H548" i="3"/>
  <c r="L548" i="3" s="1"/>
  <c r="P548" i="3" s="1"/>
  <c r="H581" i="3"/>
  <c r="L581" i="3" s="1"/>
  <c r="P581" i="3" s="1"/>
  <c r="H620" i="3"/>
  <c r="L620" i="3" s="1"/>
  <c r="P620" i="3" s="1"/>
  <c r="J662" i="3"/>
  <c r="N662" i="3" s="1"/>
  <c r="R662" i="3" s="1"/>
  <c r="I686" i="3"/>
  <c r="M686" i="3" s="1"/>
  <c r="Q686" i="3" s="1"/>
  <c r="H725" i="3"/>
  <c r="L725" i="3" s="1"/>
  <c r="P725" i="3" s="1"/>
  <c r="I766" i="3"/>
  <c r="M766" i="3" s="1"/>
  <c r="Q766" i="3" s="1"/>
  <c r="J798" i="3"/>
  <c r="N798" i="3" s="1"/>
  <c r="R798" i="3" s="1"/>
  <c r="H798" i="3"/>
  <c r="L798" i="3" s="1"/>
  <c r="P798" i="3" s="1"/>
  <c r="H797" i="3"/>
  <c r="L797" i="3" s="1"/>
  <c r="P797" i="3" s="1"/>
  <c r="J678" i="3"/>
  <c r="N678" i="3" s="1"/>
  <c r="R678" i="3" s="1"/>
  <c r="I750" i="3"/>
  <c r="M750" i="3" s="1"/>
  <c r="Q750" i="3" s="1"/>
  <c r="I738" i="3"/>
  <c r="M738" i="3" s="1"/>
  <c r="H750" i="3"/>
  <c r="L750" i="3" s="1"/>
  <c r="P750" i="3" s="1"/>
  <c r="H693" i="3"/>
  <c r="L693" i="3" s="1"/>
  <c r="P693" i="3" s="1"/>
  <c r="H694" i="3"/>
  <c r="L694" i="3" s="1"/>
  <c r="P694" i="3" s="1"/>
  <c r="J574" i="3"/>
  <c r="N574" i="3" s="1"/>
  <c r="R574" i="3" s="1"/>
  <c r="H645" i="3"/>
  <c r="L645" i="3" s="1"/>
  <c r="P645" i="3" s="1"/>
  <c r="H646" i="3"/>
  <c r="L646" i="3" s="1"/>
  <c r="P646" i="3" s="1"/>
  <c r="J526" i="3"/>
  <c r="N526" i="3" s="1"/>
  <c r="R526" i="3" s="1"/>
  <c r="H590" i="3"/>
  <c r="L590" i="3" s="1"/>
  <c r="P590" i="3" s="1"/>
  <c r="J470" i="3"/>
  <c r="N470" i="3" s="1"/>
  <c r="R470" i="3" s="1"/>
  <c r="I590" i="3"/>
  <c r="M590" i="3" s="1"/>
  <c r="Q590" i="3" s="1"/>
  <c r="I534" i="3"/>
  <c r="M534" i="3" s="1"/>
  <c r="Q534" i="3" s="1"/>
  <c r="H533" i="3"/>
  <c r="L533" i="3" s="1"/>
  <c r="P533" i="3" s="1"/>
  <c r="H422" i="3"/>
  <c r="L422" i="3" s="1"/>
  <c r="I410" i="3"/>
  <c r="M410" i="3" s="1"/>
  <c r="Q410" i="3" s="1"/>
  <c r="J22" i="3"/>
  <c r="N22" i="3" s="1"/>
  <c r="R22" i="3" s="1"/>
  <c r="I630" i="3"/>
  <c r="M630" i="3" s="1"/>
  <c r="Q630" i="3" s="1"/>
  <c r="J765" i="3"/>
  <c r="N765" i="3" s="1"/>
  <c r="R765" i="3" s="1"/>
  <c r="J645" i="3"/>
  <c r="N645" i="3" s="1"/>
  <c r="R645" i="3" s="1"/>
  <c r="R15" i="3"/>
  <c r="J30" i="3"/>
  <c r="N30" i="3" s="1"/>
  <c r="R30" i="3" s="1"/>
  <c r="H37" i="3"/>
  <c r="L37" i="3" s="1"/>
  <c r="P37" i="3" s="1"/>
  <c r="Q67" i="3"/>
  <c r="Q115" i="3"/>
  <c r="I153" i="3"/>
  <c r="M153" i="3" s="1"/>
  <c r="Q180" i="3"/>
  <c r="I182" i="3"/>
  <c r="M182" i="3" s="1"/>
  <c r="Q182" i="3" s="1"/>
  <c r="I185" i="3"/>
  <c r="M185" i="3" s="1"/>
  <c r="Q185" i="3" s="1"/>
  <c r="Q204" i="3"/>
  <c r="R235" i="3"/>
  <c r="G235" i="3"/>
  <c r="I245" i="3"/>
  <c r="M245" i="3" s="1"/>
  <c r="Q245" i="3" s="1"/>
  <c r="I258" i="3"/>
  <c r="M258" i="3" s="1"/>
  <c r="R268" i="3"/>
  <c r="Q289" i="3"/>
  <c r="I309" i="3"/>
  <c r="M309" i="3" s="1"/>
  <c r="Q309" i="3" s="1"/>
  <c r="J334" i="3"/>
  <c r="N334" i="3" s="1"/>
  <c r="R334" i="3" s="1"/>
  <c r="I393" i="3"/>
  <c r="M393" i="3" s="1"/>
  <c r="Q393" i="3" s="1"/>
  <c r="I402" i="3"/>
  <c r="M402" i="3" s="1"/>
  <c r="Q402" i="3" s="1"/>
  <c r="H470" i="3"/>
  <c r="L470" i="3" s="1"/>
  <c r="P470" i="3" s="1"/>
  <c r="H573" i="3"/>
  <c r="L573" i="3" s="1"/>
  <c r="P573" i="3" s="1"/>
  <c r="H589" i="3"/>
  <c r="L589" i="3" s="1"/>
  <c r="P589" i="3" s="1"/>
  <c r="H605" i="3"/>
  <c r="L605" i="3" s="1"/>
  <c r="P605" i="3" s="1"/>
  <c r="H709" i="3"/>
  <c r="L709" i="3" s="1"/>
  <c r="P709" i="3" s="1"/>
  <c r="J766" i="3"/>
  <c r="N766" i="3" s="1"/>
  <c r="R766" i="3" s="1"/>
  <c r="H654" i="3"/>
  <c r="L654" i="3" s="1"/>
  <c r="J534" i="3"/>
  <c r="N534" i="3" s="1"/>
  <c r="R534" i="3" s="1"/>
  <c r="I598" i="3"/>
  <c r="M598" i="3" s="1"/>
  <c r="Q598" i="3" s="1"/>
  <c r="H598" i="3"/>
  <c r="L598" i="3" s="1"/>
  <c r="P598" i="3" s="1"/>
  <c r="H485" i="3"/>
  <c r="L485" i="3" s="1"/>
  <c r="P485" i="3" s="1"/>
  <c r="I486" i="3"/>
  <c r="M486" i="3" s="1"/>
  <c r="Q486" i="3" s="1"/>
  <c r="I318" i="3"/>
  <c r="M318" i="3" s="1"/>
  <c r="Q318" i="3" s="1"/>
  <c r="I306" i="3"/>
  <c r="M306" i="3" s="1"/>
  <c r="Q306" i="3" s="1"/>
  <c r="J446" i="3"/>
  <c r="N446" i="3" s="1"/>
  <c r="R446" i="3" s="1"/>
  <c r="J685" i="3"/>
  <c r="N685" i="3" s="1"/>
  <c r="R685" i="3" s="1"/>
  <c r="H804" i="3"/>
  <c r="L804" i="3" s="1"/>
  <c r="P804" i="3" s="1"/>
  <c r="H660" i="3"/>
  <c r="L660" i="3" s="1"/>
  <c r="P660" i="3" s="1"/>
  <c r="J541" i="3"/>
  <c r="N541" i="3" s="1"/>
  <c r="R541" i="3" s="1"/>
  <c r="I14" i="3"/>
  <c r="M14" i="3" s="1"/>
  <c r="Q14" i="3" s="1"/>
  <c r="I21" i="3"/>
  <c r="M21" i="3" s="1"/>
  <c r="Q21" i="3" s="1"/>
  <c r="Q51" i="3"/>
  <c r="I113" i="3"/>
  <c r="M113" i="3" s="1"/>
  <c r="R115" i="3"/>
  <c r="J117" i="3"/>
  <c r="N117" i="3" s="1"/>
  <c r="R117" i="3" s="1"/>
  <c r="I125" i="3"/>
  <c r="M125" i="3" s="1"/>
  <c r="I138" i="3"/>
  <c r="M138" i="3" s="1"/>
  <c r="J165" i="3"/>
  <c r="N165" i="3" s="1"/>
  <c r="R165" i="3" s="1"/>
  <c r="P195" i="3"/>
  <c r="R204" i="3"/>
  <c r="R212" i="3"/>
  <c r="R220" i="3"/>
  <c r="Q276" i="3"/>
  <c r="P291" i="3"/>
  <c r="R331" i="3"/>
  <c r="H404" i="3"/>
  <c r="L404" i="3" s="1"/>
  <c r="P404" i="3" s="1"/>
  <c r="H445" i="3"/>
  <c r="L445" i="3" s="1"/>
  <c r="P445" i="3" s="1"/>
  <c r="H516" i="3"/>
  <c r="L516" i="3" s="1"/>
  <c r="P516" i="3" s="1"/>
  <c r="H582" i="3"/>
  <c r="L582" i="3" s="1"/>
  <c r="I574" i="3"/>
  <c r="M574" i="3" s="1"/>
  <c r="Q574" i="3" s="1"/>
  <c r="R636" i="3"/>
  <c r="R676" i="3"/>
  <c r="H822" i="3"/>
  <c r="L822" i="3" s="1"/>
  <c r="P822" i="3" s="1"/>
  <c r="J702" i="3"/>
  <c r="N702" i="3" s="1"/>
  <c r="R702" i="3" s="1"/>
  <c r="J822" i="3"/>
  <c r="N822" i="3" s="1"/>
  <c r="R822" i="3" s="1"/>
  <c r="I822" i="3"/>
  <c r="M822" i="3" s="1"/>
  <c r="Q822" i="3" s="1"/>
  <c r="J774" i="3"/>
  <c r="N774" i="3" s="1"/>
  <c r="R774" i="3" s="1"/>
  <c r="I774" i="3"/>
  <c r="M774" i="3" s="1"/>
  <c r="Q774" i="3" s="1"/>
  <c r="H774" i="3"/>
  <c r="L774" i="3" s="1"/>
  <c r="J654" i="3"/>
  <c r="N654" i="3" s="1"/>
  <c r="R654" i="3" s="1"/>
  <c r="I678" i="3"/>
  <c r="M678" i="3" s="1"/>
  <c r="Q678" i="3" s="1"/>
  <c r="J558" i="3"/>
  <c r="N558" i="3" s="1"/>
  <c r="R558" i="3" s="1"/>
  <c r="H621" i="3"/>
  <c r="L621" i="3" s="1"/>
  <c r="P621" i="3" s="1"/>
  <c r="H622" i="3"/>
  <c r="L622" i="3" s="1"/>
  <c r="P622" i="3" s="1"/>
  <c r="H502" i="3"/>
  <c r="L502" i="3" s="1"/>
  <c r="P502" i="3" s="1"/>
  <c r="I502" i="3"/>
  <c r="M502" i="3" s="1"/>
  <c r="Q502" i="3" s="1"/>
  <c r="H501" i="3"/>
  <c r="L501" i="3" s="1"/>
  <c r="P501" i="3" s="1"/>
  <c r="H357" i="3"/>
  <c r="L357" i="3" s="1"/>
  <c r="P357" i="3" s="1"/>
  <c r="I346" i="3"/>
  <c r="M346" i="3" s="1"/>
  <c r="Q346" i="3" s="1"/>
  <c r="H534" i="3"/>
  <c r="L534" i="3" s="1"/>
  <c r="P534" i="3" s="1"/>
  <c r="J709" i="3"/>
  <c r="N709" i="3" s="1"/>
  <c r="R709" i="3" s="1"/>
  <c r="J829" i="3"/>
  <c r="N829" i="3" s="1"/>
  <c r="R829" i="3" s="1"/>
  <c r="H676" i="3"/>
  <c r="L676" i="3" s="1"/>
  <c r="P676" i="3" s="1"/>
  <c r="J557" i="3"/>
  <c r="N557" i="3" s="1"/>
  <c r="R557" i="3" s="1"/>
  <c r="Q60" i="3"/>
  <c r="Q76" i="3"/>
  <c r="I146" i="3"/>
  <c r="M146" i="3" s="1"/>
  <c r="Q146" i="3" s="1"/>
  <c r="P171" i="3"/>
  <c r="Q195" i="3"/>
  <c r="J229" i="3"/>
  <c r="N229" i="3" s="1"/>
  <c r="R229" i="3" s="1"/>
  <c r="J245" i="3"/>
  <c r="N245" i="3" s="1"/>
  <c r="R245" i="3" s="1"/>
  <c r="J318" i="3"/>
  <c r="N318" i="3" s="1"/>
  <c r="R318" i="3" s="1"/>
  <c r="H373" i="3"/>
  <c r="L373" i="3" s="1"/>
  <c r="P373" i="3" s="1"/>
  <c r="I389" i="3"/>
  <c r="M389" i="3" s="1"/>
  <c r="Q389" i="3" s="1"/>
  <c r="H438" i="3"/>
  <c r="L438" i="3" s="1"/>
  <c r="P438" i="3" s="1"/>
  <c r="H468" i="3"/>
  <c r="L468" i="3" s="1"/>
  <c r="P468" i="3" s="1"/>
  <c r="J502" i="3"/>
  <c r="N502" i="3" s="1"/>
  <c r="R502" i="3" s="1"/>
  <c r="I533" i="3"/>
  <c r="M533" i="3" s="1"/>
  <c r="Q533" i="3" s="1"/>
  <c r="I621" i="3"/>
  <c r="M621" i="3" s="1"/>
  <c r="Q621" i="3" s="1"/>
  <c r="J629" i="3"/>
  <c r="N629" i="3" s="1"/>
  <c r="R629" i="3" s="1"/>
  <c r="R315" i="3"/>
  <c r="P387" i="3"/>
  <c r="R536" i="3"/>
  <c r="R639" i="3"/>
  <c r="Q252" i="3"/>
  <c r="R276" i="3"/>
  <c r="P299" i="3"/>
  <c r="Q300" i="3"/>
  <c r="P363" i="3"/>
  <c r="R387" i="3"/>
  <c r="R416" i="3"/>
  <c r="Q436" i="3"/>
  <c r="R559" i="3"/>
  <c r="R607" i="3"/>
  <c r="R684" i="3"/>
  <c r="R436" i="3"/>
  <c r="Q583" i="3"/>
  <c r="P635" i="3"/>
  <c r="Q660" i="3"/>
  <c r="P203" i="3"/>
  <c r="R244" i="3"/>
  <c r="Q268" i="3"/>
  <c r="R291" i="3"/>
  <c r="P345" i="3"/>
  <c r="P347" i="3"/>
  <c r="R443" i="3"/>
  <c r="R452" i="3"/>
  <c r="R476" i="3"/>
  <c r="R527" i="3"/>
  <c r="Q615" i="3"/>
  <c r="Q668" i="3"/>
  <c r="R348" i="3"/>
  <c r="R395" i="3"/>
  <c r="R432" i="3"/>
  <c r="R468" i="3"/>
  <c r="R528" i="3"/>
  <c r="Q588" i="3"/>
  <c r="R775" i="3"/>
  <c r="R799" i="3"/>
  <c r="Q736" i="3"/>
  <c r="R736" i="3"/>
  <c r="R784" i="3"/>
  <c r="R835" i="3"/>
  <c r="Q800" i="3"/>
  <c r="H784" i="3"/>
  <c r="L784" i="3" s="1"/>
  <c r="P784" i="3" s="1"/>
  <c r="H728" i="3"/>
  <c r="L728" i="3" s="1"/>
  <c r="P728" i="3" s="1"/>
  <c r="P683" i="3"/>
  <c r="Q711" i="3"/>
  <c r="Q824" i="3"/>
  <c r="G453" i="3"/>
  <c r="R520" i="3"/>
  <c r="P11" i="3"/>
  <c r="R23" i="3"/>
  <c r="P29" i="3"/>
  <c r="R31" i="3"/>
  <c r="R37" i="3"/>
  <c r="Q39" i="3"/>
  <c r="R47" i="3"/>
  <c r="P67" i="3"/>
  <c r="Q71" i="3"/>
  <c r="P76" i="3"/>
  <c r="R84" i="3"/>
  <c r="P91" i="3"/>
  <c r="Q93" i="3"/>
  <c r="Q83" i="3"/>
  <c r="P99" i="3"/>
  <c r="R101" i="3"/>
  <c r="R109" i="3"/>
  <c r="Q148" i="3"/>
  <c r="Q150" i="3"/>
  <c r="P163" i="3"/>
  <c r="R173" i="3"/>
  <c r="Q172" i="3"/>
  <c r="R189" i="3"/>
  <c r="Q212" i="3"/>
  <c r="Q221" i="3"/>
  <c r="R236" i="3"/>
  <c r="R252" i="3"/>
  <c r="R254" i="3"/>
  <c r="R260" i="3"/>
  <c r="P275" i="3"/>
  <c r="Q277" i="3"/>
  <c r="Q283" i="3"/>
  <c r="R285" i="3"/>
  <c r="R294" i="3"/>
  <c r="Q307" i="3"/>
  <c r="Q315" i="3"/>
  <c r="R323" i="3"/>
  <c r="Q336" i="3"/>
  <c r="R346" i="3"/>
  <c r="R356" i="3"/>
  <c r="R380" i="3"/>
  <c r="Q387" i="3"/>
  <c r="Q395" i="3"/>
  <c r="Q404" i="3"/>
  <c r="P409" i="3"/>
  <c r="P416" i="3"/>
  <c r="Q429" i="3"/>
  <c r="R439" i="3"/>
  <c r="Q456" i="3"/>
  <c r="P461" i="3"/>
  <c r="R471" i="3"/>
  <c r="Q580" i="3"/>
  <c r="P582" i="3"/>
  <c r="R588" i="3"/>
  <c r="Q27" i="3"/>
  <c r="P3" i="3"/>
  <c r="P13" i="3"/>
  <c r="P44" i="3"/>
  <c r="R51" i="3"/>
  <c r="P59" i="3"/>
  <c r="R79" i="3"/>
  <c r="Q124" i="3"/>
  <c r="Q132" i="3"/>
  <c r="Q140" i="3"/>
  <c r="Q161" i="3"/>
  <c r="P219" i="3"/>
  <c r="P243" i="3"/>
  <c r="P251" i="3"/>
  <c r="P267" i="3"/>
  <c r="Q292" i="3"/>
  <c r="R340" i="3"/>
  <c r="P344" i="3"/>
  <c r="P368" i="3"/>
  <c r="R372" i="3"/>
  <c r="R404" i="3"/>
  <c r="Q416" i="3"/>
  <c r="Q420" i="3"/>
  <c r="Q427" i="3"/>
  <c r="R429" i="3"/>
  <c r="P469" i="3"/>
  <c r="Q488" i="3"/>
  <c r="P541" i="3"/>
  <c r="Q647" i="3"/>
  <c r="P336" i="3"/>
  <c r="Q3" i="3"/>
  <c r="R13" i="3"/>
  <c r="Q20" i="3"/>
  <c r="R39" i="3"/>
  <c r="Q44" i="3"/>
  <c r="Q59" i="3"/>
  <c r="R71" i="3"/>
  <c r="R93" i="3"/>
  <c r="Q108" i="3"/>
  <c r="R124" i="3"/>
  <c r="R132" i="3"/>
  <c r="R140" i="3"/>
  <c r="Q219" i="3"/>
  <c r="R221" i="3"/>
  <c r="Q243" i="3"/>
  <c r="Q251" i="3"/>
  <c r="Q267" i="3"/>
  <c r="R317" i="3"/>
  <c r="P352" i="3"/>
  <c r="R427" i="3"/>
  <c r="Q438" i="3"/>
  <c r="P454" i="3"/>
  <c r="P463" i="3"/>
  <c r="R488" i="3"/>
  <c r="Q501" i="3"/>
  <c r="P503" i="3"/>
  <c r="R556" i="3"/>
  <c r="R630" i="3"/>
  <c r="R760" i="3"/>
  <c r="G760" i="3"/>
  <c r="Q768" i="3"/>
  <c r="Q79" i="3"/>
  <c r="R125" i="3"/>
  <c r="Q5" i="3"/>
  <c r="G19" i="3"/>
  <c r="R20" i="3"/>
  <c r="Q36" i="3"/>
  <c r="R44" i="3"/>
  <c r="P51" i="3"/>
  <c r="P61" i="3"/>
  <c r="R75" i="3"/>
  <c r="Q84" i="3"/>
  <c r="R105" i="3"/>
  <c r="R108" i="3"/>
  <c r="R116" i="3"/>
  <c r="P147" i="3"/>
  <c r="Q149" i="3"/>
  <c r="Q155" i="3"/>
  <c r="R172" i="3"/>
  <c r="R180" i="3"/>
  <c r="R188" i="3"/>
  <c r="R196" i="3"/>
  <c r="P211" i="3"/>
  <c r="Q213" i="3"/>
  <c r="R218" i="3"/>
  <c r="R219" i="3"/>
  <c r="P235" i="3"/>
  <c r="Q237" i="3"/>
  <c r="R243" i="3"/>
  <c r="Q253" i="3"/>
  <c r="Q259" i="3"/>
  <c r="R267" i="3"/>
  <c r="Q293" i="3"/>
  <c r="Q324" i="3"/>
  <c r="G339" i="3"/>
  <c r="R448" i="3"/>
  <c r="R454" i="3"/>
  <c r="R485" i="3"/>
  <c r="R501" i="3"/>
  <c r="R535" i="3"/>
  <c r="R670" i="3"/>
  <c r="R815" i="3"/>
  <c r="R89" i="3"/>
  <c r="Q503" i="3"/>
  <c r="R7" i="3"/>
  <c r="P12" i="3"/>
  <c r="R27" i="3"/>
  <c r="Q28" i="3"/>
  <c r="R36" i="3"/>
  <c r="Q38" i="3"/>
  <c r="R46" i="3"/>
  <c r="R61" i="3"/>
  <c r="P68" i="3"/>
  <c r="R78" i="3"/>
  <c r="Q68" i="3"/>
  <c r="P83" i="3"/>
  <c r="Q98" i="3"/>
  <c r="R100" i="3"/>
  <c r="P123" i="3"/>
  <c r="P131" i="3"/>
  <c r="Q133" i="3"/>
  <c r="P139" i="3"/>
  <c r="Q141" i="3"/>
  <c r="Q147" i="3"/>
  <c r="R155" i="3"/>
  <c r="Q164" i="3"/>
  <c r="Q209" i="3"/>
  <c r="Q211" i="3"/>
  <c r="Q236" i="3"/>
  <c r="R259" i="3"/>
  <c r="R261" i="3"/>
  <c r="R284" i="3"/>
  <c r="Q308" i="3"/>
  <c r="Q316" i="3"/>
  <c r="R324" i="3"/>
  <c r="P339" i="3"/>
  <c r="R343" i="3"/>
  <c r="R364" i="3"/>
  <c r="P379" i="3"/>
  <c r="Q396" i="3"/>
  <c r="Q403" i="3"/>
  <c r="Q423" i="3"/>
  <c r="Q446" i="3"/>
  <c r="Q475" i="3"/>
  <c r="R487" i="3"/>
  <c r="Q504" i="3"/>
  <c r="P509" i="3"/>
  <c r="R511" i="3"/>
  <c r="P515" i="3"/>
  <c r="R532" i="3"/>
  <c r="Q539" i="3"/>
  <c r="P557" i="3"/>
  <c r="Q708" i="3"/>
  <c r="R834" i="3"/>
  <c r="R3" i="3"/>
  <c r="Q12" i="3"/>
  <c r="Q19" i="3"/>
  <c r="R28" i="3"/>
  <c r="P35" i="3"/>
  <c r="Q43" i="3"/>
  <c r="R68" i="3"/>
  <c r="P75" i="3"/>
  <c r="R83" i="3"/>
  <c r="R92" i="3"/>
  <c r="Q123" i="3"/>
  <c r="Q125" i="3"/>
  <c r="Q131" i="3"/>
  <c r="Q139" i="3"/>
  <c r="R147" i="3"/>
  <c r="R164" i="3"/>
  <c r="R211" i="3"/>
  <c r="R213" i="3"/>
  <c r="R237" i="3"/>
  <c r="R293" i="3"/>
  <c r="R308" i="3"/>
  <c r="R316" i="3"/>
  <c r="P360" i="3"/>
  <c r="R379" i="3"/>
  <c r="Q388" i="3"/>
  <c r="R396" i="3"/>
  <c r="P403" i="3"/>
  <c r="R405" i="3"/>
  <c r="P419" i="3"/>
  <c r="R475" i="3"/>
  <c r="Q492" i="3"/>
  <c r="R500" i="3"/>
  <c r="R504" i="3"/>
  <c r="R509" i="3"/>
  <c r="Q520" i="3"/>
  <c r="Q548" i="3"/>
  <c r="R565" i="3"/>
  <c r="Q620" i="3"/>
  <c r="R12" i="3"/>
  <c r="Q23" i="3"/>
  <c r="Q13" i="3"/>
  <c r="Q31" i="3"/>
  <c r="Q35" i="3"/>
  <c r="Q47" i="3"/>
  <c r="R67" i="3"/>
  <c r="Q101" i="3"/>
  <c r="Q109" i="3"/>
  <c r="Q99" i="3"/>
  <c r="R123" i="3"/>
  <c r="R131" i="3"/>
  <c r="R139" i="3"/>
  <c r="Q158" i="3"/>
  <c r="Q173" i="3"/>
  <c r="Q189" i="3"/>
  <c r="R150" i="3"/>
  <c r="Q285" i="3"/>
  <c r="R341" i="3"/>
  <c r="P385" i="3"/>
  <c r="R388" i="3"/>
  <c r="R423" i="3"/>
  <c r="Q487" i="3"/>
  <c r="R492" i="3"/>
  <c r="Q679" i="3"/>
  <c r="R727" i="3"/>
  <c r="G796" i="3"/>
  <c r="P571" i="3"/>
  <c r="R637" i="3"/>
  <c r="R712" i="3"/>
  <c r="P727" i="3"/>
  <c r="Q836" i="3"/>
  <c r="Q508" i="3"/>
  <c r="R543" i="3"/>
  <c r="P588" i="3"/>
  <c r="R632" i="3"/>
  <c r="P654" i="3"/>
  <c r="R664" i="3"/>
  <c r="R679" i="3"/>
  <c r="P702" i="3"/>
  <c r="R704" i="3"/>
  <c r="Q727" i="3"/>
  <c r="P815" i="3"/>
  <c r="R824" i="3"/>
  <c r="R592" i="3"/>
  <c r="Q607" i="3"/>
  <c r="R647" i="3"/>
  <c r="P653" i="3"/>
  <c r="R671" i="3"/>
  <c r="R711" i="3"/>
  <c r="R723" i="3"/>
  <c r="P759" i="3"/>
  <c r="R768" i="3"/>
  <c r="P791" i="3"/>
  <c r="Q819" i="3"/>
  <c r="Q835" i="3"/>
  <c r="Q628" i="3"/>
  <c r="R631" i="3"/>
  <c r="P651" i="3"/>
  <c r="Q663" i="3"/>
  <c r="Q687" i="3"/>
  <c r="Q720" i="3"/>
  <c r="R731" i="3"/>
  <c r="Q759" i="3"/>
  <c r="P776" i="3"/>
  <c r="Q791" i="3"/>
  <c r="R806" i="3"/>
  <c r="Q808" i="3"/>
  <c r="R503" i="3"/>
  <c r="R508" i="3"/>
  <c r="Q515" i="3"/>
  <c r="R548" i="3"/>
  <c r="Q556" i="3"/>
  <c r="R580" i="3"/>
  <c r="P606" i="3"/>
  <c r="P613" i="3"/>
  <c r="R615" i="3"/>
  <c r="Q623" i="3"/>
  <c r="R628" i="3"/>
  <c r="R655" i="3"/>
  <c r="R661" i="3"/>
  <c r="R663" i="3"/>
  <c r="R687" i="3"/>
  <c r="Q695" i="3"/>
  <c r="R703" i="3"/>
  <c r="P711" i="3"/>
  <c r="R720" i="3"/>
  <c r="R728" i="3"/>
  <c r="R759" i="3"/>
  <c r="Q776" i="3"/>
  <c r="R791" i="3"/>
  <c r="R838" i="3"/>
  <c r="Q703" i="3"/>
  <c r="Q716" i="3"/>
  <c r="P735" i="3"/>
  <c r="P775" i="3"/>
  <c r="Q784" i="3"/>
  <c r="P799" i="3"/>
  <c r="R808" i="3"/>
  <c r="R823" i="3"/>
  <c r="I829" i="3"/>
  <c r="M829" i="3" s="1"/>
  <c r="Q829" i="3" s="1"/>
  <c r="I801" i="3"/>
  <c r="M801" i="3" s="1"/>
  <c r="Q801" i="3" s="1"/>
  <c r="I781" i="3"/>
  <c r="M781" i="3" s="1"/>
  <c r="Q781" i="3" s="1"/>
  <c r="I765" i="3"/>
  <c r="M765" i="3" s="1"/>
  <c r="Q765" i="3" s="1"/>
  <c r="I761" i="3"/>
  <c r="M761" i="3" s="1"/>
  <c r="Q761" i="3" s="1"/>
  <c r="I741" i="3"/>
  <c r="M741" i="3" s="1"/>
  <c r="Q741" i="3" s="1"/>
  <c r="I745" i="3"/>
  <c r="M745" i="3" s="1"/>
  <c r="Q745" i="3" s="1"/>
  <c r="I693" i="3"/>
  <c r="M693" i="3" s="1"/>
  <c r="Q693" i="3" s="1"/>
  <c r="I685" i="3"/>
  <c r="M685" i="3" s="1"/>
  <c r="Q685" i="3" s="1"/>
  <c r="I677" i="3"/>
  <c r="M677" i="3" s="1"/>
  <c r="Q677" i="3" s="1"/>
  <c r="I669" i="3"/>
  <c r="M669" i="3" s="1"/>
  <c r="Q669" i="3" s="1"/>
  <c r="I661" i="3"/>
  <c r="M661" i="3" s="1"/>
  <c r="Q661" i="3" s="1"/>
  <c r="I637" i="3"/>
  <c r="M637" i="3" s="1"/>
  <c r="Q637" i="3" s="1"/>
  <c r="I629" i="3"/>
  <c r="M629" i="3" s="1"/>
  <c r="Q629" i="3" s="1"/>
  <c r="I597" i="3"/>
  <c r="M597" i="3" s="1"/>
  <c r="Q597" i="3" s="1"/>
  <c r="I589" i="3"/>
  <c r="M589" i="3" s="1"/>
  <c r="Q589" i="3" s="1"/>
  <c r="I565" i="3"/>
  <c r="M565" i="3" s="1"/>
  <c r="Q565" i="3" s="1"/>
  <c r="I557" i="3"/>
  <c r="M557" i="3" s="1"/>
  <c r="Q557" i="3" s="1"/>
  <c r="I549" i="3"/>
  <c r="M549" i="3" s="1"/>
  <c r="Q549" i="3" s="1"/>
  <c r="Q409" i="3"/>
  <c r="R394" i="3"/>
  <c r="Q210" i="3"/>
  <c r="R281" i="3"/>
  <c r="P726" i="3"/>
  <c r="P839" i="3"/>
  <c r="R361" i="3"/>
  <c r="Q178" i="3"/>
  <c r="P449" i="3"/>
  <c r="R726" i="3"/>
  <c r="Q840" i="3"/>
  <c r="R841" i="3"/>
  <c r="R793" i="3"/>
  <c r="R785" i="3"/>
  <c r="R777" i="3"/>
  <c r="R761" i="3"/>
  <c r="R537" i="3"/>
  <c r="R409" i="3"/>
  <c r="R154" i="3"/>
  <c r="G154" i="3"/>
  <c r="R353" i="3"/>
  <c r="G353" i="3"/>
  <c r="R97" i="3"/>
  <c r="R113" i="3"/>
  <c r="R114" i="3"/>
  <c r="R122" i="3"/>
  <c r="R162" i="3"/>
  <c r="Q194" i="3"/>
  <c r="Q202" i="3"/>
  <c r="Q234" i="3"/>
  <c r="Q250" i="3"/>
  <c r="Q265" i="3"/>
  <c r="P298" i="3"/>
  <c r="R377" i="3"/>
  <c r="Q394" i="3"/>
  <c r="R402" i="3"/>
  <c r="R433" i="3"/>
  <c r="R449" i="3"/>
  <c r="G178" i="3"/>
  <c r="R178" i="3"/>
  <c r="Q122" i="3"/>
  <c r="P202" i="3"/>
  <c r="Q201" i="3"/>
  <c r="G201" i="3"/>
  <c r="P226" i="3"/>
  <c r="R250" i="3"/>
  <c r="R314" i="3"/>
  <c r="P337" i="3"/>
  <c r="R370" i="3"/>
  <c r="P386" i="3"/>
  <c r="P394" i="3"/>
  <c r="P89" i="3"/>
  <c r="G89" i="3"/>
  <c r="P82" i="3"/>
  <c r="Q97" i="3"/>
  <c r="R145" i="3"/>
  <c r="P161" i="3"/>
  <c r="R298" i="3"/>
  <c r="Q345" i="3"/>
  <c r="R378" i="3"/>
  <c r="G385" i="3"/>
  <c r="Q378" i="3"/>
  <c r="R481" i="3"/>
  <c r="P97" i="3"/>
  <c r="P137" i="3"/>
  <c r="R201" i="3"/>
  <c r="G218" i="3"/>
  <c r="R226" i="3"/>
  <c r="P241" i="3"/>
  <c r="Q290" i="3"/>
  <c r="P305" i="3"/>
  <c r="Q329" i="3"/>
  <c r="R434" i="3"/>
  <c r="Q842" i="3"/>
  <c r="G426" i="3"/>
  <c r="R426" i="3"/>
  <c r="Q114" i="3"/>
  <c r="Q130" i="3"/>
  <c r="R170" i="3"/>
  <c r="Q242" i="3"/>
  <c r="P321" i="3"/>
  <c r="G321" i="3"/>
  <c r="P90" i="3"/>
  <c r="P193" i="3"/>
  <c r="P233" i="3"/>
  <c r="R266" i="3"/>
  <c r="Q282" i="3"/>
  <c r="R290" i="3"/>
  <c r="P362" i="3"/>
  <c r="P426" i="3"/>
  <c r="R82" i="3"/>
  <c r="Q90" i="3"/>
  <c r="Q106" i="3"/>
  <c r="P170" i="3"/>
  <c r="P178" i="3"/>
  <c r="P210" i="3"/>
  <c r="Q218" i="3"/>
  <c r="R225" i="3"/>
  <c r="P257" i="3"/>
  <c r="Q274" i="3"/>
  <c r="R282" i="3"/>
  <c r="R289" i="3"/>
  <c r="Q321" i="3"/>
  <c r="Q353" i="3"/>
  <c r="Q362" i="3"/>
  <c r="Q426" i="3"/>
  <c r="R90" i="3"/>
  <c r="Q113" i="3"/>
  <c r="P121" i="3"/>
  <c r="R129" i="3"/>
  <c r="R130" i="3"/>
  <c r="P169" i="3"/>
  <c r="R177" i="3"/>
  <c r="Q193" i="3"/>
  <c r="R202" i="3"/>
  <c r="R209" i="3"/>
  <c r="R210" i="3"/>
  <c r="R217" i="3"/>
  <c r="P225" i="3"/>
  <c r="Q233" i="3"/>
  <c r="Q241" i="3"/>
  <c r="P258" i="3"/>
  <c r="P297" i="3"/>
  <c r="Q305" i="3"/>
  <c r="P322" i="3"/>
  <c r="P354" i="3"/>
  <c r="R362" i="3"/>
  <c r="P378" i="3"/>
  <c r="P401" i="3"/>
  <c r="R738" i="3"/>
  <c r="P98" i="3"/>
  <c r="P106" i="3"/>
  <c r="Q121" i="3"/>
  <c r="P138" i="3"/>
  <c r="P146" i="3"/>
  <c r="Q169" i="3"/>
  <c r="P186" i="3"/>
  <c r="P201" i="3"/>
  <c r="P249" i="3"/>
  <c r="Q258" i="3"/>
  <c r="P289" i="3"/>
  <c r="P313" i="3"/>
  <c r="R321" i="3"/>
  <c r="P330" i="3"/>
  <c r="P338" i="3"/>
  <c r="P353" i="3"/>
  <c r="Q354" i="3"/>
  <c r="R385" i="3"/>
  <c r="P498" i="3"/>
  <c r="Q738" i="3"/>
  <c r="R746" i="3"/>
  <c r="P833" i="3"/>
  <c r="P129" i="3"/>
  <c r="R137" i="3"/>
  <c r="Q138" i="3"/>
  <c r="P154" i="3"/>
  <c r="P177" i="3"/>
  <c r="Q249" i="3"/>
  <c r="R257" i="3"/>
  <c r="R258" i="3"/>
  <c r="P266" i="3"/>
  <c r="Q313" i="3"/>
  <c r="R322" i="3"/>
  <c r="Q330" i="3"/>
  <c r="R338" i="3"/>
  <c r="P346" i="3"/>
  <c r="R354" i="3"/>
  <c r="Q370" i="3"/>
  <c r="R401" i="3"/>
  <c r="R410" i="3"/>
  <c r="Q418" i="3"/>
  <c r="P433" i="3"/>
  <c r="R98" i="3"/>
  <c r="P105" i="3"/>
  <c r="R106" i="3"/>
  <c r="P114" i="3"/>
  <c r="R138" i="3"/>
  <c r="R146" i="3"/>
  <c r="Q154" i="3"/>
  <c r="P162" i="3"/>
  <c r="R186" i="3"/>
  <c r="P194" i="3"/>
  <c r="P234" i="3"/>
  <c r="P242" i="3"/>
  <c r="R265" i="3"/>
  <c r="Q266" i="3"/>
  <c r="P274" i="3"/>
  <c r="P306" i="3"/>
  <c r="R330" i="3"/>
  <c r="Q377" i="3"/>
  <c r="Q417" i="3"/>
  <c r="Q450" i="3"/>
  <c r="R778" i="3"/>
  <c r="R754" i="3"/>
  <c r="R770" i="3"/>
  <c r="R153" i="3"/>
  <c r="R161" i="3"/>
  <c r="P185" i="3"/>
  <c r="R193" i="3"/>
  <c r="R194" i="3"/>
  <c r="P218" i="3"/>
  <c r="Q226" i="3"/>
  <c r="R234" i="3"/>
  <c r="R241" i="3"/>
  <c r="R242" i="3"/>
  <c r="P250" i="3"/>
  <c r="Q257" i="3"/>
  <c r="P265" i="3"/>
  <c r="R273" i="3"/>
  <c r="R274" i="3"/>
  <c r="P282" i="3"/>
  <c r="P290" i="3"/>
  <c r="Q298" i="3"/>
  <c r="R306" i="3"/>
  <c r="P314" i="3"/>
  <c r="R329" i="3"/>
  <c r="Q337" i="3"/>
  <c r="Q386" i="3"/>
  <c r="P402" i="3"/>
  <c r="R417" i="3"/>
  <c r="R794" i="3"/>
  <c r="P834" i="3"/>
  <c r="R842" i="3"/>
  <c r="P377" i="3"/>
  <c r="R393" i="3"/>
  <c r="P418" i="3"/>
  <c r="P466" i="3"/>
  <c r="R59" i="3"/>
  <c r="P499" i="3"/>
  <c r="J753" i="3"/>
  <c r="N753" i="3" s="1"/>
  <c r="R753" i="3" s="1"/>
  <c r="H840" i="3"/>
  <c r="L840" i="3" s="1"/>
  <c r="P840" i="3" s="1"/>
  <c r="H841" i="3"/>
  <c r="L841" i="3" s="1"/>
  <c r="P841" i="3" s="1"/>
  <c r="I777" i="3"/>
  <c r="M777" i="3" s="1"/>
  <c r="Q777" i="3" s="1"/>
  <c r="I841" i="3"/>
  <c r="M841" i="3" s="1"/>
  <c r="Q841" i="3" s="1"/>
  <c r="R336" i="3"/>
  <c r="H800" i="3"/>
  <c r="L800" i="3" s="1"/>
  <c r="P800" i="3" s="1"/>
  <c r="P43" i="3"/>
  <c r="P209" i="3"/>
  <c r="P393" i="3"/>
  <c r="H752" i="3"/>
  <c r="L752" i="3" s="1"/>
  <c r="P752" i="3" s="1"/>
  <c r="I785" i="3"/>
  <c r="M785" i="3" s="1"/>
  <c r="Q785" i="3" s="1"/>
  <c r="Q153" i="3"/>
  <c r="Q225" i="3"/>
  <c r="I789" i="3"/>
  <c r="M789" i="3" s="1"/>
  <c r="Q789" i="3" s="1"/>
  <c r="H792" i="3"/>
  <c r="L792" i="3" s="1"/>
  <c r="P792" i="3" s="1"/>
  <c r="I793" i="3"/>
  <c r="M793" i="3" s="1"/>
  <c r="Q793" i="3" s="1"/>
  <c r="P145" i="3"/>
  <c r="I733" i="3"/>
  <c r="M733" i="3" s="1"/>
  <c r="Q733" i="3" s="1"/>
  <c r="J801" i="3"/>
  <c r="N801" i="3" s="1"/>
  <c r="R801" i="3" s="1"/>
  <c r="J42" i="3"/>
  <c r="N42" i="3" s="1"/>
  <c r="R42" i="3" s="1"/>
  <c r="H42" i="3"/>
  <c r="L42" i="3" s="1"/>
  <c r="P42" i="3" s="1"/>
  <c r="I42" i="3"/>
  <c r="M42" i="3" s="1"/>
  <c r="Q42" i="3" s="1"/>
  <c r="H41" i="3"/>
  <c r="L41" i="3" s="1"/>
  <c r="P41" i="3" s="1"/>
  <c r="I118" i="3"/>
  <c r="M118" i="3" s="1"/>
  <c r="Q118" i="3" s="1"/>
  <c r="H117" i="3"/>
  <c r="L117" i="3" s="1"/>
  <c r="P117" i="3" s="1"/>
  <c r="J127" i="3"/>
  <c r="N127" i="3" s="1"/>
  <c r="R127" i="3" s="1"/>
  <c r="I247" i="3"/>
  <c r="M247" i="3" s="1"/>
  <c r="Q247" i="3" s="1"/>
  <c r="H246" i="3"/>
  <c r="L246" i="3" s="1"/>
  <c r="P246" i="3" s="1"/>
  <c r="J296" i="3"/>
  <c r="N296" i="3" s="1"/>
  <c r="R296" i="3" s="1"/>
  <c r="J176" i="3"/>
  <c r="N176" i="3" s="1"/>
  <c r="R176" i="3" s="1"/>
  <c r="I296" i="3"/>
  <c r="M296" i="3" s="1"/>
  <c r="Q296" i="3" s="1"/>
  <c r="H295" i="3"/>
  <c r="L295" i="3" s="1"/>
  <c r="P295" i="3" s="1"/>
  <c r="H296" i="3"/>
  <c r="L296" i="3" s="1"/>
  <c r="P296" i="3" s="1"/>
  <c r="J311" i="3"/>
  <c r="N311" i="3" s="1"/>
  <c r="R311" i="3" s="1"/>
  <c r="J191" i="3"/>
  <c r="N191" i="3" s="1"/>
  <c r="R191" i="3" s="1"/>
  <c r="I311" i="3"/>
  <c r="M311" i="3" s="1"/>
  <c r="Q311" i="3" s="1"/>
  <c r="H310" i="3"/>
  <c r="L310" i="3" s="1"/>
  <c r="P310" i="3" s="1"/>
  <c r="I40" i="3"/>
  <c r="M40" i="3" s="1"/>
  <c r="Q40" i="3" s="1"/>
  <c r="H39" i="3"/>
  <c r="L39" i="3" s="1"/>
  <c r="P39" i="3" s="1"/>
  <c r="I104" i="3"/>
  <c r="M104" i="3" s="1"/>
  <c r="Q104" i="3" s="1"/>
  <c r="H103" i="3"/>
  <c r="L103" i="3" s="1"/>
  <c r="P103" i="3" s="1"/>
  <c r="H104" i="3"/>
  <c r="L104" i="3" s="1"/>
  <c r="P104" i="3" s="1"/>
  <c r="J224" i="3"/>
  <c r="N224" i="3" s="1"/>
  <c r="R224" i="3" s="1"/>
  <c r="J104" i="3"/>
  <c r="N104" i="3" s="1"/>
  <c r="R104" i="3" s="1"/>
  <c r="H224" i="3"/>
  <c r="L224" i="3" s="1"/>
  <c r="P224" i="3" s="1"/>
  <c r="I224" i="3"/>
  <c r="M224" i="3" s="1"/>
  <c r="Q224" i="3" s="1"/>
  <c r="H223" i="3"/>
  <c r="L223" i="3" s="1"/>
  <c r="P223" i="3" s="1"/>
  <c r="J247" i="3"/>
  <c r="N247" i="3" s="1"/>
  <c r="R247" i="3" s="1"/>
  <c r="P369" i="3"/>
  <c r="J540" i="3"/>
  <c r="N540" i="3" s="1"/>
  <c r="R540" i="3" s="1"/>
  <c r="H540" i="3"/>
  <c r="L540" i="3" s="1"/>
  <c r="P540" i="3" s="1"/>
  <c r="I528" i="3"/>
  <c r="M528" i="3" s="1"/>
  <c r="Q528" i="3" s="1"/>
  <c r="H539" i="3"/>
  <c r="L539" i="3" s="1"/>
  <c r="P539" i="3" s="1"/>
  <c r="J420" i="3"/>
  <c r="N420" i="3" s="1"/>
  <c r="R420" i="3" s="1"/>
  <c r="I32" i="3"/>
  <c r="M32" i="3" s="1"/>
  <c r="Q32" i="3" s="1"/>
  <c r="H31" i="3"/>
  <c r="L31" i="3" s="1"/>
  <c r="P31" i="3" s="1"/>
  <c r="I103" i="3"/>
  <c r="M103" i="3" s="1"/>
  <c r="Q103" i="3" s="1"/>
  <c r="H102" i="3"/>
  <c r="L102" i="3" s="1"/>
  <c r="P102" i="3" s="1"/>
  <c r="G161" i="3"/>
  <c r="J111" i="3"/>
  <c r="N111" i="3" s="1"/>
  <c r="R111" i="3" s="1"/>
  <c r="I231" i="3"/>
  <c r="M231" i="3" s="1"/>
  <c r="Q231" i="3" s="1"/>
  <c r="H230" i="3"/>
  <c r="L230" i="3" s="1"/>
  <c r="P230" i="3" s="1"/>
  <c r="H334" i="3"/>
  <c r="L334" i="3" s="1"/>
  <c r="P334" i="3" s="1"/>
  <c r="J215" i="3"/>
  <c r="N215" i="3" s="1"/>
  <c r="R215" i="3" s="1"/>
  <c r="J335" i="3"/>
  <c r="N335" i="3" s="1"/>
  <c r="R335" i="3" s="1"/>
  <c r="I335" i="3"/>
  <c r="M335" i="3" s="1"/>
  <c r="Q335" i="3" s="1"/>
  <c r="H335" i="3"/>
  <c r="L335" i="3" s="1"/>
  <c r="P335" i="3" s="1"/>
  <c r="J350" i="3"/>
  <c r="N350" i="3" s="1"/>
  <c r="R350" i="3" s="1"/>
  <c r="J230" i="3"/>
  <c r="N230" i="3" s="1"/>
  <c r="R230" i="3" s="1"/>
  <c r="I350" i="3"/>
  <c r="M350" i="3" s="1"/>
  <c r="Q350" i="3" s="1"/>
  <c r="H411" i="3"/>
  <c r="L411" i="3" s="1"/>
  <c r="P411" i="3" s="1"/>
  <c r="J412" i="3"/>
  <c r="N412" i="3" s="1"/>
  <c r="R412" i="3" s="1"/>
  <c r="I400" i="3"/>
  <c r="M400" i="3" s="1"/>
  <c r="Q400" i="3" s="1"/>
  <c r="H412" i="3"/>
  <c r="L412" i="3" s="1"/>
  <c r="P412" i="3" s="1"/>
  <c r="J49" i="3"/>
  <c r="N49" i="3" s="1"/>
  <c r="R49" i="3" s="1"/>
  <c r="I49" i="3"/>
  <c r="M49" i="3" s="1"/>
  <c r="Q49" i="3" s="1"/>
  <c r="H48" i="3"/>
  <c r="L48" i="3" s="1"/>
  <c r="P48" i="3" s="1"/>
  <c r="I112" i="3"/>
  <c r="M112" i="3" s="1"/>
  <c r="Q112" i="3" s="1"/>
  <c r="H111" i="3"/>
  <c r="L111" i="3" s="1"/>
  <c r="P111" i="3" s="1"/>
  <c r="H112" i="3"/>
  <c r="L112" i="3" s="1"/>
  <c r="P112" i="3" s="1"/>
  <c r="I183" i="3"/>
  <c r="M183" i="3" s="1"/>
  <c r="Q183" i="3" s="1"/>
  <c r="H182" i="3"/>
  <c r="L182" i="3" s="1"/>
  <c r="P182" i="3" s="1"/>
  <c r="J41" i="3"/>
  <c r="N41" i="3" s="1"/>
  <c r="R41" i="3" s="1"/>
  <c r="I41" i="3"/>
  <c r="M41" i="3" s="1"/>
  <c r="Q41" i="3" s="1"/>
  <c r="H40" i="3"/>
  <c r="L40" i="3" s="1"/>
  <c r="P40" i="3" s="1"/>
  <c r="P371" i="3"/>
  <c r="J81" i="3"/>
  <c r="N81" i="3" s="1"/>
  <c r="R81" i="3" s="1"/>
  <c r="H80" i="3"/>
  <c r="L80" i="3" s="1"/>
  <c r="P80" i="3" s="1"/>
  <c r="G153" i="3"/>
  <c r="J88" i="3"/>
  <c r="N88" i="3" s="1"/>
  <c r="R88" i="3" s="1"/>
  <c r="H208" i="3"/>
  <c r="L208" i="3" s="1"/>
  <c r="P208" i="3" s="1"/>
  <c r="I208" i="3"/>
  <c r="M208" i="3" s="1"/>
  <c r="Q208" i="3" s="1"/>
  <c r="H207" i="3"/>
  <c r="L207" i="3" s="1"/>
  <c r="P207" i="3" s="1"/>
  <c r="G217" i="3"/>
  <c r="J287" i="3"/>
  <c r="N287" i="3" s="1"/>
  <c r="R287" i="3" s="1"/>
  <c r="J167" i="3"/>
  <c r="N167" i="3" s="1"/>
  <c r="R167" i="3" s="1"/>
  <c r="I287" i="3"/>
  <c r="M287" i="3" s="1"/>
  <c r="Q287" i="3" s="1"/>
  <c r="H286" i="3"/>
  <c r="L286" i="3" s="1"/>
  <c r="P286" i="3" s="1"/>
  <c r="J10" i="3"/>
  <c r="N10" i="3" s="1"/>
  <c r="R10" i="3" s="1"/>
  <c r="H10" i="3"/>
  <c r="L10" i="3" s="1"/>
  <c r="P10" i="3" s="1"/>
  <c r="I10" i="3"/>
  <c r="M10" i="3" s="1"/>
  <c r="Q10" i="3" s="1"/>
  <c r="H9" i="3"/>
  <c r="L9" i="3" s="1"/>
  <c r="P9" i="3" s="1"/>
  <c r="R11" i="3"/>
  <c r="I16" i="3"/>
  <c r="M16" i="3" s="1"/>
  <c r="Q16" i="3" s="1"/>
  <c r="H15" i="3"/>
  <c r="L15" i="3" s="1"/>
  <c r="P15" i="3" s="1"/>
  <c r="J17" i="3"/>
  <c r="N17" i="3" s="1"/>
  <c r="R17" i="3" s="1"/>
  <c r="I17" i="3"/>
  <c r="M17" i="3" s="1"/>
  <c r="Q17" i="3" s="1"/>
  <c r="H16" i="3"/>
  <c r="L16" i="3" s="1"/>
  <c r="P16" i="3" s="1"/>
  <c r="J74" i="3"/>
  <c r="N74" i="3" s="1"/>
  <c r="R74" i="3" s="1"/>
  <c r="H73" i="3"/>
  <c r="L73" i="3" s="1"/>
  <c r="P73" i="3" s="1"/>
  <c r="H74" i="3"/>
  <c r="L74" i="3" s="1"/>
  <c r="P74" i="3" s="1"/>
  <c r="I86" i="3"/>
  <c r="M86" i="3" s="1"/>
  <c r="Q86" i="3" s="1"/>
  <c r="H85" i="3"/>
  <c r="L85" i="3" s="1"/>
  <c r="P85" i="3" s="1"/>
  <c r="I74" i="3"/>
  <c r="M74" i="3" s="1"/>
  <c r="Q74" i="3" s="1"/>
  <c r="I87" i="3"/>
  <c r="M87" i="3" s="1"/>
  <c r="Q87" i="3" s="1"/>
  <c r="H86" i="3"/>
  <c r="L86" i="3" s="1"/>
  <c r="P86" i="3" s="1"/>
  <c r="I75" i="3"/>
  <c r="M75" i="3" s="1"/>
  <c r="Q75" i="3" s="1"/>
  <c r="I91" i="3"/>
  <c r="M91" i="3" s="1"/>
  <c r="Q91" i="3" s="1"/>
  <c r="I92" i="3"/>
  <c r="M92" i="3" s="1"/>
  <c r="Q92" i="3" s="1"/>
  <c r="J16" i="3"/>
  <c r="N16" i="3" s="1"/>
  <c r="R16" i="3" s="1"/>
  <c r="H136" i="3"/>
  <c r="L136" i="3" s="1"/>
  <c r="P136" i="3" s="1"/>
  <c r="I136" i="3"/>
  <c r="M136" i="3" s="1"/>
  <c r="Q136" i="3" s="1"/>
  <c r="H135" i="3"/>
  <c r="L135" i="3" s="1"/>
  <c r="P135" i="3" s="1"/>
  <c r="G145" i="3"/>
  <c r="I151" i="3"/>
  <c r="M151" i="3" s="1"/>
  <c r="Q151" i="3" s="1"/>
  <c r="H150" i="3"/>
  <c r="L150" i="3" s="1"/>
  <c r="P150" i="3" s="1"/>
  <c r="J80" i="3"/>
  <c r="N80" i="3" s="1"/>
  <c r="R80" i="3" s="1"/>
  <c r="I200" i="3"/>
  <c r="M200" i="3" s="1"/>
  <c r="Q200" i="3" s="1"/>
  <c r="H199" i="3"/>
  <c r="L199" i="3" s="1"/>
  <c r="P199" i="3" s="1"/>
  <c r="H200" i="3"/>
  <c r="L200" i="3" s="1"/>
  <c r="P200" i="3" s="1"/>
  <c r="G209" i="3"/>
  <c r="J95" i="3"/>
  <c r="N95" i="3" s="1"/>
  <c r="R95" i="3" s="1"/>
  <c r="I215" i="3"/>
  <c r="M215" i="3" s="1"/>
  <c r="Q215" i="3" s="1"/>
  <c r="H214" i="3"/>
  <c r="L214" i="3" s="1"/>
  <c r="P214" i="3" s="1"/>
  <c r="J102" i="3"/>
  <c r="N102" i="3" s="1"/>
  <c r="R102" i="3" s="1"/>
  <c r="H264" i="3"/>
  <c r="L264" i="3" s="1"/>
  <c r="P264" i="3" s="1"/>
  <c r="J144" i="3"/>
  <c r="N144" i="3" s="1"/>
  <c r="R144" i="3" s="1"/>
  <c r="I264" i="3"/>
  <c r="M264" i="3" s="1"/>
  <c r="Q264" i="3" s="1"/>
  <c r="H263" i="3"/>
  <c r="L263" i="3" s="1"/>
  <c r="P263" i="3" s="1"/>
  <c r="G273" i="3"/>
  <c r="J279" i="3"/>
  <c r="N279" i="3" s="1"/>
  <c r="R279" i="3" s="1"/>
  <c r="J159" i="3"/>
  <c r="N159" i="3" s="1"/>
  <c r="R159" i="3" s="1"/>
  <c r="I279" i="3"/>
  <c r="M279" i="3" s="1"/>
  <c r="Q279" i="3" s="1"/>
  <c r="H278" i="3"/>
  <c r="L278" i="3" s="1"/>
  <c r="P278" i="3" s="1"/>
  <c r="J328" i="3"/>
  <c r="N328" i="3" s="1"/>
  <c r="R328" i="3" s="1"/>
  <c r="J208" i="3"/>
  <c r="N208" i="3" s="1"/>
  <c r="R208" i="3" s="1"/>
  <c r="I328" i="3"/>
  <c r="M328" i="3" s="1"/>
  <c r="Q328" i="3" s="1"/>
  <c r="H327" i="3"/>
  <c r="L327" i="3" s="1"/>
  <c r="P327" i="3" s="1"/>
  <c r="H328" i="3"/>
  <c r="L328" i="3" s="1"/>
  <c r="P328" i="3" s="1"/>
  <c r="H331" i="3"/>
  <c r="L331" i="3" s="1"/>
  <c r="P331" i="3" s="1"/>
  <c r="I332" i="3"/>
  <c r="M332" i="3" s="1"/>
  <c r="Q332" i="3" s="1"/>
  <c r="J332" i="3"/>
  <c r="N332" i="3" s="1"/>
  <c r="R332" i="3" s="1"/>
  <c r="I320" i="3"/>
  <c r="M320" i="3" s="1"/>
  <c r="Q320" i="3" s="1"/>
  <c r="I392" i="3"/>
  <c r="M392" i="3" s="1"/>
  <c r="Q392" i="3" s="1"/>
  <c r="H391" i="3"/>
  <c r="L391" i="3" s="1"/>
  <c r="P391" i="3" s="1"/>
  <c r="H392" i="3"/>
  <c r="L392" i="3" s="1"/>
  <c r="P392" i="3" s="1"/>
  <c r="I380" i="3"/>
  <c r="M380" i="3" s="1"/>
  <c r="Q380" i="3" s="1"/>
  <c r="J272" i="3"/>
  <c r="N272" i="3" s="1"/>
  <c r="R272" i="3" s="1"/>
  <c r="J444" i="3"/>
  <c r="N444" i="3" s="1"/>
  <c r="R444" i="3" s="1"/>
  <c r="H443" i="3"/>
  <c r="L443" i="3" s="1"/>
  <c r="P443" i="3" s="1"/>
  <c r="H444" i="3"/>
  <c r="L444" i="3" s="1"/>
  <c r="P444" i="3" s="1"/>
  <c r="I432" i="3"/>
  <c r="M432" i="3" s="1"/>
  <c r="Q432" i="3" s="1"/>
  <c r="H471" i="3"/>
  <c r="L471" i="3" s="1"/>
  <c r="P471" i="3" s="1"/>
  <c r="J352" i="3"/>
  <c r="N352" i="3" s="1"/>
  <c r="R352" i="3" s="1"/>
  <c r="J472" i="3"/>
  <c r="N472" i="3" s="1"/>
  <c r="R472" i="3" s="1"/>
  <c r="I472" i="3"/>
  <c r="M472" i="3" s="1"/>
  <c r="Q472" i="3" s="1"/>
  <c r="I460" i="3"/>
  <c r="M460" i="3" s="1"/>
  <c r="Q460" i="3" s="1"/>
  <c r="I523" i="3"/>
  <c r="M523" i="3" s="1"/>
  <c r="Q523" i="3" s="1"/>
  <c r="J403" i="3"/>
  <c r="N403" i="3" s="1"/>
  <c r="R403" i="3" s="1"/>
  <c r="I511" i="3"/>
  <c r="M511" i="3" s="1"/>
  <c r="Q511" i="3" s="1"/>
  <c r="H522" i="3"/>
  <c r="L522" i="3" s="1"/>
  <c r="P522" i="3" s="1"/>
  <c r="G59" i="3"/>
  <c r="I111" i="3"/>
  <c r="M111" i="3" s="1"/>
  <c r="Q111" i="3" s="1"/>
  <c r="H110" i="3"/>
  <c r="L110" i="3" s="1"/>
  <c r="P110" i="3" s="1"/>
  <c r="J40" i="3"/>
  <c r="N40" i="3" s="1"/>
  <c r="R40" i="3" s="1"/>
  <c r="H160" i="3"/>
  <c r="L160" i="3" s="1"/>
  <c r="P160" i="3" s="1"/>
  <c r="I160" i="3"/>
  <c r="M160" i="3" s="1"/>
  <c r="Q160" i="3" s="1"/>
  <c r="H159" i="3"/>
  <c r="L159" i="3" s="1"/>
  <c r="P159" i="3" s="1"/>
  <c r="I175" i="3"/>
  <c r="M175" i="3" s="1"/>
  <c r="Q175" i="3" s="1"/>
  <c r="H174" i="3"/>
  <c r="L174" i="3" s="1"/>
  <c r="P174" i="3" s="1"/>
  <c r="J288" i="3"/>
  <c r="N288" i="3" s="1"/>
  <c r="R288" i="3" s="1"/>
  <c r="J168" i="3"/>
  <c r="N168" i="3" s="1"/>
  <c r="R168" i="3" s="1"/>
  <c r="I288" i="3"/>
  <c r="M288" i="3" s="1"/>
  <c r="Q288" i="3" s="1"/>
  <c r="H287" i="3"/>
  <c r="L287" i="3" s="1"/>
  <c r="P287" i="3" s="1"/>
  <c r="H288" i="3"/>
  <c r="L288" i="3" s="1"/>
  <c r="P288" i="3" s="1"/>
  <c r="J33" i="3"/>
  <c r="N33" i="3" s="1"/>
  <c r="R33" i="3" s="1"/>
  <c r="I33" i="3"/>
  <c r="M33" i="3" s="1"/>
  <c r="Q33" i="3" s="1"/>
  <c r="H32" i="3"/>
  <c r="L32" i="3" s="1"/>
  <c r="P32" i="3" s="1"/>
  <c r="G51" i="3"/>
  <c r="I102" i="3"/>
  <c r="M102" i="3" s="1"/>
  <c r="Q102" i="3" s="1"/>
  <c r="H101" i="3"/>
  <c r="L101" i="3" s="1"/>
  <c r="P101" i="3" s="1"/>
  <c r="J32" i="3"/>
  <c r="N32" i="3" s="1"/>
  <c r="R32" i="3" s="1"/>
  <c r="H152" i="3"/>
  <c r="L152" i="3" s="1"/>
  <c r="P152" i="3" s="1"/>
  <c r="I152" i="3"/>
  <c r="M152" i="3" s="1"/>
  <c r="Q152" i="3" s="1"/>
  <c r="H151" i="3"/>
  <c r="L151" i="3" s="1"/>
  <c r="P151" i="3" s="1"/>
  <c r="I167" i="3"/>
  <c r="M167" i="3" s="1"/>
  <c r="Q167" i="3" s="1"/>
  <c r="H166" i="3"/>
  <c r="L166" i="3" s="1"/>
  <c r="P166" i="3" s="1"/>
  <c r="G225" i="3"/>
  <c r="J118" i="3"/>
  <c r="N118" i="3" s="1"/>
  <c r="R118" i="3" s="1"/>
  <c r="J280" i="3"/>
  <c r="N280" i="3" s="1"/>
  <c r="R280" i="3" s="1"/>
  <c r="J160" i="3"/>
  <c r="N160" i="3" s="1"/>
  <c r="R160" i="3" s="1"/>
  <c r="I280" i="3"/>
  <c r="M280" i="3" s="1"/>
  <c r="Q280" i="3" s="1"/>
  <c r="H279" i="3"/>
  <c r="L279" i="3" s="1"/>
  <c r="P279" i="3" s="1"/>
  <c r="H280" i="3"/>
  <c r="L280" i="3" s="1"/>
  <c r="P280" i="3" s="1"/>
  <c r="G289" i="3"/>
  <c r="J18" i="3"/>
  <c r="N18" i="3" s="1"/>
  <c r="R18" i="3" s="1"/>
  <c r="I18" i="3"/>
  <c r="M18" i="3" s="1"/>
  <c r="Q18" i="3" s="1"/>
  <c r="H17" i="3"/>
  <c r="L17" i="3" s="1"/>
  <c r="P17" i="3" s="1"/>
  <c r="H18" i="3"/>
  <c r="L18" i="3" s="1"/>
  <c r="P18" i="3" s="1"/>
  <c r="I29" i="3"/>
  <c r="M29" i="3" s="1"/>
  <c r="Q29" i="3" s="1"/>
  <c r="I30" i="3"/>
  <c r="M30" i="3" s="1"/>
  <c r="Q30" i="3" s="1"/>
  <c r="G43" i="3"/>
  <c r="H88" i="3"/>
  <c r="L88" i="3" s="1"/>
  <c r="P88" i="3" s="1"/>
  <c r="I88" i="3"/>
  <c r="M88" i="3" s="1"/>
  <c r="Q88" i="3" s="1"/>
  <c r="H87" i="3"/>
  <c r="L87" i="3" s="1"/>
  <c r="P87" i="3" s="1"/>
  <c r="I100" i="3"/>
  <c r="M100" i="3" s="1"/>
  <c r="Q100" i="3" s="1"/>
  <c r="I159" i="3"/>
  <c r="M159" i="3" s="1"/>
  <c r="Q159" i="3" s="1"/>
  <c r="H158" i="3"/>
  <c r="L158" i="3" s="1"/>
  <c r="P158" i="3" s="1"/>
  <c r="R371" i="3"/>
  <c r="H2" i="3"/>
  <c r="L2" i="3" s="1"/>
  <c r="P2" i="3" s="1"/>
  <c r="J2" i="3"/>
  <c r="N2" i="3" s="1"/>
  <c r="R2" i="3" s="1"/>
  <c r="I2" i="3"/>
  <c r="M2" i="3" s="1"/>
  <c r="Q2" i="3" s="1"/>
  <c r="I8" i="3"/>
  <c r="M8" i="3" s="1"/>
  <c r="Q8" i="3" s="1"/>
  <c r="H7" i="3"/>
  <c r="L7" i="3" s="1"/>
  <c r="P7" i="3" s="1"/>
  <c r="J9" i="3"/>
  <c r="N9" i="3" s="1"/>
  <c r="R9" i="3" s="1"/>
  <c r="I9" i="3"/>
  <c r="M9" i="3" s="1"/>
  <c r="Q9" i="3" s="1"/>
  <c r="H8" i="3"/>
  <c r="L8" i="3" s="1"/>
  <c r="P8" i="3" s="1"/>
  <c r="J66" i="3"/>
  <c r="N66" i="3" s="1"/>
  <c r="R66" i="3" s="1"/>
  <c r="H66" i="3"/>
  <c r="L66" i="3" s="1"/>
  <c r="P66" i="3" s="1"/>
  <c r="I66" i="3"/>
  <c r="M66" i="3" s="1"/>
  <c r="Q66" i="3" s="1"/>
  <c r="H65" i="3"/>
  <c r="L65" i="3" s="1"/>
  <c r="P65" i="3" s="1"/>
  <c r="I72" i="3"/>
  <c r="M72" i="3" s="1"/>
  <c r="Q72" i="3" s="1"/>
  <c r="H71" i="3"/>
  <c r="L71" i="3" s="1"/>
  <c r="P71" i="3" s="1"/>
  <c r="J73" i="3"/>
  <c r="N73" i="3" s="1"/>
  <c r="R73" i="3" s="1"/>
  <c r="H72" i="3"/>
  <c r="L72" i="3" s="1"/>
  <c r="P72" i="3" s="1"/>
  <c r="R121" i="3"/>
  <c r="J8" i="3"/>
  <c r="N8" i="3" s="1"/>
  <c r="R8" i="3" s="1"/>
  <c r="H128" i="3"/>
  <c r="L128" i="3" s="1"/>
  <c r="P128" i="3" s="1"/>
  <c r="I128" i="3"/>
  <c r="M128" i="3" s="1"/>
  <c r="Q128" i="3" s="1"/>
  <c r="H127" i="3"/>
  <c r="L127" i="3" s="1"/>
  <c r="P127" i="3" s="1"/>
  <c r="I143" i="3"/>
  <c r="M143" i="3" s="1"/>
  <c r="Q143" i="3" s="1"/>
  <c r="H142" i="3"/>
  <c r="L142" i="3" s="1"/>
  <c r="P142" i="3" s="1"/>
  <c r="R185" i="3"/>
  <c r="J72" i="3"/>
  <c r="N72" i="3" s="1"/>
  <c r="R72" i="3" s="1"/>
  <c r="H192" i="3"/>
  <c r="L192" i="3" s="1"/>
  <c r="P192" i="3" s="1"/>
  <c r="I192" i="3"/>
  <c r="M192" i="3" s="1"/>
  <c r="Q192" i="3" s="1"/>
  <c r="H191" i="3"/>
  <c r="L191" i="3" s="1"/>
  <c r="P191" i="3" s="1"/>
  <c r="J87" i="3"/>
  <c r="N87" i="3" s="1"/>
  <c r="R87" i="3" s="1"/>
  <c r="I207" i="3"/>
  <c r="M207" i="3" s="1"/>
  <c r="Q207" i="3" s="1"/>
  <c r="H206" i="3"/>
  <c r="L206" i="3" s="1"/>
  <c r="P206" i="3" s="1"/>
  <c r="J94" i="3"/>
  <c r="N94" i="3" s="1"/>
  <c r="R94" i="3" s="1"/>
  <c r="R249" i="3"/>
  <c r="J256" i="3"/>
  <c r="N256" i="3" s="1"/>
  <c r="R256" i="3" s="1"/>
  <c r="J136" i="3"/>
  <c r="N136" i="3" s="1"/>
  <c r="R136" i="3" s="1"/>
  <c r="I256" i="3"/>
  <c r="M256" i="3" s="1"/>
  <c r="Q256" i="3" s="1"/>
  <c r="H255" i="3"/>
  <c r="L255" i="3" s="1"/>
  <c r="P255" i="3" s="1"/>
  <c r="H256" i="3"/>
  <c r="L256" i="3" s="1"/>
  <c r="P256" i="3" s="1"/>
  <c r="J151" i="3"/>
  <c r="N151" i="3" s="1"/>
  <c r="R151" i="3" s="1"/>
  <c r="I271" i="3"/>
  <c r="M271" i="3" s="1"/>
  <c r="Q271" i="3" s="1"/>
  <c r="H270" i="3"/>
  <c r="L270" i="3" s="1"/>
  <c r="P270" i="3" s="1"/>
  <c r="R313" i="3"/>
  <c r="H320" i="3"/>
  <c r="L320" i="3" s="1"/>
  <c r="P320" i="3" s="1"/>
  <c r="J200" i="3"/>
  <c r="N200" i="3" s="1"/>
  <c r="R200" i="3" s="1"/>
  <c r="H319" i="3"/>
  <c r="L319" i="3" s="1"/>
  <c r="P319" i="3" s="1"/>
  <c r="G347" i="3"/>
  <c r="R347" i="3"/>
  <c r="H349" i="3"/>
  <c r="L349" i="3" s="1"/>
  <c r="P349" i="3" s="1"/>
  <c r="J366" i="3"/>
  <c r="N366" i="3" s="1"/>
  <c r="R366" i="3" s="1"/>
  <c r="J246" i="3"/>
  <c r="N246" i="3" s="1"/>
  <c r="R246" i="3" s="1"/>
  <c r="I366" i="3"/>
  <c r="M366" i="3" s="1"/>
  <c r="Q366" i="3" s="1"/>
  <c r="I440" i="3"/>
  <c r="M440" i="3" s="1"/>
  <c r="Q440" i="3" s="1"/>
  <c r="H439" i="3"/>
  <c r="L439" i="3" s="1"/>
  <c r="P439" i="3" s="1"/>
  <c r="I428" i="3"/>
  <c r="M428" i="3" s="1"/>
  <c r="Q428" i="3" s="1"/>
  <c r="J440" i="3"/>
  <c r="N440" i="3" s="1"/>
  <c r="R440" i="3" s="1"/>
  <c r="J320" i="3"/>
  <c r="N320" i="3" s="1"/>
  <c r="R320" i="3" s="1"/>
  <c r="I531" i="3"/>
  <c r="M531" i="3" s="1"/>
  <c r="Q531" i="3" s="1"/>
  <c r="H531" i="3"/>
  <c r="L531" i="3" s="1"/>
  <c r="P531" i="3" s="1"/>
  <c r="J411" i="3"/>
  <c r="N411" i="3" s="1"/>
  <c r="R411" i="3" s="1"/>
  <c r="H530" i="3"/>
  <c r="L530" i="3" s="1"/>
  <c r="P530" i="3" s="1"/>
  <c r="I519" i="3"/>
  <c r="M519" i="3" s="1"/>
  <c r="Q519" i="3" s="1"/>
  <c r="I48" i="3"/>
  <c r="M48" i="3" s="1"/>
  <c r="Q48" i="3" s="1"/>
  <c r="H47" i="3"/>
  <c r="L47" i="3" s="1"/>
  <c r="P47" i="3" s="1"/>
  <c r="I119" i="3"/>
  <c r="M119" i="3" s="1"/>
  <c r="Q119" i="3" s="1"/>
  <c r="H118" i="3"/>
  <c r="L118" i="3" s="1"/>
  <c r="P118" i="3" s="1"/>
  <c r="J48" i="3"/>
  <c r="N48" i="3" s="1"/>
  <c r="R48" i="3" s="1"/>
  <c r="H168" i="3"/>
  <c r="L168" i="3" s="1"/>
  <c r="P168" i="3" s="1"/>
  <c r="I168" i="3"/>
  <c r="M168" i="3" s="1"/>
  <c r="Q168" i="3" s="1"/>
  <c r="H167" i="3"/>
  <c r="L167" i="3" s="1"/>
  <c r="P167" i="3" s="1"/>
  <c r="H232" i="3"/>
  <c r="L232" i="3" s="1"/>
  <c r="P232" i="3" s="1"/>
  <c r="J232" i="3"/>
  <c r="N232" i="3" s="1"/>
  <c r="R232" i="3" s="1"/>
  <c r="J112" i="3"/>
  <c r="N112" i="3" s="1"/>
  <c r="R112" i="3" s="1"/>
  <c r="I232" i="3"/>
  <c r="M232" i="3" s="1"/>
  <c r="Q232" i="3" s="1"/>
  <c r="H231" i="3"/>
  <c r="L231" i="3" s="1"/>
  <c r="P231" i="3" s="1"/>
  <c r="I625" i="3"/>
  <c r="M625" i="3" s="1"/>
  <c r="Q625" i="3" s="1"/>
  <c r="H624" i="3"/>
  <c r="L624" i="3" s="1"/>
  <c r="P624" i="3" s="1"/>
  <c r="I613" i="3"/>
  <c r="M613" i="3" s="1"/>
  <c r="Q613" i="3" s="1"/>
  <c r="J505" i="3"/>
  <c r="N505" i="3" s="1"/>
  <c r="R505" i="3" s="1"/>
  <c r="J34" i="3"/>
  <c r="N34" i="3" s="1"/>
  <c r="R34" i="3" s="1"/>
  <c r="H34" i="3"/>
  <c r="L34" i="3" s="1"/>
  <c r="P34" i="3" s="1"/>
  <c r="I34" i="3"/>
  <c r="M34" i="3" s="1"/>
  <c r="Q34" i="3" s="1"/>
  <c r="H33" i="3"/>
  <c r="L33" i="3" s="1"/>
  <c r="P33" i="3" s="1"/>
  <c r="I110" i="3"/>
  <c r="M110" i="3" s="1"/>
  <c r="Q110" i="3" s="1"/>
  <c r="H109" i="3"/>
  <c r="L109" i="3" s="1"/>
  <c r="P109" i="3" s="1"/>
  <c r="J119" i="3"/>
  <c r="N119" i="3" s="1"/>
  <c r="R119" i="3" s="1"/>
  <c r="I239" i="3"/>
  <c r="M239" i="3" s="1"/>
  <c r="Q239" i="3" s="1"/>
  <c r="H238" i="3"/>
  <c r="L238" i="3" s="1"/>
  <c r="P238" i="3" s="1"/>
  <c r="J303" i="3"/>
  <c r="N303" i="3" s="1"/>
  <c r="R303" i="3" s="1"/>
  <c r="J183" i="3"/>
  <c r="N183" i="3" s="1"/>
  <c r="R183" i="3" s="1"/>
  <c r="I303" i="3"/>
  <c r="M303" i="3" s="1"/>
  <c r="Q303" i="3" s="1"/>
  <c r="H302" i="3"/>
  <c r="L302" i="3" s="1"/>
  <c r="P302" i="3" s="1"/>
  <c r="H420" i="3"/>
  <c r="L420" i="3" s="1"/>
  <c r="P420" i="3" s="1"/>
  <c r="J421" i="3"/>
  <c r="N421" i="3" s="1"/>
  <c r="R421" i="3" s="1"/>
  <c r="I421" i="3"/>
  <c r="M421" i="3" s="1"/>
  <c r="Q421" i="3" s="1"/>
  <c r="H26" i="3"/>
  <c r="L26" i="3" s="1"/>
  <c r="P26" i="3" s="1"/>
  <c r="J26" i="3"/>
  <c r="N26" i="3" s="1"/>
  <c r="R26" i="3" s="1"/>
  <c r="I26" i="3"/>
  <c r="M26" i="3" s="1"/>
  <c r="Q26" i="3" s="1"/>
  <c r="H25" i="3"/>
  <c r="L25" i="3" s="1"/>
  <c r="P25" i="3" s="1"/>
  <c r="I37" i="3"/>
  <c r="M37" i="3" s="1"/>
  <c r="Q37" i="3" s="1"/>
  <c r="H96" i="3"/>
  <c r="L96" i="3" s="1"/>
  <c r="P96" i="3" s="1"/>
  <c r="I96" i="3"/>
  <c r="M96" i="3" s="1"/>
  <c r="Q96" i="3" s="1"/>
  <c r="H95" i="3"/>
  <c r="L95" i="3" s="1"/>
  <c r="P95" i="3" s="1"/>
  <c r="J216" i="3"/>
  <c r="N216" i="3" s="1"/>
  <c r="R216" i="3" s="1"/>
  <c r="J96" i="3"/>
  <c r="N96" i="3" s="1"/>
  <c r="R96" i="3" s="1"/>
  <c r="I216" i="3"/>
  <c r="M216" i="3" s="1"/>
  <c r="Q216" i="3" s="1"/>
  <c r="H215" i="3"/>
  <c r="L215" i="3" s="1"/>
  <c r="P215" i="3" s="1"/>
  <c r="H216" i="3"/>
  <c r="L216" i="3" s="1"/>
  <c r="P216" i="3" s="1"/>
  <c r="J295" i="3"/>
  <c r="N295" i="3" s="1"/>
  <c r="R295" i="3" s="1"/>
  <c r="J175" i="3"/>
  <c r="N175" i="3" s="1"/>
  <c r="R175" i="3" s="1"/>
  <c r="I295" i="3"/>
  <c r="M295" i="3" s="1"/>
  <c r="Q295" i="3" s="1"/>
  <c r="H294" i="3"/>
  <c r="L294" i="3" s="1"/>
  <c r="P294" i="3" s="1"/>
  <c r="J424" i="3"/>
  <c r="N424" i="3" s="1"/>
  <c r="R424" i="3" s="1"/>
  <c r="I424" i="3"/>
  <c r="M424" i="3" s="1"/>
  <c r="Q424" i="3" s="1"/>
  <c r="I412" i="3"/>
  <c r="M412" i="3" s="1"/>
  <c r="Q412" i="3" s="1"/>
  <c r="J304" i="3"/>
  <c r="N304" i="3" s="1"/>
  <c r="R304" i="3" s="1"/>
  <c r="H423" i="3"/>
  <c r="L423" i="3" s="1"/>
  <c r="P423" i="3" s="1"/>
  <c r="J25" i="3"/>
  <c r="N25" i="3" s="1"/>
  <c r="R25" i="3" s="1"/>
  <c r="I25" i="3"/>
  <c r="M25" i="3" s="1"/>
  <c r="Q25" i="3" s="1"/>
  <c r="H24" i="3"/>
  <c r="L24" i="3" s="1"/>
  <c r="P24" i="3" s="1"/>
  <c r="I80" i="3"/>
  <c r="M80" i="3" s="1"/>
  <c r="Q80" i="3" s="1"/>
  <c r="H79" i="3"/>
  <c r="L79" i="3" s="1"/>
  <c r="P79" i="3" s="1"/>
  <c r="I82" i="3"/>
  <c r="M82" i="3" s="1"/>
  <c r="Q82" i="3" s="1"/>
  <c r="I94" i="3"/>
  <c r="M94" i="3" s="1"/>
  <c r="Q94" i="3" s="1"/>
  <c r="H93" i="3"/>
  <c r="L93" i="3" s="1"/>
  <c r="P93" i="3" s="1"/>
  <c r="G113" i="3"/>
  <c r="J24" i="3"/>
  <c r="N24" i="3" s="1"/>
  <c r="R24" i="3" s="1"/>
  <c r="H144" i="3"/>
  <c r="L144" i="3" s="1"/>
  <c r="P144" i="3" s="1"/>
  <c r="I144" i="3"/>
  <c r="M144" i="3" s="1"/>
  <c r="Q144" i="3" s="1"/>
  <c r="H143" i="3"/>
  <c r="L143" i="3" s="1"/>
  <c r="P143" i="3" s="1"/>
  <c r="G281" i="3"/>
  <c r="I6" i="3"/>
  <c r="M6" i="3" s="1"/>
  <c r="Q6" i="3" s="1"/>
  <c r="J58" i="3"/>
  <c r="N58" i="3" s="1"/>
  <c r="R58" i="3" s="1"/>
  <c r="I58" i="3"/>
  <c r="M58" i="3" s="1"/>
  <c r="Q58" i="3" s="1"/>
  <c r="H57" i="3"/>
  <c r="L57" i="3" s="1"/>
  <c r="P57" i="3" s="1"/>
  <c r="H58" i="3"/>
  <c r="L58" i="3" s="1"/>
  <c r="P58" i="3" s="1"/>
  <c r="I64" i="3"/>
  <c r="M64" i="3" s="1"/>
  <c r="Q64" i="3" s="1"/>
  <c r="H63" i="3"/>
  <c r="L63" i="3" s="1"/>
  <c r="P63" i="3" s="1"/>
  <c r="J65" i="3"/>
  <c r="N65" i="3" s="1"/>
  <c r="R65" i="3" s="1"/>
  <c r="I65" i="3"/>
  <c r="M65" i="3" s="1"/>
  <c r="Q65" i="3" s="1"/>
  <c r="H64" i="3"/>
  <c r="L64" i="3" s="1"/>
  <c r="P64" i="3" s="1"/>
  <c r="I69" i="3"/>
  <c r="M69" i="3" s="1"/>
  <c r="Q69" i="3" s="1"/>
  <c r="H81" i="3"/>
  <c r="L81" i="3" s="1"/>
  <c r="P81" i="3" s="1"/>
  <c r="H120" i="3"/>
  <c r="L120" i="3" s="1"/>
  <c r="P120" i="3" s="1"/>
  <c r="I120" i="3"/>
  <c r="M120" i="3" s="1"/>
  <c r="Q120" i="3" s="1"/>
  <c r="H119" i="3"/>
  <c r="L119" i="3" s="1"/>
  <c r="P119" i="3" s="1"/>
  <c r="I135" i="3"/>
  <c r="M135" i="3" s="1"/>
  <c r="Q135" i="3" s="1"/>
  <c r="H134" i="3"/>
  <c r="L134" i="3" s="1"/>
  <c r="P134" i="3" s="1"/>
  <c r="P153" i="3"/>
  <c r="I171" i="3"/>
  <c r="M171" i="3" s="1"/>
  <c r="Q171" i="3" s="1"/>
  <c r="J64" i="3"/>
  <c r="N64" i="3" s="1"/>
  <c r="R64" i="3" s="1"/>
  <c r="H184" i="3"/>
  <c r="L184" i="3" s="1"/>
  <c r="P184" i="3" s="1"/>
  <c r="I184" i="3"/>
  <c r="M184" i="3" s="1"/>
  <c r="Q184" i="3" s="1"/>
  <c r="H183" i="3"/>
  <c r="L183" i="3" s="1"/>
  <c r="P183" i="3" s="1"/>
  <c r="I199" i="3"/>
  <c r="M199" i="3" s="1"/>
  <c r="Q199" i="3" s="1"/>
  <c r="H198" i="3"/>
  <c r="L198" i="3" s="1"/>
  <c r="P198" i="3" s="1"/>
  <c r="J86" i="3"/>
  <c r="N86" i="3" s="1"/>
  <c r="R86" i="3" s="1"/>
  <c r="P217" i="3"/>
  <c r="I235" i="3"/>
  <c r="M235" i="3" s="1"/>
  <c r="Q235" i="3" s="1"/>
  <c r="H248" i="3"/>
  <c r="L248" i="3" s="1"/>
  <c r="P248" i="3" s="1"/>
  <c r="J248" i="3"/>
  <c r="N248" i="3" s="1"/>
  <c r="R248" i="3" s="1"/>
  <c r="J128" i="3"/>
  <c r="N128" i="3" s="1"/>
  <c r="R128" i="3" s="1"/>
  <c r="I248" i="3"/>
  <c r="M248" i="3" s="1"/>
  <c r="Q248" i="3" s="1"/>
  <c r="H247" i="3"/>
  <c r="L247" i="3" s="1"/>
  <c r="P247" i="3" s="1"/>
  <c r="J143" i="3"/>
  <c r="N143" i="3" s="1"/>
  <c r="R143" i="3" s="1"/>
  <c r="I263" i="3"/>
  <c r="M263" i="3" s="1"/>
  <c r="Q263" i="3" s="1"/>
  <c r="H262" i="3"/>
  <c r="L262" i="3" s="1"/>
  <c r="P262" i="3" s="1"/>
  <c r="P281" i="3"/>
  <c r="I299" i="3"/>
  <c r="M299" i="3" s="1"/>
  <c r="Q299" i="3" s="1"/>
  <c r="J312" i="3"/>
  <c r="N312" i="3" s="1"/>
  <c r="R312" i="3" s="1"/>
  <c r="J192" i="3"/>
  <c r="N192" i="3" s="1"/>
  <c r="R192" i="3" s="1"/>
  <c r="H312" i="3"/>
  <c r="L312" i="3" s="1"/>
  <c r="P312" i="3" s="1"/>
  <c r="I312" i="3"/>
  <c r="M312" i="3" s="1"/>
  <c r="Q312" i="3" s="1"/>
  <c r="H311" i="3"/>
  <c r="L311" i="3" s="1"/>
  <c r="P311" i="3" s="1"/>
  <c r="J207" i="3"/>
  <c r="N207" i="3" s="1"/>
  <c r="R207" i="3" s="1"/>
  <c r="I327" i="3"/>
  <c r="M327" i="3" s="1"/>
  <c r="Q327" i="3" s="1"/>
  <c r="H326" i="3"/>
  <c r="L326" i="3" s="1"/>
  <c r="P326" i="3" s="1"/>
  <c r="P329" i="3"/>
  <c r="I338" i="3"/>
  <c r="M338" i="3" s="1"/>
  <c r="Q338" i="3" s="1"/>
  <c r="J231" i="3"/>
  <c r="N231" i="3" s="1"/>
  <c r="R231" i="3" s="1"/>
  <c r="G355" i="3"/>
  <c r="R355" i="3"/>
  <c r="R692" i="3"/>
  <c r="G692" i="3"/>
  <c r="I24" i="3"/>
  <c r="M24" i="3" s="1"/>
  <c r="Q24" i="3" s="1"/>
  <c r="H23" i="3"/>
  <c r="L23" i="3" s="1"/>
  <c r="P23" i="3" s="1"/>
  <c r="I95" i="3"/>
  <c r="M95" i="3" s="1"/>
  <c r="Q95" i="3" s="1"/>
  <c r="H94" i="3"/>
  <c r="L94" i="3" s="1"/>
  <c r="P94" i="3" s="1"/>
  <c r="J103" i="3"/>
  <c r="N103" i="3" s="1"/>
  <c r="R103" i="3" s="1"/>
  <c r="I223" i="3"/>
  <c r="M223" i="3" s="1"/>
  <c r="Q223" i="3" s="1"/>
  <c r="H222" i="3"/>
  <c r="L222" i="3" s="1"/>
  <c r="P222" i="3" s="1"/>
  <c r="J110" i="3"/>
  <c r="N110" i="3" s="1"/>
  <c r="R110" i="3" s="1"/>
  <c r="H272" i="3"/>
  <c r="L272" i="3" s="1"/>
  <c r="P272" i="3" s="1"/>
  <c r="J152" i="3"/>
  <c r="N152" i="3" s="1"/>
  <c r="R152" i="3" s="1"/>
  <c r="I272" i="3"/>
  <c r="M272" i="3" s="1"/>
  <c r="Q272" i="3" s="1"/>
  <c r="H271" i="3"/>
  <c r="L271" i="3" s="1"/>
  <c r="P271" i="3" s="1"/>
  <c r="I323" i="3"/>
  <c r="M323" i="3" s="1"/>
  <c r="Q323" i="3" s="1"/>
  <c r="J238" i="3"/>
  <c r="N238" i="3" s="1"/>
  <c r="R238" i="3" s="1"/>
  <c r="I358" i="3"/>
  <c r="M358" i="3" s="1"/>
  <c r="Q358" i="3" s="1"/>
  <c r="J478" i="3"/>
  <c r="N478" i="3" s="1"/>
  <c r="R478" i="3" s="1"/>
  <c r="H477" i="3"/>
  <c r="L477" i="3" s="1"/>
  <c r="P477" i="3" s="1"/>
  <c r="J358" i="3"/>
  <c r="N358" i="3" s="1"/>
  <c r="R358" i="3" s="1"/>
  <c r="H478" i="3"/>
  <c r="L478" i="3" s="1"/>
  <c r="P478" i="3" s="1"/>
  <c r="I466" i="3"/>
  <c r="M466" i="3" s="1"/>
  <c r="Q466" i="3" s="1"/>
  <c r="G813" i="3"/>
  <c r="P813" i="3"/>
  <c r="J50" i="3"/>
  <c r="N50" i="3" s="1"/>
  <c r="R50" i="3" s="1"/>
  <c r="H50" i="3"/>
  <c r="L50" i="3" s="1"/>
  <c r="P50" i="3" s="1"/>
  <c r="I50" i="3"/>
  <c r="M50" i="3" s="1"/>
  <c r="Q50" i="3" s="1"/>
  <c r="H49" i="3"/>
  <c r="L49" i="3" s="1"/>
  <c r="P49" i="3" s="1"/>
  <c r="I56" i="3"/>
  <c r="M56" i="3" s="1"/>
  <c r="Q56" i="3" s="1"/>
  <c r="H55" i="3"/>
  <c r="L55" i="3" s="1"/>
  <c r="P55" i="3" s="1"/>
  <c r="J57" i="3"/>
  <c r="N57" i="3" s="1"/>
  <c r="R57" i="3" s="1"/>
  <c r="I57" i="3"/>
  <c r="M57" i="3" s="1"/>
  <c r="Q57" i="3" s="1"/>
  <c r="H56" i="3"/>
  <c r="L56" i="3" s="1"/>
  <c r="P56" i="3" s="1"/>
  <c r="I61" i="3"/>
  <c r="M61" i="3" s="1"/>
  <c r="Q61" i="3" s="1"/>
  <c r="I62" i="3"/>
  <c r="M62" i="3" s="1"/>
  <c r="Q62" i="3" s="1"/>
  <c r="I127" i="3"/>
  <c r="M127" i="3" s="1"/>
  <c r="Q127" i="3" s="1"/>
  <c r="H126" i="3"/>
  <c r="L126" i="3" s="1"/>
  <c r="P126" i="3" s="1"/>
  <c r="I156" i="3"/>
  <c r="M156" i="3" s="1"/>
  <c r="Q156" i="3" s="1"/>
  <c r="I163" i="3"/>
  <c r="M163" i="3" s="1"/>
  <c r="Q163" i="3" s="1"/>
  <c r="R169" i="3"/>
  <c r="J56" i="3"/>
  <c r="N56" i="3" s="1"/>
  <c r="R56" i="3" s="1"/>
  <c r="H176" i="3"/>
  <c r="L176" i="3" s="1"/>
  <c r="P176" i="3" s="1"/>
  <c r="I176" i="3"/>
  <c r="M176" i="3" s="1"/>
  <c r="Q176" i="3" s="1"/>
  <c r="H175" i="3"/>
  <c r="L175" i="3" s="1"/>
  <c r="P175" i="3" s="1"/>
  <c r="I191" i="3"/>
  <c r="M191" i="3" s="1"/>
  <c r="Q191" i="3" s="1"/>
  <c r="H190" i="3"/>
  <c r="L190" i="3" s="1"/>
  <c r="P190" i="3" s="1"/>
  <c r="I220" i="3"/>
  <c r="M220" i="3" s="1"/>
  <c r="Q220" i="3" s="1"/>
  <c r="I227" i="3"/>
  <c r="M227" i="3" s="1"/>
  <c r="Q227" i="3" s="1"/>
  <c r="R233" i="3"/>
  <c r="J240" i="3"/>
  <c r="N240" i="3" s="1"/>
  <c r="R240" i="3" s="1"/>
  <c r="J120" i="3"/>
  <c r="N120" i="3" s="1"/>
  <c r="R120" i="3" s="1"/>
  <c r="I240" i="3"/>
  <c r="M240" i="3" s="1"/>
  <c r="Q240" i="3" s="1"/>
  <c r="H239" i="3"/>
  <c r="L239" i="3" s="1"/>
  <c r="P239" i="3" s="1"/>
  <c r="H240" i="3"/>
  <c r="L240" i="3" s="1"/>
  <c r="P240" i="3" s="1"/>
  <c r="J255" i="3"/>
  <c r="N255" i="3" s="1"/>
  <c r="R255" i="3" s="1"/>
  <c r="J135" i="3"/>
  <c r="N135" i="3" s="1"/>
  <c r="R135" i="3" s="1"/>
  <c r="I255" i="3"/>
  <c r="M255" i="3" s="1"/>
  <c r="Q255" i="3" s="1"/>
  <c r="H254" i="3"/>
  <c r="L254" i="3" s="1"/>
  <c r="P254" i="3" s="1"/>
  <c r="I284" i="3"/>
  <c r="M284" i="3" s="1"/>
  <c r="Q284" i="3" s="1"/>
  <c r="I291" i="3"/>
  <c r="M291" i="3" s="1"/>
  <c r="Q291" i="3" s="1"/>
  <c r="J292" i="3"/>
  <c r="N292" i="3" s="1"/>
  <c r="R292" i="3" s="1"/>
  <c r="R297" i="3"/>
  <c r="H304" i="3"/>
  <c r="L304" i="3" s="1"/>
  <c r="P304" i="3" s="1"/>
  <c r="J184" i="3"/>
  <c r="N184" i="3" s="1"/>
  <c r="R184" i="3" s="1"/>
  <c r="I304" i="3"/>
  <c r="M304" i="3" s="1"/>
  <c r="Q304" i="3" s="1"/>
  <c r="H303" i="3"/>
  <c r="L303" i="3" s="1"/>
  <c r="P303" i="3" s="1"/>
  <c r="J319" i="3"/>
  <c r="N319" i="3" s="1"/>
  <c r="R319" i="3" s="1"/>
  <c r="J199" i="3"/>
  <c r="N199" i="3" s="1"/>
  <c r="R199" i="3" s="1"/>
  <c r="H318" i="3"/>
  <c r="L318" i="3" s="1"/>
  <c r="P318" i="3" s="1"/>
  <c r="P355" i="3"/>
  <c r="P361" i="3"/>
  <c r="G363" i="3"/>
  <c r="R363" i="3"/>
  <c r="J391" i="3"/>
  <c r="N391" i="3" s="1"/>
  <c r="R391" i="3" s="1"/>
  <c r="I391" i="3"/>
  <c r="M391" i="3" s="1"/>
  <c r="Q391" i="3" s="1"/>
  <c r="H390" i="3"/>
  <c r="L390" i="3" s="1"/>
  <c r="P390" i="3" s="1"/>
  <c r="J271" i="3"/>
  <c r="N271" i="3" s="1"/>
  <c r="R271" i="3" s="1"/>
  <c r="I379" i="3"/>
  <c r="M379" i="3" s="1"/>
  <c r="Q379" i="3" s="1"/>
  <c r="J425" i="3"/>
  <c r="N425" i="3" s="1"/>
  <c r="R425" i="3" s="1"/>
  <c r="H424" i="3"/>
  <c r="L424" i="3" s="1"/>
  <c r="P424" i="3" s="1"/>
  <c r="I425" i="3"/>
  <c r="M425" i="3" s="1"/>
  <c r="Q425" i="3" s="1"/>
  <c r="H425" i="3"/>
  <c r="L425" i="3" s="1"/>
  <c r="P425" i="3" s="1"/>
  <c r="J305" i="3"/>
  <c r="N305" i="3" s="1"/>
  <c r="R305" i="3" s="1"/>
  <c r="H446" i="3"/>
  <c r="L446" i="3" s="1"/>
  <c r="P446" i="3" s="1"/>
  <c r="I435" i="3"/>
  <c r="M435" i="3" s="1"/>
  <c r="Q435" i="3" s="1"/>
  <c r="J447" i="3"/>
  <c r="N447" i="3" s="1"/>
  <c r="R447" i="3" s="1"/>
  <c r="J327" i="3"/>
  <c r="N327" i="3" s="1"/>
  <c r="R327" i="3" s="1"/>
  <c r="H447" i="3"/>
  <c r="L447" i="3" s="1"/>
  <c r="P447" i="3" s="1"/>
  <c r="H555" i="3"/>
  <c r="L555" i="3" s="1"/>
  <c r="P555" i="3" s="1"/>
  <c r="J435" i="3"/>
  <c r="N435" i="3" s="1"/>
  <c r="R435" i="3" s="1"/>
  <c r="H554" i="3"/>
  <c r="L554" i="3" s="1"/>
  <c r="P554" i="3" s="1"/>
  <c r="I543" i="3"/>
  <c r="M543" i="3" s="1"/>
  <c r="Q543" i="3" s="1"/>
  <c r="Q371" i="3"/>
  <c r="Q363" i="3"/>
  <c r="J383" i="3"/>
  <c r="N383" i="3" s="1"/>
  <c r="R383" i="3" s="1"/>
  <c r="I383" i="3"/>
  <c r="M383" i="3" s="1"/>
  <c r="Q383" i="3" s="1"/>
  <c r="H382" i="3"/>
  <c r="L382" i="3" s="1"/>
  <c r="P382" i="3" s="1"/>
  <c r="J384" i="3"/>
  <c r="N384" i="3" s="1"/>
  <c r="R384" i="3" s="1"/>
  <c r="I384" i="3"/>
  <c r="M384" i="3" s="1"/>
  <c r="Q384" i="3" s="1"/>
  <c r="H383" i="3"/>
  <c r="L383" i="3" s="1"/>
  <c r="P383" i="3" s="1"/>
  <c r="H384" i="3"/>
  <c r="L384" i="3" s="1"/>
  <c r="P384" i="3" s="1"/>
  <c r="G393" i="3"/>
  <c r="I482" i="3"/>
  <c r="M482" i="3" s="1"/>
  <c r="Q482" i="3" s="1"/>
  <c r="H481" i="3"/>
  <c r="L481" i="3" s="1"/>
  <c r="P481" i="3" s="1"/>
  <c r="H482" i="3"/>
  <c r="L482" i="3" s="1"/>
  <c r="P482" i="3" s="1"/>
  <c r="I470" i="3"/>
  <c r="M470" i="3" s="1"/>
  <c r="Q470" i="3" s="1"/>
  <c r="G499" i="3"/>
  <c r="I506" i="3"/>
  <c r="M506" i="3" s="1"/>
  <c r="Q506" i="3" s="1"/>
  <c r="H505" i="3"/>
  <c r="L505" i="3" s="1"/>
  <c r="P505" i="3" s="1"/>
  <c r="J386" i="3"/>
  <c r="N386" i="3" s="1"/>
  <c r="R386" i="3" s="1"/>
  <c r="J512" i="3"/>
  <c r="N512" i="3" s="1"/>
  <c r="R512" i="3" s="1"/>
  <c r="I500" i="3"/>
  <c r="M500" i="3" s="1"/>
  <c r="Q500" i="3" s="1"/>
  <c r="J392" i="3"/>
  <c r="N392" i="3" s="1"/>
  <c r="R392" i="3" s="1"/>
  <c r="J519" i="3"/>
  <c r="N519" i="3" s="1"/>
  <c r="R519" i="3" s="1"/>
  <c r="H518" i="3"/>
  <c r="L518" i="3" s="1"/>
  <c r="P518" i="3" s="1"/>
  <c r="I507" i="3"/>
  <c r="M507" i="3" s="1"/>
  <c r="Q507" i="3" s="1"/>
  <c r="J399" i="3"/>
  <c r="N399" i="3" s="1"/>
  <c r="R399" i="3" s="1"/>
  <c r="I579" i="3"/>
  <c r="M579" i="3" s="1"/>
  <c r="Q579" i="3" s="1"/>
  <c r="H578" i="3"/>
  <c r="L578" i="3" s="1"/>
  <c r="P578" i="3" s="1"/>
  <c r="H579" i="3"/>
  <c r="L579" i="3" s="1"/>
  <c r="P579" i="3" s="1"/>
  <c r="I567" i="3"/>
  <c r="M567" i="3" s="1"/>
  <c r="Q567" i="3" s="1"/>
  <c r="I617" i="3"/>
  <c r="M617" i="3" s="1"/>
  <c r="Q617" i="3" s="1"/>
  <c r="H616" i="3"/>
  <c r="L616" i="3" s="1"/>
  <c r="P616" i="3" s="1"/>
  <c r="J497" i="3"/>
  <c r="N497" i="3" s="1"/>
  <c r="R497" i="3" s="1"/>
  <c r="I605" i="3"/>
  <c r="M605" i="3" s="1"/>
  <c r="Q605" i="3" s="1"/>
  <c r="J657" i="3"/>
  <c r="N657" i="3" s="1"/>
  <c r="R657" i="3" s="1"/>
  <c r="I657" i="3"/>
  <c r="M657" i="3" s="1"/>
  <c r="Q657" i="3" s="1"/>
  <c r="H656" i="3"/>
  <c r="L656" i="3" s="1"/>
  <c r="P656" i="3" s="1"/>
  <c r="I645" i="3"/>
  <c r="M645" i="3" s="1"/>
  <c r="Q645" i="3" s="1"/>
  <c r="I740" i="3"/>
  <c r="M740" i="3" s="1"/>
  <c r="Q740" i="3" s="1"/>
  <c r="H739" i="3"/>
  <c r="L739" i="3" s="1"/>
  <c r="P739" i="3" s="1"/>
  <c r="I728" i="3"/>
  <c r="M728" i="3" s="1"/>
  <c r="Q728" i="3" s="1"/>
  <c r="J620" i="3"/>
  <c r="N620" i="3" s="1"/>
  <c r="R620" i="3" s="1"/>
  <c r="I339" i="3"/>
  <c r="M339" i="3" s="1"/>
  <c r="Q339" i="3" s="1"/>
  <c r="I342" i="3"/>
  <c r="M342" i="3" s="1"/>
  <c r="Q342" i="3" s="1"/>
  <c r="I372" i="3"/>
  <c r="M372" i="3" s="1"/>
  <c r="Q372" i="3" s="1"/>
  <c r="J382" i="3"/>
  <c r="N382" i="3" s="1"/>
  <c r="R382" i="3" s="1"/>
  <c r="I382" i="3"/>
  <c r="M382" i="3" s="1"/>
  <c r="Q382" i="3" s="1"/>
  <c r="H381" i="3"/>
  <c r="L381" i="3" s="1"/>
  <c r="P381" i="3" s="1"/>
  <c r="J407" i="3"/>
  <c r="N407" i="3" s="1"/>
  <c r="R407" i="3" s="1"/>
  <c r="I407" i="3"/>
  <c r="M407" i="3" s="1"/>
  <c r="Q407" i="3" s="1"/>
  <c r="H406" i="3"/>
  <c r="L406" i="3" s="1"/>
  <c r="P406" i="3" s="1"/>
  <c r="J408" i="3"/>
  <c r="N408" i="3" s="1"/>
  <c r="R408" i="3" s="1"/>
  <c r="I408" i="3"/>
  <c r="M408" i="3" s="1"/>
  <c r="Q408" i="3" s="1"/>
  <c r="H407" i="3"/>
  <c r="L407" i="3" s="1"/>
  <c r="P407" i="3" s="1"/>
  <c r="H408" i="3"/>
  <c r="L408" i="3" s="1"/>
  <c r="P408" i="3" s="1"/>
  <c r="H427" i="3"/>
  <c r="L427" i="3" s="1"/>
  <c r="P427" i="3" s="1"/>
  <c r="J428" i="3"/>
  <c r="N428" i="3" s="1"/>
  <c r="R428" i="3" s="1"/>
  <c r="H428" i="3"/>
  <c r="L428" i="3" s="1"/>
  <c r="P428" i="3" s="1"/>
  <c r="I444" i="3"/>
  <c r="M444" i="3" s="1"/>
  <c r="Q444" i="3" s="1"/>
  <c r="I457" i="3"/>
  <c r="M457" i="3" s="1"/>
  <c r="Q457" i="3" s="1"/>
  <c r="H456" i="3"/>
  <c r="L456" i="3" s="1"/>
  <c r="P456" i="3" s="1"/>
  <c r="J457" i="3"/>
  <c r="N457" i="3" s="1"/>
  <c r="R457" i="3" s="1"/>
  <c r="H457" i="3"/>
  <c r="L457" i="3" s="1"/>
  <c r="P457" i="3" s="1"/>
  <c r="J337" i="3"/>
  <c r="N337" i="3" s="1"/>
  <c r="R337" i="3" s="1"/>
  <c r="I608" i="3"/>
  <c r="M608" i="3" s="1"/>
  <c r="Q608" i="3" s="1"/>
  <c r="H607" i="3"/>
  <c r="L607" i="3" s="1"/>
  <c r="P607" i="3" s="1"/>
  <c r="I596" i="3"/>
  <c r="M596" i="3" s="1"/>
  <c r="Q596" i="3" s="1"/>
  <c r="J608" i="3"/>
  <c r="N608" i="3" s="1"/>
  <c r="R608" i="3" s="1"/>
  <c r="J750" i="3"/>
  <c r="N750" i="3" s="1"/>
  <c r="R750" i="3" s="1"/>
  <c r="I359" i="3"/>
  <c r="M359" i="3" s="1"/>
  <c r="Q359" i="3" s="1"/>
  <c r="H358" i="3"/>
  <c r="L358" i="3" s="1"/>
  <c r="P358" i="3" s="1"/>
  <c r="R513" i="3"/>
  <c r="J466" i="3"/>
  <c r="N466" i="3" s="1"/>
  <c r="R466" i="3" s="1"/>
  <c r="I586" i="3"/>
  <c r="M586" i="3" s="1"/>
  <c r="Q586" i="3" s="1"/>
  <c r="H585" i="3"/>
  <c r="L585" i="3" s="1"/>
  <c r="P585" i="3" s="1"/>
  <c r="G345" i="3"/>
  <c r="I73" i="3"/>
  <c r="M73" i="3" s="1"/>
  <c r="Q73" i="3" s="1"/>
  <c r="I81" i="3"/>
  <c r="M81" i="3" s="1"/>
  <c r="Q81" i="3" s="1"/>
  <c r="J264" i="3"/>
  <c r="N264" i="3" s="1"/>
  <c r="R264" i="3" s="1"/>
  <c r="I319" i="3"/>
  <c r="M319" i="3" s="1"/>
  <c r="Q319" i="3" s="1"/>
  <c r="I333" i="3"/>
  <c r="M333" i="3" s="1"/>
  <c r="Q333" i="3" s="1"/>
  <c r="H332" i="3"/>
  <c r="L332" i="3" s="1"/>
  <c r="P332" i="3" s="1"/>
  <c r="J351" i="3"/>
  <c r="N351" i="3" s="1"/>
  <c r="R351" i="3" s="1"/>
  <c r="I352" i="3"/>
  <c r="M352" i="3" s="1"/>
  <c r="Q352" i="3" s="1"/>
  <c r="H351" i="3"/>
  <c r="L351" i="3" s="1"/>
  <c r="P351" i="3" s="1"/>
  <c r="J359" i="3"/>
  <c r="N359" i="3" s="1"/>
  <c r="R359" i="3" s="1"/>
  <c r="J360" i="3"/>
  <c r="N360" i="3" s="1"/>
  <c r="R360" i="3" s="1"/>
  <c r="I360" i="3"/>
  <c r="M360" i="3" s="1"/>
  <c r="Q360" i="3" s="1"/>
  <c r="H359" i="3"/>
  <c r="L359" i="3" s="1"/>
  <c r="P359" i="3" s="1"/>
  <c r="J367" i="3"/>
  <c r="N367" i="3" s="1"/>
  <c r="R367" i="3" s="1"/>
  <c r="J368" i="3"/>
  <c r="N368" i="3" s="1"/>
  <c r="R368" i="3" s="1"/>
  <c r="I368" i="3"/>
  <c r="M368" i="3" s="1"/>
  <c r="Q368" i="3" s="1"/>
  <c r="H367" i="3"/>
  <c r="L367" i="3" s="1"/>
  <c r="P367" i="3" s="1"/>
  <c r="I375" i="3"/>
  <c r="M375" i="3" s="1"/>
  <c r="Q375" i="3" s="1"/>
  <c r="H374" i="3"/>
  <c r="L374" i="3" s="1"/>
  <c r="P374" i="3" s="1"/>
  <c r="I376" i="3"/>
  <c r="M376" i="3" s="1"/>
  <c r="Q376" i="3" s="1"/>
  <c r="H375" i="3"/>
  <c r="L375" i="3" s="1"/>
  <c r="P375" i="3" s="1"/>
  <c r="H376" i="3"/>
  <c r="L376" i="3" s="1"/>
  <c r="P376" i="3" s="1"/>
  <c r="J406" i="3"/>
  <c r="N406" i="3" s="1"/>
  <c r="R406" i="3" s="1"/>
  <c r="I406" i="3"/>
  <c r="M406" i="3" s="1"/>
  <c r="Q406" i="3" s="1"/>
  <c r="H405" i="3"/>
  <c r="L405" i="3" s="1"/>
  <c r="P405" i="3" s="1"/>
  <c r="H430" i="3"/>
  <c r="L430" i="3" s="1"/>
  <c r="P430" i="3" s="1"/>
  <c r="I431" i="3"/>
  <c r="M431" i="3" s="1"/>
  <c r="Q431" i="3" s="1"/>
  <c r="H431" i="3"/>
  <c r="L431" i="3" s="1"/>
  <c r="P431" i="3" s="1"/>
  <c r="I419" i="3"/>
  <c r="M419" i="3" s="1"/>
  <c r="Q419" i="3" s="1"/>
  <c r="H434" i="3"/>
  <c r="L434" i="3" s="1"/>
  <c r="P434" i="3" s="1"/>
  <c r="H435" i="3"/>
  <c r="L435" i="3" s="1"/>
  <c r="P435" i="3" s="1"/>
  <c r="I443" i="3"/>
  <c r="M443" i="3" s="1"/>
  <c r="Q443" i="3" s="1"/>
  <c r="J455" i="3"/>
  <c r="N455" i="3" s="1"/>
  <c r="R455" i="3" s="1"/>
  <c r="H460" i="3"/>
  <c r="L460" i="3" s="1"/>
  <c r="P460" i="3" s="1"/>
  <c r="H459" i="3"/>
  <c r="L459" i="3" s="1"/>
  <c r="P459" i="3" s="1"/>
  <c r="I448" i="3"/>
  <c r="M448" i="3" s="1"/>
  <c r="Q448" i="3" s="1"/>
  <c r="J460" i="3"/>
  <c r="N460" i="3" s="1"/>
  <c r="R460" i="3" s="1"/>
  <c r="H511" i="3"/>
  <c r="L511" i="3" s="1"/>
  <c r="P511" i="3" s="1"/>
  <c r="H519" i="3"/>
  <c r="L519" i="3" s="1"/>
  <c r="P519" i="3" s="1"/>
  <c r="I585" i="3"/>
  <c r="M585" i="3" s="1"/>
  <c r="Q585" i="3" s="1"/>
  <c r="H584" i="3"/>
  <c r="L584" i="3" s="1"/>
  <c r="P584" i="3" s="1"/>
  <c r="I573" i="3"/>
  <c r="M573" i="3" s="1"/>
  <c r="Q573" i="3" s="1"/>
  <c r="J465" i="3"/>
  <c r="N465" i="3" s="1"/>
  <c r="R465" i="3" s="1"/>
  <c r="G596" i="3"/>
  <c r="R596" i="3"/>
  <c r="J643" i="3"/>
  <c r="N643" i="3" s="1"/>
  <c r="R643" i="3" s="1"/>
  <c r="J523" i="3"/>
  <c r="N523" i="3" s="1"/>
  <c r="R523" i="3" s="1"/>
  <c r="I643" i="3"/>
  <c r="M643" i="3" s="1"/>
  <c r="Q643" i="3" s="1"/>
  <c r="H642" i="3"/>
  <c r="L642" i="3" s="1"/>
  <c r="P642" i="3" s="1"/>
  <c r="I631" i="3"/>
  <c r="M631" i="3" s="1"/>
  <c r="Q631" i="3" s="1"/>
  <c r="H643" i="3"/>
  <c r="L643" i="3" s="1"/>
  <c r="P643" i="3" s="1"/>
  <c r="J390" i="3"/>
  <c r="N390" i="3" s="1"/>
  <c r="R390" i="3" s="1"/>
  <c r="I390" i="3"/>
  <c r="M390" i="3" s="1"/>
  <c r="Q390" i="3" s="1"/>
  <c r="H389" i="3"/>
  <c r="L389" i="3" s="1"/>
  <c r="P389" i="3" s="1"/>
  <c r="P422" i="3"/>
  <c r="P442" i="3"/>
  <c r="I483" i="3"/>
  <c r="M483" i="3" s="1"/>
  <c r="Q483" i="3" s="1"/>
  <c r="J375" i="3"/>
  <c r="N375" i="3" s="1"/>
  <c r="R375" i="3" s="1"/>
  <c r="J495" i="3"/>
  <c r="N495" i="3" s="1"/>
  <c r="R495" i="3" s="1"/>
  <c r="I355" i="3"/>
  <c r="M355" i="3" s="1"/>
  <c r="Q355" i="3" s="1"/>
  <c r="H125" i="3"/>
  <c r="L125" i="3" s="1"/>
  <c r="P125" i="3" s="1"/>
  <c r="H133" i="3"/>
  <c r="L133" i="3" s="1"/>
  <c r="P133" i="3" s="1"/>
  <c r="H141" i="3"/>
  <c r="L141" i="3" s="1"/>
  <c r="P141" i="3" s="1"/>
  <c r="H149" i="3"/>
  <c r="L149" i="3" s="1"/>
  <c r="P149" i="3" s="1"/>
  <c r="H157" i="3"/>
  <c r="L157" i="3" s="1"/>
  <c r="P157" i="3" s="1"/>
  <c r="H165" i="3"/>
  <c r="L165" i="3" s="1"/>
  <c r="P165" i="3" s="1"/>
  <c r="H173" i="3"/>
  <c r="L173" i="3" s="1"/>
  <c r="P173" i="3" s="1"/>
  <c r="H181" i="3"/>
  <c r="L181" i="3" s="1"/>
  <c r="P181" i="3" s="1"/>
  <c r="H189" i="3"/>
  <c r="L189" i="3" s="1"/>
  <c r="P189" i="3" s="1"/>
  <c r="H197" i="3"/>
  <c r="L197" i="3" s="1"/>
  <c r="P197" i="3" s="1"/>
  <c r="H205" i="3"/>
  <c r="L205" i="3" s="1"/>
  <c r="P205" i="3" s="1"/>
  <c r="I206" i="3"/>
  <c r="M206" i="3" s="1"/>
  <c r="Q206" i="3" s="1"/>
  <c r="H213" i="3"/>
  <c r="L213" i="3" s="1"/>
  <c r="P213" i="3" s="1"/>
  <c r="I214" i="3"/>
  <c r="M214" i="3" s="1"/>
  <c r="Q214" i="3" s="1"/>
  <c r="H221" i="3"/>
  <c r="L221" i="3" s="1"/>
  <c r="P221" i="3" s="1"/>
  <c r="I222" i="3"/>
  <c r="M222" i="3" s="1"/>
  <c r="Q222" i="3" s="1"/>
  <c r="J223" i="3"/>
  <c r="N223" i="3" s="1"/>
  <c r="R223" i="3" s="1"/>
  <c r="H229" i="3"/>
  <c r="L229" i="3" s="1"/>
  <c r="P229" i="3" s="1"/>
  <c r="I230" i="3"/>
  <c r="M230" i="3" s="1"/>
  <c r="Q230" i="3" s="1"/>
  <c r="H237" i="3"/>
  <c r="L237" i="3" s="1"/>
  <c r="P237" i="3" s="1"/>
  <c r="I238" i="3"/>
  <c r="M238" i="3" s="1"/>
  <c r="Q238" i="3" s="1"/>
  <c r="J239" i="3"/>
  <c r="N239" i="3" s="1"/>
  <c r="R239" i="3" s="1"/>
  <c r="H245" i="3"/>
  <c r="L245" i="3" s="1"/>
  <c r="P245" i="3" s="1"/>
  <c r="I246" i="3"/>
  <c r="M246" i="3" s="1"/>
  <c r="Q246" i="3" s="1"/>
  <c r="H253" i="3"/>
  <c r="L253" i="3" s="1"/>
  <c r="P253" i="3" s="1"/>
  <c r="I254" i="3"/>
  <c r="M254" i="3" s="1"/>
  <c r="Q254" i="3" s="1"/>
  <c r="H261" i="3"/>
  <c r="L261" i="3" s="1"/>
  <c r="P261" i="3" s="1"/>
  <c r="I262" i="3"/>
  <c r="M262" i="3" s="1"/>
  <c r="Q262" i="3" s="1"/>
  <c r="J263" i="3"/>
  <c r="N263" i="3" s="1"/>
  <c r="R263" i="3" s="1"/>
  <c r="H269" i="3"/>
  <c r="L269" i="3" s="1"/>
  <c r="P269" i="3" s="1"/>
  <c r="I270" i="3"/>
  <c r="M270" i="3" s="1"/>
  <c r="Q270" i="3" s="1"/>
  <c r="H277" i="3"/>
  <c r="L277" i="3" s="1"/>
  <c r="P277" i="3" s="1"/>
  <c r="I278" i="3"/>
  <c r="M278" i="3" s="1"/>
  <c r="Q278" i="3" s="1"/>
  <c r="H285" i="3"/>
  <c r="L285" i="3" s="1"/>
  <c r="P285" i="3" s="1"/>
  <c r="I286" i="3"/>
  <c r="M286" i="3" s="1"/>
  <c r="Q286" i="3" s="1"/>
  <c r="H293" i="3"/>
  <c r="L293" i="3" s="1"/>
  <c r="P293" i="3" s="1"/>
  <c r="I294" i="3"/>
  <c r="M294" i="3" s="1"/>
  <c r="Q294" i="3" s="1"/>
  <c r="H301" i="3"/>
  <c r="L301" i="3" s="1"/>
  <c r="P301" i="3" s="1"/>
  <c r="I302" i="3"/>
  <c r="M302" i="3" s="1"/>
  <c r="Q302" i="3" s="1"/>
  <c r="H309" i="3"/>
  <c r="L309" i="3" s="1"/>
  <c r="P309" i="3" s="1"/>
  <c r="I310" i="3"/>
  <c r="M310" i="3" s="1"/>
  <c r="Q310" i="3" s="1"/>
  <c r="H317" i="3"/>
  <c r="L317" i="3" s="1"/>
  <c r="P317" i="3" s="1"/>
  <c r="H325" i="3"/>
  <c r="L325" i="3" s="1"/>
  <c r="P325" i="3" s="1"/>
  <c r="I331" i="3"/>
  <c r="M331" i="3" s="1"/>
  <c r="Q331" i="3" s="1"/>
  <c r="J344" i="3"/>
  <c r="N344" i="3" s="1"/>
  <c r="R344" i="3" s="1"/>
  <c r="I344" i="3"/>
  <c r="M344" i="3" s="1"/>
  <c r="Q344" i="3" s="1"/>
  <c r="H343" i="3"/>
  <c r="L343" i="3" s="1"/>
  <c r="P343" i="3" s="1"/>
  <c r="I348" i="3"/>
  <c r="M348" i="3" s="1"/>
  <c r="Q348" i="3" s="1"/>
  <c r="I349" i="3"/>
  <c r="M349" i="3" s="1"/>
  <c r="Q349" i="3" s="1"/>
  <c r="H348" i="3"/>
  <c r="L348" i="3" s="1"/>
  <c r="P348" i="3" s="1"/>
  <c r="I356" i="3"/>
  <c r="M356" i="3" s="1"/>
  <c r="Q356" i="3" s="1"/>
  <c r="I357" i="3"/>
  <c r="M357" i="3" s="1"/>
  <c r="Q357" i="3" s="1"/>
  <c r="H356" i="3"/>
  <c r="L356" i="3" s="1"/>
  <c r="P356" i="3" s="1"/>
  <c r="I364" i="3"/>
  <c r="M364" i="3" s="1"/>
  <c r="Q364" i="3" s="1"/>
  <c r="I365" i="3"/>
  <c r="M365" i="3" s="1"/>
  <c r="Q365" i="3" s="1"/>
  <c r="H364" i="3"/>
  <c r="L364" i="3" s="1"/>
  <c r="P364" i="3" s="1"/>
  <c r="H370" i="3"/>
  <c r="L370" i="3" s="1"/>
  <c r="P370" i="3" s="1"/>
  <c r="H398" i="3"/>
  <c r="L398" i="3" s="1"/>
  <c r="P398" i="3" s="1"/>
  <c r="J400" i="3"/>
  <c r="N400" i="3" s="1"/>
  <c r="R400" i="3" s="1"/>
  <c r="H399" i="3"/>
  <c r="L399" i="3" s="1"/>
  <c r="P399" i="3" s="1"/>
  <c r="H400" i="3"/>
  <c r="L400" i="3" s="1"/>
  <c r="P400" i="3" s="1"/>
  <c r="H462" i="3"/>
  <c r="L462" i="3" s="1"/>
  <c r="P462" i="3" s="1"/>
  <c r="J463" i="3"/>
  <c r="N463" i="3" s="1"/>
  <c r="R463" i="3" s="1"/>
  <c r="I451" i="3"/>
  <c r="M451" i="3" s="1"/>
  <c r="Q451" i="3" s="1"/>
  <c r="I463" i="3"/>
  <c r="M463" i="3" s="1"/>
  <c r="Q463" i="3" s="1"/>
  <c r="I465" i="3"/>
  <c r="M465" i="3" s="1"/>
  <c r="Q465" i="3" s="1"/>
  <c r="H464" i="3"/>
  <c r="L464" i="3" s="1"/>
  <c r="P464" i="3" s="1"/>
  <c r="I453" i="3"/>
  <c r="M453" i="3" s="1"/>
  <c r="Q453" i="3" s="1"/>
  <c r="J345" i="3"/>
  <c r="N345" i="3" s="1"/>
  <c r="R345" i="3" s="1"/>
  <c r="H465" i="3"/>
  <c r="L465" i="3" s="1"/>
  <c r="P465" i="3" s="1"/>
  <c r="J467" i="3"/>
  <c r="N467" i="3" s="1"/>
  <c r="R467" i="3" s="1"/>
  <c r="I455" i="3"/>
  <c r="M455" i="3" s="1"/>
  <c r="Q455" i="3" s="1"/>
  <c r="H467" i="3"/>
  <c r="L467" i="3" s="1"/>
  <c r="P467" i="3" s="1"/>
  <c r="I489" i="3"/>
  <c r="M489" i="3" s="1"/>
  <c r="Q489" i="3" s="1"/>
  <c r="H488" i="3"/>
  <c r="L488" i="3" s="1"/>
  <c r="P488" i="3" s="1"/>
  <c r="I477" i="3"/>
  <c r="M477" i="3" s="1"/>
  <c r="Q477" i="3" s="1"/>
  <c r="J489" i="3"/>
  <c r="N489" i="3" s="1"/>
  <c r="R489" i="3" s="1"/>
  <c r="J369" i="3"/>
  <c r="N369" i="3" s="1"/>
  <c r="R369" i="3" s="1"/>
  <c r="I494" i="3"/>
  <c r="M494" i="3" s="1"/>
  <c r="Q494" i="3" s="1"/>
  <c r="I484" i="3"/>
  <c r="M484" i="3" s="1"/>
  <c r="Q484" i="3" s="1"/>
  <c r="H495" i="3"/>
  <c r="L495" i="3" s="1"/>
  <c r="P495" i="3" s="1"/>
  <c r="J496" i="3"/>
  <c r="N496" i="3" s="1"/>
  <c r="R496" i="3" s="1"/>
  <c r="J376" i="3"/>
  <c r="N376" i="3" s="1"/>
  <c r="R376" i="3" s="1"/>
  <c r="I496" i="3"/>
  <c r="M496" i="3" s="1"/>
  <c r="Q496" i="3" s="1"/>
  <c r="G516" i="3"/>
  <c r="I512" i="3"/>
  <c r="M512" i="3" s="1"/>
  <c r="Q512" i="3" s="1"/>
  <c r="J524" i="3"/>
  <c r="N524" i="3" s="1"/>
  <c r="R524" i="3" s="1"/>
  <c r="I524" i="3"/>
  <c r="M524" i="3" s="1"/>
  <c r="Q524" i="3" s="1"/>
  <c r="H524" i="3"/>
  <c r="L524" i="3" s="1"/>
  <c r="P524" i="3" s="1"/>
  <c r="H523" i="3"/>
  <c r="L523" i="3" s="1"/>
  <c r="P523" i="3" s="1"/>
  <c r="I535" i="3"/>
  <c r="M535" i="3" s="1"/>
  <c r="Q535" i="3" s="1"/>
  <c r="H546" i="3"/>
  <c r="L546" i="3" s="1"/>
  <c r="P546" i="3" s="1"/>
  <c r="H547" i="3"/>
  <c r="L547" i="3" s="1"/>
  <c r="P547" i="3" s="1"/>
  <c r="J734" i="3"/>
  <c r="N734" i="3" s="1"/>
  <c r="R734" i="3" s="1"/>
  <c r="I734" i="3"/>
  <c r="M734" i="3" s="1"/>
  <c r="Q734" i="3" s="1"/>
  <c r="H734" i="3"/>
  <c r="L734" i="3" s="1"/>
  <c r="P734" i="3" s="1"/>
  <c r="I722" i="3"/>
  <c r="M722" i="3" s="1"/>
  <c r="Q722" i="3" s="1"/>
  <c r="J614" i="3"/>
  <c r="N614" i="3" s="1"/>
  <c r="R614" i="3" s="1"/>
  <c r="H733" i="3"/>
  <c r="L733" i="3" s="1"/>
  <c r="P733" i="3" s="1"/>
  <c r="I351" i="3"/>
  <c r="M351" i="3" s="1"/>
  <c r="Q351" i="3" s="1"/>
  <c r="H350" i="3"/>
  <c r="L350" i="3" s="1"/>
  <c r="P350" i="3" s="1"/>
  <c r="I367" i="3"/>
  <c r="M367" i="3" s="1"/>
  <c r="Q367" i="3" s="1"/>
  <c r="H366" i="3"/>
  <c r="L366" i="3" s="1"/>
  <c r="P366" i="3" s="1"/>
  <c r="I343" i="3"/>
  <c r="M343" i="3" s="1"/>
  <c r="Q343" i="3" s="1"/>
  <c r="H342" i="3"/>
  <c r="L342" i="3" s="1"/>
  <c r="P342" i="3" s="1"/>
  <c r="I347" i="3"/>
  <c r="M347" i="3" s="1"/>
  <c r="Q347" i="3" s="1"/>
  <c r="H6" i="3"/>
  <c r="L6" i="3" s="1"/>
  <c r="P6" i="3" s="1"/>
  <c r="H14" i="3"/>
  <c r="L14" i="3" s="1"/>
  <c r="P14" i="3" s="1"/>
  <c r="H22" i="3"/>
  <c r="L22" i="3" s="1"/>
  <c r="P22" i="3" s="1"/>
  <c r="H30" i="3"/>
  <c r="L30" i="3" s="1"/>
  <c r="P30" i="3" s="1"/>
  <c r="H38" i="3"/>
  <c r="L38" i="3" s="1"/>
  <c r="P38" i="3" s="1"/>
  <c r="H46" i="3"/>
  <c r="L46" i="3" s="1"/>
  <c r="P46" i="3" s="1"/>
  <c r="H54" i="3"/>
  <c r="L54" i="3" s="1"/>
  <c r="P54" i="3" s="1"/>
  <c r="H62" i="3"/>
  <c r="L62" i="3" s="1"/>
  <c r="P62" i="3" s="1"/>
  <c r="H70" i="3"/>
  <c r="L70" i="3" s="1"/>
  <c r="P70" i="3" s="1"/>
  <c r="H78" i="3"/>
  <c r="L78" i="3" s="1"/>
  <c r="P78" i="3" s="1"/>
  <c r="H84" i="3"/>
  <c r="L84" i="3" s="1"/>
  <c r="P84" i="3" s="1"/>
  <c r="H92" i="3"/>
  <c r="L92" i="3" s="1"/>
  <c r="P92" i="3" s="1"/>
  <c r="H100" i="3"/>
  <c r="L100" i="3" s="1"/>
  <c r="P100" i="3" s="1"/>
  <c r="H108" i="3"/>
  <c r="L108" i="3" s="1"/>
  <c r="P108" i="3" s="1"/>
  <c r="H116" i="3"/>
  <c r="L116" i="3" s="1"/>
  <c r="P116" i="3" s="1"/>
  <c r="H124" i="3"/>
  <c r="L124" i="3" s="1"/>
  <c r="P124" i="3" s="1"/>
  <c r="H132" i="3"/>
  <c r="L132" i="3" s="1"/>
  <c r="P132" i="3" s="1"/>
  <c r="J134" i="3"/>
  <c r="N134" i="3" s="1"/>
  <c r="R134" i="3" s="1"/>
  <c r="H140" i="3"/>
  <c r="L140" i="3" s="1"/>
  <c r="P140" i="3" s="1"/>
  <c r="J142" i="3"/>
  <c r="N142" i="3" s="1"/>
  <c r="R142" i="3" s="1"/>
  <c r="H148" i="3"/>
  <c r="L148" i="3" s="1"/>
  <c r="P148" i="3" s="1"/>
  <c r="H156" i="3"/>
  <c r="L156" i="3" s="1"/>
  <c r="P156" i="3" s="1"/>
  <c r="J158" i="3"/>
  <c r="N158" i="3" s="1"/>
  <c r="R158" i="3" s="1"/>
  <c r="H164" i="3"/>
  <c r="L164" i="3" s="1"/>
  <c r="P164" i="3" s="1"/>
  <c r="J166" i="3"/>
  <c r="N166" i="3" s="1"/>
  <c r="R166" i="3" s="1"/>
  <c r="H172" i="3"/>
  <c r="L172" i="3" s="1"/>
  <c r="P172" i="3" s="1"/>
  <c r="J174" i="3"/>
  <c r="N174" i="3" s="1"/>
  <c r="R174" i="3" s="1"/>
  <c r="H180" i="3"/>
  <c r="L180" i="3" s="1"/>
  <c r="P180" i="3" s="1"/>
  <c r="J182" i="3"/>
  <c r="N182" i="3" s="1"/>
  <c r="R182" i="3" s="1"/>
  <c r="H188" i="3"/>
  <c r="L188" i="3" s="1"/>
  <c r="P188" i="3" s="1"/>
  <c r="J190" i="3"/>
  <c r="N190" i="3" s="1"/>
  <c r="R190" i="3" s="1"/>
  <c r="H196" i="3"/>
  <c r="L196" i="3" s="1"/>
  <c r="P196" i="3" s="1"/>
  <c r="J198" i="3"/>
  <c r="N198" i="3" s="1"/>
  <c r="R198" i="3" s="1"/>
  <c r="H204" i="3"/>
  <c r="L204" i="3" s="1"/>
  <c r="P204" i="3" s="1"/>
  <c r="J206" i="3"/>
  <c r="N206" i="3" s="1"/>
  <c r="R206" i="3" s="1"/>
  <c r="H212" i="3"/>
  <c r="L212" i="3" s="1"/>
  <c r="P212" i="3" s="1"/>
  <c r="J214" i="3"/>
  <c r="N214" i="3" s="1"/>
  <c r="R214" i="3" s="1"/>
  <c r="H220" i="3"/>
  <c r="L220" i="3" s="1"/>
  <c r="P220" i="3" s="1"/>
  <c r="J222" i="3"/>
  <c r="N222" i="3" s="1"/>
  <c r="R222" i="3" s="1"/>
  <c r="H228" i="3"/>
  <c r="L228" i="3" s="1"/>
  <c r="P228" i="3" s="1"/>
  <c r="H236" i="3"/>
  <c r="L236" i="3" s="1"/>
  <c r="P236" i="3" s="1"/>
  <c r="H244" i="3"/>
  <c r="L244" i="3" s="1"/>
  <c r="P244" i="3" s="1"/>
  <c r="H252" i="3"/>
  <c r="L252" i="3" s="1"/>
  <c r="P252" i="3" s="1"/>
  <c r="H260" i="3"/>
  <c r="L260" i="3" s="1"/>
  <c r="P260" i="3" s="1"/>
  <c r="H268" i="3"/>
  <c r="L268" i="3" s="1"/>
  <c r="P268" i="3" s="1"/>
  <c r="J270" i="3"/>
  <c r="N270" i="3" s="1"/>
  <c r="R270" i="3" s="1"/>
  <c r="H276" i="3"/>
  <c r="L276" i="3" s="1"/>
  <c r="P276" i="3" s="1"/>
  <c r="H284" i="3"/>
  <c r="L284" i="3" s="1"/>
  <c r="P284" i="3" s="1"/>
  <c r="H292" i="3"/>
  <c r="L292" i="3" s="1"/>
  <c r="P292" i="3" s="1"/>
  <c r="H300" i="3"/>
  <c r="L300" i="3" s="1"/>
  <c r="P300" i="3" s="1"/>
  <c r="H308" i="3"/>
  <c r="L308" i="3" s="1"/>
  <c r="P308" i="3" s="1"/>
  <c r="H316" i="3"/>
  <c r="L316" i="3" s="1"/>
  <c r="P316" i="3" s="1"/>
  <c r="H324" i="3"/>
  <c r="L324" i="3" s="1"/>
  <c r="P324" i="3" s="1"/>
  <c r="I334" i="3"/>
  <c r="M334" i="3" s="1"/>
  <c r="Q334" i="3" s="1"/>
  <c r="I340" i="3"/>
  <c r="M340" i="3" s="1"/>
  <c r="Q340" i="3" s="1"/>
  <c r="I341" i="3"/>
  <c r="M341" i="3" s="1"/>
  <c r="Q341" i="3" s="1"/>
  <c r="H340" i="3"/>
  <c r="L340" i="3" s="1"/>
  <c r="P340" i="3" s="1"/>
  <c r="I374" i="3"/>
  <c r="M374" i="3" s="1"/>
  <c r="Q374" i="3" s="1"/>
  <c r="J398" i="3"/>
  <c r="N398" i="3" s="1"/>
  <c r="R398" i="3" s="1"/>
  <c r="I398" i="3"/>
  <c r="M398" i="3" s="1"/>
  <c r="Q398" i="3" s="1"/>
  <c r="H397" i="3"/>
  <c r="L397" i="3" s="1"/>
  <c r="P397" i="3" s="1"/>
  <c r="H410" i="3"/>
  <c r="L410" i="3" s="1"/>
  <c r="P410" i="3" s="1"/>
  <c r="I411" i="3"/>
  <c r="M411" i="3" s="1"/>
  <c r="Q411" i="3" s="1"/>
  <c r="I399" i="3"/>
  <c r="M399" i="3" s="1"/>
  <c r="Q399" i="3" s="1"/>
  <c r="I414" i="3"/>
  <c r="M414" i="3" s="1"/>
  <c r="Q414" i="3" s="1"/>
  <c r="H413" i="3"/>
  <c r="L413" i="3" s="1"/>
  <c r="P413" i="3" s="1"/>
  <c r="J414" i="3"/>
  <c r="N414" i="3" s="1"/>
  <c r="R414" i="3" s="1"/>
  <c r="J415" i="3"/>
  <c r="N415" i="3" s="1"/>
  <c r="R415" i="3" s="1"/>
  <c r="H414" i="3"/>
  <c r="L414" i="3" s="1"/>
  <c r="P414" i="3" s="1"/>
  <c r="I415" i="3"/>
  <c r="M415" i="3" s="1"/>
  <c r="Q415" i="3" s="1"/>
  <c r="H415" i="3"/>
  <c r="L415" i="3" s="1"/>
  <c r="P415" i="3" s="1"/>
  <c r="P432" i="3"/>
  <c r="H450" i="3"/>
  <c r="L450" i="3" s="1"/>
  <c r="P450" i="3" s="1"/>
  <c r="I439" i="3"/>
  <c r="M439" i="3" s="1"/>
  <c r="Q439" i="3" s="1"/>
  <c r="J451" i="3"/>
  <c r="N451" i="3" s="1"/>
  <c r="R451" i="3" s="1"/>
  <c r="H451" i="3"/>
  <c r="L451" i="3" s="1"/>
  <c r="P451" i="3" s="1"/>
  <c r="P458" i="3"/>
  <c r="J459" i="3"/>
  <c r="N459" i="3" s="1"/>
  <c r="R459" i="3" s="1"/>
  <c r="I474" i="3"/>
  <c r="M474" i="3" s="1"/>
  <c r="Q474" i="3" s="1"/>
  <c r="I462" i="3"/>
  <c r="M462" i="3" s="1"/>
  <c r="Q462" i="3" s="1"/>
  <c r="H473" i="3"/>
  <c r="L473" i="3" s="1"/>
  <c r="P473" i="3" s="1"/>
  <c r="H474" i="3"/>
  <c r="L474" i="3" s="1"/>
  <c r="P474" i="3" s="1"/>
  <c r="R516" i="3"/>
  <c r="I538" i="3"/>
  <c r="M538" i="3" s="1"/>
  <c r="Q538" i="3" s="1"/>
  <c r="H537" i="3"/>
  <c r="L537" i="3" s="1"/>
  <c r="P537" i="3" s="1"/>
  <c r="J418" i="3"/>
  <c r="N418" i="3" s="1"/>
  <c r="R418" i="3" s="1"/>
  <c r="I526" i="3"/>
  <c r="M526" i="3" s="1"/>
  <c r="Q526" i="3" s="1"/>
  <c r="H538" i="3"/>
  <c r="L538" i="3" s="1"/>
  <c r="P538" i="3" s="1"/>
  <c r="I553" i="3"/>
  <c r="M553" i="3" s="1"/>
  <c r="Q553" i="3" s="1"/>
  <c r="H552" i="3"/>
  <c r="L552" i="3" s="1"/>
  <c r="P552" i="3" s="1"/>
  <c r="I541" i="3"/>
  <c r="M541" i="3" s="1"/>
  <c r="Q541" i="3" s="1"/>
  <c r="I688" i="3"/>
  <c r="M688" i="3" s="1"/>
  <c r="Q688" i="3" s="1"/>
  <c r="H687" i="3"/>
  <c r="L687" i="3" s="1"/>
  <c r="P687" i="3" s="1"/>
  <c r="I676" i="3"/>
  <c r="M676" i="3" s="1"/>
  <c r="Q676" i="3" s="1"/>
  <c r="J688" i="3"/>
  <c r="N688" i="3" s="1"/>
  <c r="R688" i="3" s="1"/>
  <c r="J568" i="3"/>
  <c r="N568" i="3" s="1"/>
  <c r="R568" i="3" s="1"/>
  <c r="I441" i="3"/>
  <c r="M441" i="3" s="1"/>
  <c r="Q441" i="3" s="1"/>
  <c r="H440" i="3"/>
  <c r="L440" i="3" s="1"/>
  <c r="P440" i="3" s="1"/>
  <c r="I447" i="3"/>
  <c r="M447" i="3" s="1"/>
  <c r="Q447" i="3" s="1"/>
  <c r="R469" i="3"/>
  <c r="I467" i="3"/>
  <c r="M467" i="3" s="1"/>
  <c r="Q467" i="3" s="1"/>
  <c r="I490" i="3"/>
  <c r="M490" i="3" s="1"/>
  <c r="Q490" i="3" s="1"/>
  <c r="H489" i="3"/>
  <c r="L489" i="3" s="1"/>
  <c r="P489" i="3" s="1"/>
  <c r="I478" i="3"/>
  <c r="M478" i="3" s="1"/>
  <c r="Q478" i="3" s="1"/>
  <c r="I497" i="3"/>
  <c r="M497" i="3" s="1"/>
  <c r="Q497" i="3" s="1"/>
  <c r="H496" i="3"/>
  <c r="L496" i="3" s="1"/>
  <c r="P496" i="3" s="1"/>
  <c r="I514" i="3"/>
  <c r="M514" i="3" s="1"/>
  <c r="Q514" i="3" s="1"/>
  <c r="H513" i="3"/>
  <c r="L513" i="3" s="1"/>
  <c r="P513" i="3" s="1"/>
  <c r="H514" i="3"/>
  <c r="L514" i="3" s="1"/>
  <c r="P514" i="3" s="1"/>
  <c r="I552" i="3"/>
  <c r="M552" i="3" s="1"/>
  <c r="Q552" i="3" s="1"/>
  <c r="H551" i="3"/>
  <c r="L551" i="3" s="1"/>
  <c r="P551" i="3" s="1"/>
  <c r="I540" i="3"/>
  <c r="M540" i="3" s="1"/>
  <c r="Q540" i="3" s="1"/>
  <c r="J586" i="3"/>
  <c r="N586" i="3" s="1"/>
  <c r="R586" i="3" s="1"/>
  <c r="H705" i="3"/>
  <c r="L705" i="3" s="1"/>
  <c r="P705" i="3" s="1"/>
  <c r="I694" i="3"/>
  <c r="M694" i="3" s="1"/>
  <c r="Q694" i="3" s="1"/>
  <c r="G751" i="3"/>
  <c r="R751" i="3"/>
  <c r="H808" i="3"/>
  <c r="L808" i="3" s="1"/>
  <c r="P808" i="3" s="1"/>
  <c r="J689" i="3"/>
  <c r="N689" i="3" s="1"/>
  <c r="R689" i="3" s="1"/>
  <c r="I797" i="3"/>
  <c r="M797" i="3" s="1"/>
  <c r="Q797" i="3" s="1"/>
  <c r="J809" i="3"/>
  <c r="N809" i="3" s="1"/>
  <c r="R809" i="3" s="1"/>
  <c r="I430" i="3"/>
  <c r="M430" i="3" s="1"/>
  <c r="Q430" i="3" s="1"/>
  <c r="H429" i="3"/>
  <c r="L429" i="3" s="1"/>
  <c r="P429" i="3" s="1"/>
  <c r="R437" i="3"/>
  <c r="I442" i="3"/>
  <c r="M442" i="3" s="1"/>
  <c r="Q442" i="3" s="1"/>
  <c r="H455" i="3"/>
  <c r="L455" i="3" s="1"/>
  <c r="P455" i="3" s="1"/>
  <c r="I473" i="3"/>
  <c r="M473" i="3" s="1"/>
  <c r="Q473" i="3" s="1"/>
  <c r="H472" i="3"/>
  <c r="L472" i="3" s="1"/>
  <c r="P472" i="3" s="1"/>
  <c r="P500" i="3"/>
  <c r="I495" i="3"/>
  <c r="M495" i="3" s="1"/>
  <c r="Q495" i="3" s="1"/>
  <c r="P517" i="3"/>
  <c r="I521" i="3"/>
  <c r="M521" i="3" s="1"/>
  <c r="Q521" i="3" s="1"/>
  <c r="H520" i="3"/>
  <c r="L520" i="3" s="1"/>
  <c r="P520" i="3" s="1"/>
  <c r="I545" i="3"/>
  <c r="M545" i="3" s="1"/>
  <c r="Q545" i="3" s="1"/>
  <c r="H544" i="3"/>
  <c r="L544" i="3" s="1"/>
  <c r="P544" i="3" s="1"/>
  <c r="H550" i="3"/>
  <c r="L550" i="3" s="1"/>
  <c r="P550" i="3" s="1"/>
  <c r="J431" i="3"/>
  <c r="N431" i="3" s="1"/>
  <c r="R431" i="3" s="1"/>
  <c r="J450" i="3"/>
  <c r="N450" i="3" s="1"/>
  <c r="R450" i="3" s="1"/>
  <c r="I570" i="3"/>
  <c r="M570" i="3" s="1"/>
  <c r="Q570" i="3" s="1"/>
  <c r="H569" i="3"/>
  <c r="L569" i="3" s="1"/>
  <c r="P569" i="3" s="1"/>
  <c r="I595" i="3"/>
  <c r="M595" i="3" s="1"/>
  <c r="Q595" i="3" s="1"/>
  <c r="H594" i="3"/>
  <c r="L594" i="3" s="1"/>
  <c r="P594" i="3" s="1"/>
  <c r="H595" i="3"/>
  <c r="L595" i="3" s="1"/>
  <c r="P595" i="3" s="1"/>
  <c r="J714" i="3"/>
  <c r="N714" i="3" s="1"/>
  <c r="R714" i="3" s="1"/>
  <c r="J594" i="3"/>
  <c r="N594" i="3" s="1"/>
  <c r="R594" i="3" s="1"/>
  <c r="I714" i="3"/>
  <c r="M714" i="3" s="1"/>
  <c r="Q714" i="3" s="1"/>
  <c r="H713" i="3"/>
  <c r="L713" i="3" s="1"/>
  <c r="P713" i="3" s="1"/>
  <c r="I702" i="3"/>
  <c r="M702" i="3" s="1"/>
  <c r="Q702" i="3" s="1"/>
  <c r="I757" i="3"/>
  <c r="M757" i="3" s="1"/>
  <c r="Q757" i="3" s="1"/>
  <c r="J649" i="3"/>
  <c r="N649" i="3" s="1"/>
  <c r="R649" i="3" s="1"/>
  <c r="I769" i="3"/>
  <c r="M769" i="3" s="1"/>
  <c r="Q769" i="3" s="1"/>
  <c r="H768" i="3"/>
  <c r="L768" i="3" s="1"/>
  <c r="P768" i="3" s="1"/>
  <c r="I818" i="3"/>
  <c r="M818" i="3" s="1"/>
  <c r="Q818" i="3" s="1"/>
  <c r="H817" i="3"/>
  <c r="L817" i="3" s="1"/>
  <c r="P817" i="3" s="1"/>
  <c r="J698" i="3"/>
  <c r="N698" i="3" s="1"/>
  <c r="R698" i="3" s="1"/>
  <c r="J818" i="3"/>
  <c r="N818" i="3" s="1"/>
  <c r="R818" i="3" s="1"/>
  <c r="I806" i="3"/>
  <c r="M806" i="3" s="1"/>
  <c r="Q806" i="3" s="1"/>
  <c r="J821" i="3"/>
  <c r="N821" i="3" s="1"/>
  <c r="R821" i="3" s="1"/>
  <c r="I821" i="3"/>
  <c r="M821" i="3" s="1"/>
  <c r="Q821" i="3" s="1"/>
  <c r="H821" i="3"/>
  <c r="L821" i="3" s="1"/>
  <c r="P821" i="3" s="1"/>
  <c r="H820" i="3"/>
  <c r="L820" i="3" s="1"/>
  <c r="P820" i="3" s="1"/>
  <c r="J701" i="3"/>
  <c r="N701" i="3" s="1"/>
  <c r="R701" i="3" s="1"/>
  <c r="I809" i="3"/>
  <c r="M809" i="3" s="1"/>
  <c r="Q809" i="3" s="1"/>
  <c r="I837" i="3"/>
  <c r="M837" i="3" s="1"/>
  <c r="Q837" i="3" s="1"/>
  <c r="J729" i="3"/>
  <c r="N729" i="3" s="1"/>
  <c r="R729" i="3" s="1"/>
  <c r="J757" i="3"/>
  <c r="N757" i="3" s="1"/>
  <c r="R757" i="3" s="1"/>
  <c r="I454" i="3"/>
  <c r="M454" i="3" s="1"/>
  <c r="Q454" i="3" s="1"/>
  <c r="H479" i="3"/>
  <c r="L479" i="3" s="1"/>
  <c r="P479" i="3" s="1"/>
  <c r="H483" i="3"/>
  <c r="L483" i="3" s="1"/>
  <c r="P483" i="3" s="1"/>
  <c r="H490" i="3"/>
  <c r="L490" i="3" s="1"/>
  <c r="P490" i="3" s="1"/>
  <c r="H506" i="3"/>
  <c r="L506" i="3" s="1"/>
  <c r="P506" i="3" s="1"/>
  <c r="I509" i="3"/>
  <c r="M509" i="3" s="1"/>
  <c r="Q509" i="3" s="1"/>
  <c r="I516" i="3"/>
  <c r="M516" i="3" s="1"/>
  <c r="Q516" i="3" s="1"/>
  <c r="H527" i="3"/>
  <c r="L527" i="3" s="1"/>
  <c r="P527" i="3" s="1"/>
  <c r="J552" i="3"/>
  <c r="N552" i="3" s="1"/>
  <c r="R552" i="3" s="1"/>
  <c r="I571" i="3"/>
  <c r="M571" i="3" s="1"/>
  <c r="Q571" i="3" s="1"/>
  <c r="P572" i="3"/>
  <c r="I616" i="3"/>
  <c r="M616" i="3" s="1"/>
  <c r="Q616" i="3" s="1"/>
  <c r="H615" i="3"/>
  <c r="L615" i="3" s="1"/>
  <c r="P615" i="3" s="1"/>
  <c r="I604" i="3"/>
  <c r="M604" i="3" s="1"/>
  <c r="Q604" i="3" s="1"/>
  <c r="J616" i="3"/>
  <c r="N616" i="3" s="1"/>
  <c r="R616" i="3" s="1"/>
  <c r="J554" i="3"/>
  <c r="N554" i="3" s="1"/>
  <c r="R554" i="3" s="1"/>
  <c r="I674" i="3"/>
  <c r="M674" i="3" s="1"/>
  <c r="Q674" i="3" s="1"/>
  <c r="H673" i="3"/>
  <c r="L673" i="3" s="1"/>
  <c r="P673" i="3" s="1"/>
  <c r="I662" i="3"/>
  <c r="M662" i="3" s="1"/>
  <c r="Q662" i="3" s="1"/>
  <c r="P675" i="3"/>
  <c r="J788" i="3"/>
  <c r="N788" i="3" s="1"/>
  <c r="R788" i="3" s="1"/>
  <c r="H417" i="3"/>
  <c r="L417" i="3" s="1"/>
  <c r="P417" i="3" s="1"/>
  <c r="H441" i="3"/>
  <c r="L441" i="3" s="1"/>
  <c r="P441" i="3" s="1"/>
  <c r="R453" i="3"/>
  <c r="I479" i="3"/>
  <c r="M479" i="3" s="1"/>
  <c r="Q479" i="3" s="1"/>
  <c r="I499" i="3"/>
  <c r="M499" i="3" s="1"/>
  <c r="Q499" i="3" s="1"/>
  <c r="H510" i="3"/>
  <c r="L510" i="3" s="1"/>
  <c r="P510" i="3" s="1"/>
  <c r="I522" i="3"/>
  <c r="M522" i="3" s="1"/>
  <c r="Q522" i="3" s="1"/>
  <c r="H521" i="3"/>
  <c r="L521" i="3" s="1"/>
  <c r="P521" i="3" s="1"/>
  <c r="I510" i="3"/>
  <c r="M510" i="3" s="1"/>
  <c r="Q510" i="3" s="1"/>
  <c r="I529" i="3"/>
  <c r="M529" i="3" s="1"/>
  <c r="Q529" i="3" s="1"/>
  <c r="H528" i="3"/>
  <c r="L528" i="3" s="1"/>
  <c r="P528" i="3" s="1"/>
  <c r="P532" i="3"/>
  <c r="I544" i="3"/>
  <c r="M544" i="3" s="1"/>
  <c r="Q544" i="3" s="1"/>
  <c r="H543" i="3"/>
  <c r="L543" i="3" s="1"/>
  <c r="P543" i="3" s="1"/>
  <c r="J544" i="3"/>
  <c r="N544" i="3" s="1"/>
  <c r="R544" i="3" s="1"/>
  <c r="I551" i="3"/>
  <c r="M551" i="3" s="1"/>
  <c r="Q551" i="3" s="1"/>
  <c r="J626" i="3"/>
  <c r="N626" i="3" s="1"/>
  <c r="R626" i="3" s="1"/>
  <c r="J506" i="3"/>
  <c r="N506" i="3" s="1"/>
  <c r="R506" i="3" s="1"/>
  <c r="I626" i="3"/>
  <c r="M626" i="3" s="1"/>
  <c r="Q626" i="3" s="1"/>
  <c r="H625" i="3"/>
  <c r="L625" i="3" s="1"/>
  <c r="P625" i="3" s="1"/>
  <c r="I614" i="3"/>
  <c r="M614" i="3" s="1"/>
  <c r="Q614" i="3" s="1"/>
  <c r="I649" i="3"/>
  <c r="M649" i="3" s="1"/>
  <c r="Q649" i="3" s="1"/>
  <c r="H648" i="3"/>
  <c r="L648" i="3" s="1"/>
  <c r="P648" i="3" s="1"/>
  <c r="J529" i="3"/>
  <c r="N529" i="3" s="1"/>
  <c r="R529" i="3" s="1"/>
  <c r="J658" i="3"/>
  <c r="N658" i="3" s="1"/>
  <c r="R658" i="3" s="1"/>
  <c r="J538" i="3"/>
  <c r="N538" i="3" s="1"/>
  <c r="R538" i="3" s="1"/>
  <c r="I658" i="3"/>
  <c r="M658" i="3" s="1"/>
  <c r="Q658" i="3" s="1"/>
  <c r="H657" i="3"/>
  <c r="L657" i="3" s="1"/>
  <c r="P657" i="3" s="1"/>
  <c r="I646" i="3"/>
  <c r="M646" i="3" s="1"/>
  <c r="Q646" i="3" s="1"/>
  <c r="P691" i="3"/>
  <c r="J721" i="3"/>
  <c r="N721" i="3" s="1"/>
  <c r="R721" i="3" s="1"/>
  <c r="J601" i="3"/>
  <c r="N601" i="3" s="1"/>
  <c r="R601" i="3" s="1"/>
  <c r="H720" i="3"/>
  <c r="L720" i="3" s="1"/>
  <c r="P720" i="3" s="1"/>
  <c r="I709" i="3"/>
  <c r="M709" i="3" s="1"/>
  <c r="Q709" i="3" s="1"/>
  <c r="H372" i="3"/>
  <c r="L372" i="3" s="1"/>
  <c r="P372" i="3" s="1"/>
  <c r="H380" i="3"/>
  <c r="L380" i="3" s="1"/>
  <c r="P380" i="3" s="1"/>
  <c r="H388" i="3"/>
  <c r="L388" i="3" s="1"/>
  <c r="P388" i="3" s="1"/>
  <c r="I405" i="3"/>
  <c r="M405" i="3" s="1"/>
  <c r="Q405" i="3" s="1"/>
  <c r="I422" i="3"/>
  <c r="M422" i="3" s="1"/>
  <c r="Q422" i="3" s="1"/>
  <c r="H421" i="3"/>
  <c r="L421" i="3" s="1"/>
  <c r="P421" i="3" s="1"/>
  <c r="I434" i="3"/>
  <c r="M434" i="3" s="1"/>
  <c r="Q434" i="3" s="1"/>
  <c r="J441" i="3"/>
  <c r="N441" i="3" s="1"/>
  <c r="R441" i="3" s="1"/>
  <c r="I449" i="3"/>
  <c r="M449" i="3" s="1"/>
  <c r="Q449" i="3" s="1"/>
  <c r="H448" i="3"/>
  <c r="L448" i="3" s="1"/>
  <c r="P448" i="3" s="1"/>
  <c r="I437" i="3"/>
  <c r="M437" i="3" s="1"/>
  <c r="Q437" i="3" s="1"/>
  <c r="I459" i="3"/>
  <c r="M459" i="3" s="1"/>
  <c r="Q459" i="3" s="1"/>
  <c r="G461" i="3"/>
  <c r="I464" i="3"/>
  <c r="M464" i="3" s="1"/>
  <c r="Q464" i="3" s="1"/>
  <c r="I471" i="3"/>
  <c r="M471" i="3" s="1"/>
  <c r="Q471" i="3" s="1"/>
  <c r="J473" i="3"/>
  <c r="N473" i="3" s="1"/>
  <c r="R473" i="3" s="1"/>
  <c r="J479" i="3"/>
  <c r="N479" i="3" s="1"/>
  <c r="R479" i="3" s="1"/>
  <c r="J484" i="3"/>
  <c r="N484" i="3" s="1"/>
  <c r="R484" i="3" s="1"/>
  <c r="H487" i="3"/>
  <c r="L487" i="3" s="1"/>
  <c r="P487" i="3" s="1"/>
  <c r="I480" i="3"/>
  <c r="M480" i="3" s="1"/>
  <c r="Q480" i="3" s="1"/>
  <c r="I505" i="3"/>
  <c r="M505" i="3" s="1"/>
  <c r="Q505" i="3" s="1"/>
  <c r="H504" i="3"/>
  <c r="L504" i="3" s="1"/>
  <c r="P504" i="3" s="1"/>
  <c r="I493" i="3"/>
  <c r="M493" i="3" s="1"/>
  <c r="Q493" i="3" s="1"/>
  <c r="J521" i="3"/>
  <c r="N521" i="3" s="1"/>
  <c r="R521" i="3" s="1"/>
  <c r="I532" i="3"/>
  <c r="M532" i="3" s="1"/>
  <c r="Q532" i="3" s="1"/>
  <c r="J551" i="3"/>
  <c r="N551" i="3" s="1"/>
  <c r="R551" i="3" s="1"/>
  <c r="I558" i="3"/>
  <c r="M558" i="3" s="1"/>
  <c r="Q558" i="3" s="1"/>
  <c r="I559" i="3"/>
  <c r="M559" i="3" s="1"/>
  <c r="Q559" i="3" s="1"/>
  <c r="P562" i="3"/>
  <c r="P563" i="3"/>
  <c r="H570" i="3"/>
  <c r="L570" i="3" s="1"/>
  <c r="P570" i="3" s="1"/>
  <c r="J603" i="3"/>
  <c r="N603" i="3" s="1"/>
  <c r="R603" i="3" s="1"/>
  <c r="J483" i="3"/>
  <c r="N483" i="3" s="1"/>
  <c r="R483" i="3" s="1"/>
  <c r="I603" i="3"/>
  <c r="M603" i="3" s="1"/>
  <c r="Q603" i="3" s="1"/>
  <c r="H602" i="3"/>
  <c r="L602" i="3" s="1"/>
  <c r="P602" i="3" s="1"/>
  <c r="I591" i="3"/>
  <c r="M591" i="3" s="1"/>
  <c r="Q591" i="3" s="1"/>
  <c r="H603" i="3"/>
  <c r="L603" i="3" s="1"/>
  <c r="P603" i="3" s="1"/>
  <c r="P604" i="3"/>
  <c r="J547" i="3"/>
  <c r="N547" i="3" s="1"/>
  <c r="R547" i="3" s="1"/>
  <c r="I667" i="3"/>
  <c r="M667" i="3" s="1"/>
  <c r="Q667" i="3" s="1"/>
  <c r="H666" i="3"/>
  <c r="L666" i="3" s="1"/>
  <c r="P666" i="3" s="1"/>
  <c r="H667" i="3"/>
  <c r="L667" i="3" s="1"/>
  <c r="P667" i="3" s="1"/>
  <c r="I655" i="3"/>
  <c r="M655" i="3" s="1"/>
  <c r="Q655" i="3" s="1"/>
  <c r="J713" i="3"/>
  <c r="N713" i="3" s="1"/>
  <c r="R713" i="3" s="1"/>
  <c r="J593" i="3"/>
  <c r="N593" i="3" s="1"/>
  <c r="R593" i="3" s="1"/>
  <c r="H712" i="3"/>
  <c r="L712" i="3" s="1"/>
  <c r="P712" i="3" s="1"/>
  <c r="I701" i="3"/>
  <c r="M701" i="3" s="1"/>
  <c r="Q701" i="3" s="1"/>
  <c r="Q612" i="3"/>
  <c r="I648" i="3"/>
  <c r="M648" i="3" s="1"/>
  <c r="Q648" i="3" s="1"/>
  <c r="H647" i="3"/>
  <c r="L647" i="3" s="1"/>
  <c r="P647" i="3" s="1"/>
  <c r="I636" i="3"/>
  <c r="M636" i="3" s="1"/>
  <c r="Q636" i="3" s="1"/>
  <c r="J648" i="3"/>
  <c r="N648" i="3" s="1"/>
  <c r="R648" i="3" s="1"/>
  <c r="I656" i="3"/>
  <c r="M656" i="3" s="1"/>
  <c r="Q656" i="3" s="1"/>
  <c r="H655" i="3"/>
  <c r="L655" i="3" s="1"/>
  <c r="P655" i="3" s="1"/>
  <c r="I644" i="3"/>
  <c r="M644" i="3" s="1"/>
  <c r="Q644" i="3" s="1"/>
  <c r="J665" i="3"/>
  <c r="N665" i="3" s="1"/>
  <c r="R665" i="3" s="1"/>
  <c r="J545" i="3"/>
  <c r="N545" i="3" s="1"/>
  <c r="R545" i="3" s="1"/>
  <c r="I665" i="3"/>
  <c r="M665" i="3" s="1"/>
  <c r="Q665" i="3" s="1"/>
  <c r="H664" i="3"/>
  <c r="L664" i="3" s="1"/>
  <c r="P664" i="3" s="1"/>
  <c r="I653" i="3"/>
  <c r="M653" i="3" s="1"/>
  <c r="Q653" i="3" s="1"/>
  <c r="J666" i="3"/>
  <c r="N666" i="3" s="1"/>
  <c r="R666" i="3" s="1"/>
  <c r="J546" i="3"/>
  <c r="N546" i="3" s="1"/>
  <c r="R546" i="3" s="1"/>
  <c r="I666" i="3"/>
  <c r="M666" i="3" s="1"/>
  <c r="Q666" i="3" s="1"/>
  <c r="H665" i="3"/>
  <c r="L665" i="3" s="1"/>
  <c r="P665" i="3" s="1"/>
  <c r="P692" i="3"/>
  <c r="I696" i="3"/>
  <c r="M696" i="3" s="1"/>
  <c r="Q696" i="3" s="1"/>
  <c r="H695" i="3"/>
  <c r="L695" i="3" s="1"/>
  <c r="P695" i="3" s="1"/>
  <c r="J576" i="3"/>
  <c r="N576" i="3" s="1"/>
  <c r="R576" i="3" s="1"/>
  <c r="I684" i="3"/>
  <c r="M684" i="3" s="1"/>
  <c r="Q684" i="3" s="1"/>
  <c r="J696" i="3"/>
  <c r="N696" i="3" s="1"/>
  <c r="R696" i="3" s="1"/>
  <c r="H742" i="3"/>
  <c r="L742" i="3" s="1"/>
  <c r="P742" i="3" s="1"/>
  <c r="I730" i="3"/>
  <c r="M730" i="3" s="1"/>
  <c r="Q730" i="3" s="1"/>
  <c r="H741" i="3"/>
  <c r="L741" i="3" s="1"/>
  <c r="P741" i="3" s="1"/>
  <c r="J742" i="3"/>
  <c r="N742" i="3" s="1"/>
  <c r="R742" i="3" s="1"/>
  <c r="P751" i="3"/>
  <c r="J831" i="3"/>
  <c r="N831" i="3" s="1"/>
  <c r="R831" i="3" s="1"/>
  <c r="Q572" i="3"/>
  <c r="I563" i="3"/>
  <c r="M563" i="3" s="1"/>
  <c r="Q563" i="3" s="1"/>
  <c r="J575" i="3"/>
  <c r="N575" i="3" s="1"/>
  <c r="R575" i="3" s="1"/>
  <c r="J474" i="3"/>
  <c r="N474" i="3" s="1"/>
  <c r="R474" i="3" s="1"/>
  <c r="I594" i="3"/>
  <c r="M594" i="3" s="1"/>
  <c r="Q594" i="3" s="1"/>
  <c r="H593" i="3"/>
  <c r="L593" i="3" s="1"/>
  <c r="P593" i="3" s="1"/>
  <c r="I582" i="3"/>
  <c r="M582" i="3" s="1"/>
  <c r="Q582" i="3" s="1"/>
  <c r="J619" i="3"/>
  <c r="N619" i="3" s="1"/>
  <c r="R619" i="3" s="1"/>
  <c r="J499" i="3"/>
  <c r="N499" i="3" s="1"/>
  <c r="R499" i="3" s="1"/>
  <c r="I619" i="3"/>
  <c r="M619" i="3" s="1"/>
  <c r="Q619" i="3" s="1"/>
  <c r="H618" i="3"/>
  <c r="L618" i="3" s="1"/>
  <c r="P618" i="3" s="1"/>
  <c r="H619" i="3"/>
  <c r="L619" i="3" s="1"/>
  <c r="P619" i="3" s="1"/>
  <c r="P652" i="3"/>
  <c r="J563" i="3"/>
  <c r="N563" i="3" s="1"/>
  <c r="R563" i="3" s="1"/>
  <c r="I683" i="3"/>
  <c r="M683" i="3" s="1"/>
  <c r="Q683" i="3" s="1"/>
  <c r="H682" i="3"/>
  <c r="L682" i="3" s="1"/>
  <c r="P682" i="3" s="1"/>
  <c r="I671" i="3"/>
  <c r="M671" i="3" s="1"/>
  <c r="Q671" i="3" s="1"/>
  <c r="Q700" i="3"/>
  <c r="G774" i="3"/>
  <c r="I802" i="3"/>
  <c r="M802" i="3" s="1"/>
  <c r="Q802" i="3" s="1"/>
  <c r="H801" i="3"/>
  <c r="L801" i="3" s="1"/>
  <c r="P801" i="3" s="1"/>
  <c r="I790" i="3"/>
  <c r="M790" i="3" s="1"/>
  <c r="Q790" i="3" s="1"/>
  <c r="J682" i="3"/>
  <c r="N682" i="3" s="1"/>
  <c r="R682" i="3" s="1"/>
  <c r="J764" i="3"/>
  <c r="N764" i="3" s="1"/>
  <c r="R764" i="3" s="1"/>
  <c r="J769" i="3"/>
  <c r="N769" i="3" s="1"/>
  <c r="R769" i="3" s="1"/>
  <c r="I560" i="3"/>
  <c r="M560" i="3" s="1"/>
  <c r="Q560" i="3" s="1"/>
  <c r="H559" i="3"/>
  <c r="L559" i="3" s="1"/>
  <c r="P559" i="3" s="1"/>
  <c r="J560" i="3"/>
  <c r="N560" i="3" s="1"/>
  <c r="R560" i="3" s="1"/>
  <c r="I568" i="3"/>
  <c r="M568" i="3" s="1"/>
  <c r="Q568" i="3" s="1"/>
  <c r="H567" i="3"/>
  <c r="L567" i="3" s="1"/>
  <c r="P567" i="3" s="1"/>
  <c r="R572" i="3"/>
  <c r="J458" i="3"/>
  <c r="N458" i="3" s="1"/>
  <c r="R458" i="3" s="1"/>
  <c r="I578" i="3"/>
  <c r="M578" i="3" s="1"/>
  <c r="Q578" i="3" s="1"/>
  <c r="H577" i="3"/>
  <c r="L577" i="3" s="1"/>
  <c r="P577" i="3" s="1"/>
  <c r="I587" i="3"/>
  <c r="M587" i="3" s="1"/>
  <c r="Q587" i="3" s="1"/>
  <c r="H586" i="3"/>
  <c r="L586" i="3" s="1"/>
  <c r="P586" i="3" s="1"/>
  <c r="H587" i="3"/>
  <c r="L587" i="3" s="1"/>
  <c r="P587" i="3" s="1"/>
  <c r="I575" i="3"/>
  <c r="M575" i="3" s="1"/>
  <c r="Q575" i="3" s="1"/>
  <c r="J515" i="3"/>
  <c r="N515" i="3" s="1"/>
  <c r="R515" i="3" s="1"/>
  <c r="I635" i="3"/>
  <c r="M635" i="3" s="1"/>
  <c r="Q635" i="3" s="1"/>
  <c r="H634" i="3"/>
  <c r="L634" i="3" s="1"/>
  <c r="P634" i="3" s="1"/>
  <c r="Q652" i="3"/>
  <c r="J656" i="3"/>
  <c r="N656" i="3" s="1"/>
  <c r="R656" i="3" s="1"/>
  <c r="J585" i="3"/>
  <c r="N585" i="3" s="1"/>
  <c r="R585" i="3" s="1"/>
  <c r="H704" i="3"/>
  <c r="L704" i="3" s="1"/>
  <c r="P704" i="3" s="1"/>
  <c r="I715" i="3"/>
  <c r="M715" i="3" s="1"/>
  <c r="Q715" i="3" s="1"/>
  <c r="J595" i="3"/>
  <c r="N595" i="3" s="1"/>
  <c r="R595" i="3" s="1"/>
  <c r="J715" i="3"/>
  <c r="N715" i="3" s="1"/>
  <c r="R715" i="3" s="1"/>
  <c r="H714" i="3"/>
  <c r="L714" i="3" s="1"/>
  <c r="P714" i="3" s="1"/>
  <c r="H715" i="3"/>
  <c r="L715" i="3" s="1"/>
  <c r="P715" i="3" s="1"/>
  <c r="I772" i="3"/>
  <c r="M772" i="3" s="1"/>
  <c r="Q772" i="3" s="1"/>
  <c r="H771" i="3"/>
  <c r="L771" i="3" s="1"/>
  <c r="P771" i="3" s="1"/>
  <c r="H772" i="3"/>
  <c r="L772" i="3" s="1"/>
  <c r="P772" i="3" s="1"/>
  <c r="I760" i="3"/>
  <c r="M760" i="3" s="1"/>
  <c r="Q760" i="3" s="1"/>
  <c r="J652" i="3"/>
  <c r="N652" i="3" s="1"/>
  <c r="R652" i="3" s="1"/>
  <c r="G790" i="3"/>
  <c r="P790" i="3"/>
  <c r="I810" i="3"/>
  <c r="M810" i="3" s="1"/>
  <c r="Q810" i="3" s="1"/>
  <c r="H809" i="3"/>
  <c r="L809" i="3" s="1"/>
  <c r="P809" i="3" s="1"/>
  <c r="I798" i="3"/>
  <c r="M798" i="3" s="1"/>
  <c r="Q798" i="3" s="1"/>
  <c r="J690" i="3"/>
  <c r="N690" i="3" s="1"/>
  <c r="R690" i="3" s="1"/>
  <c r="J810" i="3"/>
  <c r="N810" i="3" s="1"/>
  <c r="R810" i="3" s="1"/>
  <c r="J749" i="3"/>
  <c r="N749" i="3" s="1"/>
  <c r="R749" i="3" s="1"/>
  <c r="J776" i="3"/>
  <c r="N776" i="3" s="1"/>
  <c r="R776" i="3" s="1"/>
  <c r="I547" i="3"/>
  <c r="M547" i="3" s="1"/>
  <c r="Q547" i="3" s="1"/>
  <c r="J442" i="3"/>
  <c r="N442" i="3" s="1"/>
  <c r="R442" i="3" s="1"/>
  <c r="I562" i="3"/>
  <c r="M562" i="3" s="1"/>
  <c r="Q562" i="3" s="1"/>
  <c r="H561" i="3"/>
  <c r="L561" i="3" s="1"/>
  <c r="P561" i="3" s="1"/>
  <c r="I555" i="3"/>
  <c r="M555" i="3" s="1"/>
  <c r="Q555" i="3" s="1"/>
  <c r="J567" i="3"/>
  <c r="N567" i="3" s="1"/>
  <c r="R567" i="3" s="1"/>
  <c r="H574" i="3"/>
  <c r="L574" i="3" s="1"/>
  <c r="P574" i="3" s="1"/>
  <c r="J498" i="3"/>
  <c r="N498" i="3" s="1"/>
  <c r="R498" i="3" s="1"/>
  <c r="I618" i="3"/>
  <c r="M618" i="3" s="1"/>
  <c r="Q618" i="3" s="1"/>
  <c r="H617" i="3"/>
  <c r="L617" i="3" s="1"/>
  <c r="P617" i="3" s="1"/>
  <c r="J514" i="3"/>
  <c r="N514" i="3" s="1"/>
  <c r="R514" i="3" s="1"/>
  <c r="I634" i="3"/>
  <c r="M634" i="3" s="1"/>
  <c r="Q634" i="3" s="1"/>
  <c r="H633" i="3"/>
  <c r="L633" i="3" s="1"/>
  <c r="P633" i="3" s="1"/>
  <c r="I622" i="3"/>
  <c r="M622" i="3" s="1"/>
  <c r="Q622" i="3" s="1"/>
  <c r="I654" i="3"/>
  <c r="M654" i="3" s="1"/>
  <c r="Q654" i="3" s="1"/>
  <c r="J539" i="3"/>
  <c r="N539" i="3" s="1"/>
  <c r="R539" i="3" s="1"/>
  <c r="I659" i="3"/>
  <c r="M659" i="3" s="1"/>
  <c r="Q659" i="3" s="1"/>
  <c r="H658" i="3"/>
  <c r="L658" i="3" s="1"/>
  <c r="P658" i="3" s="1"/>
  <c r="H659" i="3"/>
  <c r="L659" i="3" s="1"/>
  <c r="P659" i="3" s="1"/>
  <c r="P719" i="3"/>
  <c r="J802" i="3"/>
  <c r="N802" i="3" s="1"/>
  <c r="R802" i="3" s="1"/>
  <c r="J825" i="3"/>
  <c r="N825" i="3" s="1"/>
  <c r="R825" i="3" s="1"/>
  <c r="J609" i="3"/>
  <c r="N609" i="3" s="1"/>
  <c r="R609" i="3" s="1"/>
  <c r="I609" i="3"/>
  <c r="M609" i="3" s="1"/>
  <c r="Q609" i="3" s="1"/>
  <c r="H608" i="3"/>
  <c r="L608" i="3" s="1"/>
  <c r="P608" i="3" s="1"/>
  <c r="J507" i="3"/>
  <c r="N507" i="3" s="1"/>
  <c r="R507" i="3" s="1"/>
  <c r="I627" i="3"/>
  <c r="M627" i="3" s="1"/>
  <c r="Q627" i="3" s="1"/>
  <c r="H626" i="3"/>
  <c r="L626" i="3" s="1"/>
  <c r="P626" i="3" s="1"/>
  <c r="H627" i="3"/>
  <c r="L627" i="3" s="1"/>
  <c r="P627" i="3" s="1"/>
  <c r="J555" i="3"/>
  <c r="N555" i="3" s="1"/>
  <c r="R555" i="3" s="1"/>
  <c r="I675" i="3"/>
  <c r="M675" i="3" s="1"/>
  <c r="Q675" i="3" s="1"/>
  <c r="H674" i="3"/>
  <c r="L674" i="3" s="1"/>
  <c r="P674" i="3" s="1"/>
  <c r="I704" i="3"/>
  <c r="M704" i="3" s="1"/>
  <c r="Q704" i="3" s="1"/>
  <c r="H703" i="3"/>
  <c r="L703" i="3" s="1"/>
  <c r="P703" i="3" s="1"/>
  <c r="I692" i="3"/>
  <c r="M692" i="3" s="1"/>
  <c r="Q692" i="3" s="1"/>
  <c r="Q719" i="3"/>
  <c r="J602" i="3"/>
  <c r="N602" i="3" s="1"/>
  <c r="R602" i="3" s="1"/>
  <c r="H721" i="3"/>
  <c r="L721" i="3" s="1"/>
  <c r="P721" i="3" s="1"/>
  <c r="J722" i="3"/>
  <c r="N722" i="3" s="1"/>
  <c r="R722" i="3" s="1"/>
  <c r="I710" i="3"/>
  <c r="M710" i="3" s="1"/>
  <c r="Q710" i="3" s="1"/>
  <c r="J617" i="3"/>
  <c r="N617" i="3" s="1"/>
  <c r="R617" i="3" s="1"/>
  <c r="H736" i="3"/>
  <c r="L736" i="3" s="1"/>
  <c r="P736" i="3" s="1"/>
  <c r="J737" i="3"/>
  <c r="N737" i="3" s="1"/>
  <c r="R737" i="3" s="1"/>
  <c r="I725" i="3"/>
  <c r="M725" i="3" s="1"/>
  <c r="Q725" i="3" s="1"/>
  <c r="I737" i="3"/>
  <c r="M737" i="3" s="1"/>
  <c r="Q737" i="3" s="1"/>
  <c r="H737" i="3"/>
  <c r="L737" i="3" s="1"/>
  <c r="P737" i="3" s="1"/>
  <c r="J763" i="3"/>
  <c r="N763" i="3" s="1"/>
  <c r="R763" i="3" s="1"/>
  <c r="J805" i="3"/>
  <c r="N805" i="3" s="1"/>
  <c r="R805" i="3" s="1"/>
  <c r="J577" i="3"/>
  <c r="N577" i="3" s="1"/>
  <c r="R577" i="3" s="1"/>
  <c r="I697" i="3"/>
  <c r="M697" i="3" s="1"/>
  <c r="Q697" i="3" s="1"/>
  <c r="H696" i="3"/>
  <c r="L696" i="3" s="1"/>
  <c r="P696" i="3" s="1"/>
  <c r="J707" i="3"/>
  <c r="N707" i="3" s="1"/>
  <c r="R707" i="3" s="1"/>
  <c r="J587" i="3"/>
  <c r="N587" i="3" s="1"/>
  <c r="R587" i="3" s="1"/>
  <c r="I707" i="3"/>
  <c r="M707" i="3" s="1"/>
  <c r="Q707" i="3" s="1"/>
  <c r="H706" i="3"/>
  <c r="L706" i="3" s="1"/>
  <c r="P706" i="3" s="1"/>
  <c r="I755" i="3"/>
  <c r="M755" i="3" s="1"/>
  <c r="Q755" i="3" s="1"/>
  <c r="H754" i="3"/>
  <c r="L754" i="3" s="1"/>
  <c r="P754" i="3" s="1"/>
  <c r="J755" i="3"/>
  <c r="N755" i="3" s="1"/>
  <c r="R755" i="3" s="1"/>
  <c r="J635" i="3"/>
  <c r="N635" i="3" s="1"/>
  <c r="R635" i="3" s="1"/>
  <c r="I743" i="3"/>
  <c r="M743" i="3" s="1"/>
  <c r="Q743" i="3" s="1"/>
  <c r="J642" i="3"/>
  <c r="N642" i="3" s="1"/>
  <c r="R642" i="3" s="1"/>
  <c r="J762" i="3"/>
  <c r="N762" i="3" s="1"/>
  <c r="R762" i="3" s="1"/>
  <c r="I762" i="3"/>
  <c r="M762" i="3" s="1"/>
  <c r="Q762" i="3" s="1"/>
  <c r="P774" i="3"/>
  <c r="J787" i="3"/>
  <c r="N787" i="3" s="1"/>
  <c r="R787" i="3" s="1"/>
  <c r="I787" i="3"/>
  <c r="M787" i="3" s="1"/>
  <c r="Q787" i="3" s="1"/>
  <c r="H786" i="3"/>
  <c r="L786" i="3" s="1"/>
  <c r="P786" i="3" s="1"/>
  <c r="J667" i="3"/>
  <c r="N667" i="3" s="1"/>
  <c r="R667" i="3" s="1"/>
  <c r="H819" i="3"/>
  <c r="L819" i="3" s="1"/>
  <c r="P819" i="3" s="1"/>
  <c r="J700" i="3"/>
  <c r="N700" i="3" s="1"/>
  <c r="R700" i="3" s="1"/>
  <c r="J843" i="3"/>
  <c r="N843" i="3" s="1"/>
  <c r="R843" i="3" s="1"/>
  <c r="H842" i="3"/>
  <c r="L842" i="3" s="1"/>
  <c r="P842" i="3" s="1"/>
  <c r="H843" i="3"/>
  <c r="L843" i="3" s="1"/>
  <c r="P843" i="3" s="1"/>
  <c r="I831" i="3"/>
  <c r="M831" i="3" s="1"/>
  <c r="Q831" i="3" s="1"/>
  <c r="I537" i="3"/>
  <c r="M537" i="3" s="1"/>
  <c r="Q537" i="3" s="1"/>
  <c r="H536" i="3"/>
  <c r="L536" i="3" s="1"/>
  <c r="P536" i="3" s="1"/>
  <c r="I561" i="3"/>
  <c r="M561" i="3" s="1"/>
  <c r="Q561" i="3" s="1"/>
  <c r="H560" i="3"/>
  <c r="L560" i="3" s="1"/>
  <c r="P560" i="3" s="1"/>
  <c r="I576" i="3"/>
  <c r="M576" i="3" s="1"/>
  <c r="Q576" i="3" s="1"/>
  <c r="H575" i="3"/>
  <c r="L575" i="3" s="1"/>
  <c r="P575" i="3" s="1"/>
  <c r="I600" i="3"/>
  <c r="M600" i="3" s="1"/>
  <c r="Q600" i="3" s="1"/>
  <c r="H599" i="3"/>
  <c r="L599" i="3" s="1"/>
  <c r="P599" i="3" s="1"/>
  <c r="J490" i="3"/>
  <c r="N490" i="3" s="1"/>
  <c r="R490" i="3" s="1"/>
  <c r="I610" i="3"/>
  <c r="M610" i="3" s="1"/>
  <c r="Q610" i="3" s="1"/>
  <c r="H609" i="3"/>
  <c r="L609" i="3" s="1"/>
  <c r="P609" i="3" s="1"/>
  <c r="I640" i="3"/>
  <c r="M640" i="3" s="1"/>
  <c r="Q640" i="3" s="1"/>
  <c r="H639" i="3"/>
  <c r="L639" i="3" s="1"/>
  <c r="P639" i="3" s="1"/>
  <c r="J650" i="3"/>
  <c r="N650" i="3" s="1"/>
  <c r="R650" i="3" s="1"/>
  <c r="J530" i="3"/>
  <c r="N530" i="3" s="1"/>
  <c r="R530" i="3" s="1"/>
  <c r="I650" i="3"/>
  <c r="M650" i="3" s="1"/>
  <c r="Q650" i="3" s="1"/>
  <c r="H649" i="3"/>
  <c r="L649" i="3" s="1"/>
  <c r="P649" i="3" s="1"/>
  <c r="I680" i="3"/>
  <c r="M680" i="3" s="1"/>
  <c r="Q680" i="3" s="1"/>
  <c r="H679" i="3"/>
  <c r="L679" i="3" s="1"/>
  <c r="P679" i="3" s="1"/>
  <c r="J569" i="3"/>
  <c r="N569" i="3" s="1"/>
  <c r="R569" i="3" s="1"/>
  <c r="I689" i="3"/>
  <c r="M689" i="3" s="1"/>
  <c r="Q689" i="3" s="1"/>
  <c r="H688" i="3"/>
  <c r="L688" i="3" s="1"/>
  <c r="P688" i="3" s="1"/>
  <c r="J578" i="3"/>
  <c r="N578" i="3" s="1"/>
  <c r="R578" i="3" s="1"/>
  <c r="I698" i="3"/>
  <c r="M698" i="3" s="1"/>
  <c r="Q698" i="3" s="1"/>
  <c r="H697" i="3"/>
  <c r="L697" i="3" s="1"/>
  <c r="P697" i="3" s="1"/>
  <c r="I717" i="3"/>
  <c r="M717" i="3" s="1"/>
  <c r="Q717" i="3" s="1"/>
  <c r="I705" i="3"/>
  <c r="M705" i="3" s="1"/>
  <c r="Q705" i="3" s="1"/>
  <c r="I742" i="3"/>
  <c r="M742" i="3" s="1"/>
  <c r="Q742" i="3" s="1"/>
  <c r="H753" i="3"/>
  <c r="L753" i="3" s="1"/>
  <c r="P753" i="3" s="1"/>
  <c r="J634" i="3"/>
  <c r="N634" i="3" s="1"/>
  <c r="R634" i="3" s="1"/>
  <c r="H757" i="3"/>
  <c r="L757" i="3" s="1"/>
  <c r="P757" i="3" s="1"/>
  <c r="H761" i="3"/>
  <c r="L761" i="3" s="1"/>
  <c r="P761" i="3" s="1"/>
  <c r="I764" i="3"/>
  <c r="M764" i="3" s="1"/>
  <c r="Q764" i="3" s="1"/>
  <c r="H763" i="3"/>
  <c r="L763" i="3" s="1"/>
  <c r="P763" i="3" s="1"/>
  <c r="H764" i="3"/>
  <c r="L764" i="3" s="1"/>
  <c r="P764" i="3" s="1"/>
  <c r="J644" i="3"/>
  <c r="N644" i="3" s="1"/>
  <c r="R644" i="3" s="1"/>
  <c r="I780" i="3"/>
  <c r="M780" i="3" s="1"/>
  <c r="Q780" i="3" s="1"/>
  <c r="H779" i="3"/>
  <c r="L779" i="3" s="1"/>
  <c r="P779" i="3" s="1"/>
  <c r="H780" i="3"/>
  <c r="L780" i="3" s="1"/>
  <c r="P780" i="3" s="1"/>
  <c r="J660" i="3"/>
  <c r="N660" i="3" s="1"/>
  <c r="R660" i="3" s="1"/>
  <c r="J697" i="3"/>
  <c r="N697" i="3" s="1"/>
  <c r="R697" i="3" s="1"/>
  <c r="I805" i="3"/>
  <c r="M805" i="3" s="1"/>
  <c r="Q805" i="3" s="1"/>
  <c r="J817" i="3"/>
  <c r="N817" i="3" s="1"/>
  <c r="R817" i="3" s="1"/>
  <c r="J756" i="3"/>
  <c r="N756" i="3" s="1"/>
  <c r="R756" i="3" s="1"/>
  <c r="J789" i="3"/>
  <c r="N789" i="3" s="1"/>
  <c r="R789" i="3" s="1"/>
  <c r="I525" i="3"/>
  <c r="M525" i="3" s="1"/>
  <c r="Q525" i="3" s="1"/>
  <c r="I546" i="3"/>
  <c r="M546" i="3" s="1"/>
  <c r="Q546" i="3" s="1"/>
  <c r="H545" i="3"/>
  <c r="L545" i="3" s="1"/>
  <c r="P545" i="3" s="1"/>
  <c r="I569" i="3"/>
  <c r="M569" i="3" s="1"/>
  <c r="Q569" i="3" s="1"/>
  <c r="H568" i="3"/>
  <c r="L568" i="3" s="1"/>
  <c r="P568" i="3" s="1"/>
  <c r="I592" i="3"/>
  <c r="M592" i="3" s="1"/>
  <c r="Q592" i="3" s="1"/>
  <c r="H591" i="3"/>
  <c r="L591" i="3" s="1"/>
  <c r="P591" i="3" s="1"/>
  <c r="I601" i="3"/>
  <c r="M601" i="3" s="1"/>
  <c r="Q601" i="3" s="1"/>
  <c r="H600" i="3"/>
  <c r="L600" i="3" s="1"/>
  <c r="P600" i="3" s="1"/>
  <c r="J611" i="3"/>
  <c r="N611" i="3" s="1"/>
  <c r="R611" i="3" s="1"/>
  <c r="J491" i="3"/>
  <c r="N491" i="3" s="1"/>
  <c r="R491" i="3" s="1"/>
  <c r="I611" i="3"/>
  <c r="M611" i="3" s="1"/>
  <c r="Q611" i="3" s="1"/>
  <c r="H610" i="3"/>
  <c r="L610" i="3" s="1"/>
  <c r="P610" i="3" s="1"/>
  <c r="I632" i="3"/>
  <c r="M632" i="3" s="1"/>
  <c r="Q632" i="3" s="1"/>
  <c r="H631" i="3"/>
  <c r="L631" i="3" s="1"/>
  <c r="P631" i="3" s="1"/>
  <c r="J641" i="3"/>
  <c r="N641" i="3" s="1"/>
  <c r="R641" i="3" s="1"/>
  <c r="I641" i="3"/>
  <c r="M641" i="3" s="1"/>
  <c r="Q641" i="3" s="1"/>
  <c r="H640" i="3"/>
  <c r="L640" i="3" s="1"/>
  <c r="P640" i="3" s="1"/>
  <c r="J651" i="3"/>
  <c r="N651" i="3" s="1"/>
  <c r="R651" i="3" s="1"/>
  <c r="J531" i="3"/>
  <c r="N531" i="3" s="1"/>
  <c r="R531" i="3" s="1"/>
  <c r="I651" i="3"/>
  <c r="M651" i="3" s="1"/>
  <c r="Q651" i="3" s="1"/>
  <c r="H650" i="3"/>
  <c r="L650" i="3" s="1"/>
  <c r="P650" i="3" s="1"/>
  <c r="I672" i="3"/>
  <c r="M672" i="3" s="1"/>
  <c r="Q672" i="3" s="1"/>
  <c r="H671" i="3"/>
  <c r="L671" i="3" s="1"/>
  <c r="P671" i="3" s="1"/>
  <c r="J681" i="3"/>
  <c r="N681" i="3" s="1"/>
  <c r="R681" i="3" s="1"/>
  <c r="J561" i="3"/>
  <c r="N561" i="3" s="1"/>
  <c r="R561" i="3" s="1"/>
  <c r="I681" i="3"/>
  <c r="M681" i="3" s="1"/>
  <c r="Q681" i="3" s="1"/>
  <c r="H680" i="3"/>
  <c r="L680" i="3" s="1"/>
  <c r="P680" i="3" s="1"/>
  <c r="J570" i="3"/>
  <c r="N570" i="3" s="1"/>
  <c r="R570" i="3" s="1"/>
  <c r="I690" i="3"/>
  <c r="M690" i="3" s="1"/>
  <c r="Q690" i="3" s="1"/>
  <c r="H689" i="3"/>
  <c r="L689" i="3" s="1"/>
  <c r="P689" i="3" s="1"/>
  <c r="J699" i="3"/>
  <c r="N699" i="3" s="1"/>
  <c r="R699" i="3" s="1"/>
  <c r="J579" i="3"/>
  <c r="N579" i="3" s="1"/>
  <c r="R579" i="3" s="1"/>
  <c r="I699" i="3"/>
  <c r="M699" i="3" s="1"/>
  <c r="Q699" i="3" s="1"/>
  <c r="H698" i="3"/>
  <c r="L698" i="3" s="1"/>
  <c r="P698" i="3" s="1"/>
  <c r="J718" i="3"/>
  <c r="N718" i="3" s="1"/>
  <c r="R718" i="3" s="1"/>
  <c r="H717" i="3"/>
  <c r="L717" i="3" s="1"/>
  <c r="P717" i="3" s="1"/>
  <c r="I706" i="3"/>
  <c r="M706" i="3" s="1"/>
  <c r="Q706" i="3" s="1"/>
  <c r="H718" i="3"/>
  <c r="L718" i="3" s="1"/>
  <c r="P718" i="3" s="1"/>
  <c r="J724" i="3"/>
  <c r="N724" i="3" s="1"/>
  <c r="R724" i="3" s="1"/>
  <c r="I724" i="3"/>
  <c r="M724" i="3" s="1"/>
  <c r="Q724" i="3" s="1"/>
  <c r="I712" i="3"/>
  <c r="M712" i="3" s="1"/>
  <c r="Q712" i="3" s="1"/>
  <c r="J604" i="3"/>
  <c r="N604" i="3" s="1"/>
  <c r="R604" i="3" s="1"/>
  <c r="H724" i="3"/>
  <c r="L724" i="3" s="1"/>
  <c r="P724" i="3" s="1"/>
  <c r="I713" i="3"/>
  <c r="M713" i="3" s="1"/>
  <c r="Q713" i="3" s="1"/>
  <c r="J725" i="3"/>
  <c r="N725" i="3" s="1"/>
  <c r="R725" i="3" s="1"/>
  <c r="J610" i="3"/>
  <c r="N610" i="3" s="1"/>
  <c r="R610" i="3" s="1"/>
  <c r="J730" i="3"/>
  <c r="N730" i="3" s="1"/>
  <c r="R730" i="3" s="1"/>
  <c r="I718" i="3"/>
  <c r="M718" i="3" s="1"/>
  <c r="Q718" i="3" s="1"/>
  <c r="R739" i="3"/>
  <c r="P743" i="3"/>
  <c r="J625" i="3"/>
  <c r="N625" i="3" s="1"/>
  <c r="R625" i="3" s="1"/>
  <c r="J745" i="3"/>
  <c r="N745" i="3" s="1"/>
  <c r="R745" i="3" s="1"/>
  <c r="H745" i="3"/>
  <c r="L745" i="3" s="1"/>
  <c r="P745" i="3" s="1"/>
  <c r="I747" i="3"/>
  <c r="M747" i="3" s="1"/>
  <c r="Q747" i="3" s="1"/>
  <c r="H746" i="3"/>
  <c r="L746" i="3" s="1"/>
  <c r="P746" i="3" s="1"/>
  <c r="J627" i="3"/>
  <c r="N627" i="3" s="1"/>
  <c r="R627" i="3" s="1"/>
  <c r="J747" i="3"/>
  <c r="N747" i="3" s="1"/>
  <c r="R747" i="3" s="1"/>
  <c r="J779" i="3"/>
  <c r="N779" i="3" s="1"/>
  <c r="R779" i="3" s="1"/>
  <c r="I779" i="3"/>
  <c r="M779" i="3" s="1"/>
  <c r="Q779" i="3" s="1"/>
  <c r="H778" i="3"/>
  <c r="L778" i="3" s="1"/>
  <c r="P778" i="3" s="1"/>
  <c r="I767" i="3"/>
  <c r="M767" i="3" s="1"/>
  <c r="Q767" i="3" s="1"/>
  <c r="J659" i="3"/>
  <c r="N659" i="3" s="1"/>
  <c r="R659" i="3" s="1"/>
  <c r="R786" i="3"/>
  <c r="J795" i="3"/>
  <c r="N795" i="3" s="1"/>
  <c r="R795" i="3" s="1"/>
  <c r="I795" i="3"/>
  <c r="M795" i="3" s="1"/>
  <c r="Q795" i="3" s="1"/>
  <c r="H794" i="3"/>
  <c r="L794" i="3" s="1"/>
  <c r="P794" i="3" s="1"/>
  <c r="J675" i="3"/>
  <c r="N675" i="3" s="1"/>
  <c r="R675" i="3" s="1"/>
  <c r="H816" i="3"/>
  <c r="L816" i="3" s="1"/>
  <c r="P816" i="3" s="1"/>
  <c r="J828" i="3"/>
  <c r="N828" i="3" s="1"/>
  <c r="R828" i="3" s="1"/>
  <c r="H827" i="3"/>
  <c r="L827" i="3" s="1"/>
  <c r="P827" i="3" s="1"/>
  <c r="H828" i="3"/>
  <c r="L828" i="3" s="1"/>
  <c r="P828" i="3" s="1"/>
  <c r="J708" i="3"/>
  <c r="N708" i="3" s="1"/>
  <c r="R708" i="3" s="1"/>
  <c r="H838" i="3"/>
  <c r="L838" i="3" s="1"/>
  <c r="P838" i="3" s="1"/>
  <c r="I839" i="3"/>
  <c r="M839" i="3" s="1"/>
  <c r="Q839" i="3" s="1"/>
  <c r="I827" i="3"/>
  <c r="M827" i="3" s="1"/>
  <c r="Q827" i="3" s="1"/>
  <c r="J719" i="3"/>
  <c r="N719" i="3" s="1"/>
  <c r="R719" i="3" s="1"/>
  <c r="J743" i="3"/>
  <c r="N743" i="3" s="1"/>
  <c r="R743" i="3" s="1"/>
  <c r="J804" i="3"/>
  <c r="N804" i="3" s="1"/>
  <c r="R804" i="3" s="1"/>
  <c r="J480" i="3"/>
  <c r="N480" i="3" s="1"/>
  <c r="R480" i="3" s="1"/>
  <c r="I481" i="3"/>
  <c r="M481" i="3" s="1"/>
  <c r="Q481" i="3" s="1"/>
  <c r="H480" i="3"/>
  <c r="L480" i="3" s="1"/>
  <c r="P480" i="3" s="1"/>
  <c r="I498" i="3"/>
  <c r="M498" i="3" s="1"/>
  <c r="Q498" i="3" s="1"/>
  <c r="H497" i="3"/>
  <c r="L497" i="3" s="1"/>
  <c r="P497" i="3" s="1"/>
  <c r="I513" i="3"/>
  <c r="M513" i="3" s="1"/>
  <c r="Q513" i="3" s="1"/>
  <c r="H512" i="3"/>
  <c r="L512" i="3" s="1"/>
  <c r="P512" i="3" s="1"/>
  <c r="I530" i="3"/>
  <c r="M530" i="3" s="1"/>
  <c r="Q530" i="3" s="1"/>
  <c r="H529" i="3"/>
  <c r="L529" i="3" s="1"/>
  <c r="P529" i="3" s="1"/>
  <c r="I554" i="3"/>
  <c r="M554" i="3" s="1"/>
  <c r="Q554" i="3" s="1"/>
  <c r="H553" i="3"/>
  <c r="L553" i="3" s="1"/>
  <c r="P553" i="3" s="1"/>
  <c r="I577" i="3"/>
  <c r="M577" i="3" s="1"/>
  <c r="Q577" i="3" s="1"/>
  <c r="H576" i="3"/>
  <c r="L576" i="3" s="1"/>
  <c r="P576" i="3" s="1"/>
  <c r="I584" i="3"/>
  <c r="M584" i="3" s="1"/>
  <c r="Q584" i="3" s="1"/>
  <c r="H583" i="3"/>
  <c r="L583" i="3" s="1"/>
  <c r="P583" i="3" s="1"/>
  <c r="I593" i="3"/>
  <c r="M593" i="3" s="1"/>
  <c r="Q593" i="3" s="1"/>
  <c r="H592" i="3"/>
  <c r="L592" i="3" s="1"/>
  <c r="P592" i="3" s="1"/>
  <c r="J600" i="3"/>
  <c r="N600" i="3" s="1"/>
  <c r="R600" i="3" s="1"/>
  <c r="J482" i="3"/>
  <c r="N482" i="3" s="1"/>
  <c r="R482" i="3" s="1"/>
  <c r="I602" i="3"/>
  <c r="M602" i="3" s="1"/>
  <c r="Q602" i="3" s="1"/>
  <c r="H601" i="3"/>
  <c r="L601" i="3" s="1"/>
  <c r="P601" i="3" s="1"/>
  <c r="I624" i="3"/>
  <c r="M624" i="3" s="1"/>
  <c r="Q624" i="3" s="1"/>
  <c r="H623" i="3"/>
  <c r="L623" i="3" s="1"/>
  <c r="P623" i="3" s="1"/>
  <c r="J633" i="3"/>
  <c r="N633" i="3" s="1"/>
  <c r="R633" i="3" s="1"/>
  <c r="I633" i="3"/>
  <c r="M633" i="3" s="1"/>
  <c r="Q633" i="3" s="1"/>
  <c r="H632" i="3"/>
  <c r="L632" i="3" s="1"/>
  <c r="P632" i="3" s="1"/>
  <c r="J640" i="3"/>
  <c r="N640" i="3" s="1"/>
  <c r="R640" i="3" s="1"/>
  <c r="J522" i="3"/>
  <c r="N522" i="3" s="1"/>
  <c r="R522" i="3" s="1"/>
  <c r="I642" i="3"/>
  <c r="M642" i="3" s="1"/>
  <c r="Q642" i="3" s="1"/>
  <c r="H641" i="3"/>
  <c r="L641" i="3" s="1"/>
  <c r="P641" i="3" s="1"/>
  <c r="I664" i="3"/>
  <c r="M664" i="3" s="1"/>
  <c r="Q664" i="3" s="1"/>
  <c r="H663" i="3"/>
  <c r="L663" i="3" s="1"/>
  <c r="P663" i="3" s="1"/>
  <c r="J673" i="3"/>
  <c r="N673" i="3" s="1"/>
  <c r="R673" i="3" s="1"/>
  <c r="J553" i="3"/>
  <c r="N553" i="3" s="1"/>
  <c r="R553" i="3" s="1"/>
  <c r="I673" i="3"/>
  <c r="M673" i="3" s="1"/>
  <c r="Q673" i="3" s="1"/>
  <c r="H672" i="3"/>
  <c r="L672" i="3" s="1"/>
  <c r="P672" i="3" s="1"/>
  <c r="J680" i="3"/>
  <c r="N680" i="3" s="1"/>
  <c r="R680" i="3" s="1"/>
  <c r="J562" i="3"/>
  <c r="N562" i="3" s="1"/>
  <c r="R562" i="3" s="1"/>
  <c r="I682" i="3"/>
  <c r="M682" i="3" s="1"/>
  <c r="Q682" i="3" s="1"/>
  <c r="H681" i="3"/>
  <c r="L681" i="3" s="1"/>
  <c r="P681" i="3" s="1"/>
  <c r="J571" i="3"/>
  <c r="N571" i="3" s="1"/>
  <c r="R571" i="3" s="1"/>
  <c r="I691" i="3"/>
  <c r="M691" i="3" s="1"/>
  <c r="Q691" i="3" s="1"/>
  <c r="H690" i="3"/>
  <c r="L690" i="3" s="1"/>
  <c r="P690" i="3" s="1"/>
  <c r="H707" i="3"/>
  <c r="L707" i="3" s="1"/>
  <c r="P707" i="3" s="1"/>
  <c r="H716" i="3"/>
  <c r="L716" i="3" s="1"/>
  <c r="P716" i="3" s="1"/>
  <c r="J717" i="3"/>
  <c r="N717" i="3" s="1"/>
  <c r="R717" i="3" s="1"/>
  <c r="H723" i="3"/>
  <c r="L723" i="3" s="1"/>
  <c r="P723" i="3" s="1"/>
  <c r="H729" i="3"/>
  <c r="L729" i="3" s="1"/>
  <c r="P729" i="3" s="1"/>
  <c r="I732" i="3"/>
  <c r="M732" i="3" s="1"/>
  <c r="Q732" i="3" s="1"/>
  <c r="H731" i="3"/>
  <c r="L731" i="3" s="1"/>
  <c r="P731" i="3" s="1"/>
  <c r="H732" i="3"/>
  <c r="L732" i="3" s="1"/>
  <c r="P732" i="3" s="1"/>
  <c r="J612" i="3"/>
  <c r="N612" i="3" s="1"/>
  <c r="R612" i="3" s="1"/>
  <c r="I721" i="3"/>
  <c r="M721" i="3" s="1"/>
  <c r="Q721" i="3" s="1"/>
  <c r="H744" i="3"/>
  <c r="L744" i="3" s="1"/>
  <c r="P744" i="3" s="1"/>
  <c r="I749" i="3"/>
  <c r="M749" i="3" s="1"/>
  <c r="Q749" i="3" s="1"/>
  <c r="H749" i="3"/>
  <c r="L749" i="3" s="1"/>
  <c r="P749" i="3" s="1"/>
  <c r="I752" i="3"/>
  <c r="M752" i="3" s="1"/>
  <c r="Q752" i="3" s="1"/>
  <c r="I754" i="3"/>
  <c r="M754" i="3" s="1"/>
  <c r="Q754" i="3" s="1"/>
  <c r="P766" i="3"/>
  <c r="I775" i="3"/>
  <c r="M775" i="3" s="1"/>
  <c r="Q775" i="3" s="1"/>
  <c r="I794" i="3"/>
  <c r="M794" i="3" s="1"/>
  <c r="Q794" i="3" s="1"/>
  <c r="H793" i="3"/>
  <c r="L793" i="3" s="1"/>
  <c r="P793" i="3" s="1"/>
  <c r="J674" i="3"/>
  <c r="N674" i="3" s="1"/>
  <c r="R674" i="3" s="1"/>
  <c r="I782" i="3"/>
  <c r="M782" i="3" s="1"/>
  <c r="Q782" i="3" s="1"/>
  <c r="J803" i="3"/>
  <c r="N803" i="3" s="1"/>
  <c r="R803" i="3" s="1"/>
  <c r="I803" i="3"/>
  <c r="M803" i="3" s="1"/>
  <c r="Q803" i="3" s="1"/>
  <c r="H802" i="3"/>
  <c r="L802" i="3" s="1"/>
  <c r="P802" i="3" s="1"/>
  <c r="J683" i="3"/>
  <c r="N683" i="3" s="1"/>
  <c r="R683" i="3" s="1"/>
  <c r="I816" i="3"/>
  <c r="M816" i="3" s="1"/>
  <c r="Q816" i="3" s="1"/>
  <c r="I817" i="3"/>
  <c r="M817" i="3" s="1"/>
  <c r="Q817" i="3" s="1"/>
  <c r="J705" i="3"/>
  <c r="N705" i="3" s="1"/>
  <c r="R705" i="3" s="1"/>
  <c r="I813" i="3"/>
  <c r="M813" i="3" s="1"/>
  <c r="Q813" i="3" s="1"/>
  <c r="I825" i="3"/>
  <c r="M825" i="3" s="1"/>
  <c r="Q825" i="3" s="1"/>
  <c r="I788" i="3"/>
  <c r="M788" i="3" s="1"/>
  <c r="Q788" i="3" s="1"/>
  <c r="H787" i="3"/>
  <c r="L787" i="3" s="1"/>
  <c r="P787" i="3" s="1"/>
  <c r="J811" i="3"/>
  <c r="N811" i="3" s="1"/>
  <c r="R811" i="3" s="1"/>
  <c r="I811" i="3"/>
  <c r="M811" i="3" s="1"/>
  <c r="Q811" i="3" s="1"/>
  <c r="H810" i="3"/>
  <c r="L810" i="3" s="1"/>
  <c r="P810" i="3" s="1"/>
  <c r="H825" i="3"/>
  <c r="L825" i="3" s="1"/>
  <c r="P825" i="3" s="1"/>
  <c r="J832" i="3"/>
  <c r="N832" i="3" s="1"/>
  <c r="R832" i="3" s="1"/>
  <c r="I820" i="3"/>
  <c r="M820" i="3" s="1"/>
  <c r="Q820" i="3" s="1"/>
  <c r="J781" i="3"/>
  <c r="N781" i="3" s="1"/>
  <c r="R781" i="3" s="1"/>
  <c r="J797" i="3"/>
  <c r="N797" i="3" s="1"/>
  <c r="R797" i="3" s="1"/>
  <c r="J813" i="3"/>
  <c r="N813" i="3" s="1"/>
  <c r="R813" i="3" s="1"/>
  <c r="J691" i="3"/>
  <c r="N691" i="3" s="1"/>
  <c r="R691" i="3" s="1"/>
  <c r="I723" i="3"/>
  <c r="M723" i="3" s="1"/>
  <c r="Q723" i="3" s="1"/>
  <c r="H722" i="3"/>
  <c r="L722" i="3" s="1"/>
  <c r="P722" i="3" s="1"/>
  <c r="I731" i="3"/>
  <c r="M731" i="3" s="1"/>
  <c r="Q731" i="3" s="1"/>
  <c r="H730" i="3"/>
  <c r="L730" i="3" s="1"/>
  <c r="P730" i="3" s="1"/>
  <c r="J748" i="3"/>
  <c r="N748" i="3" s="1"/>
  <c r="R748" i="3" s="1"/>
  <c r="I748" i="3"/>
  <c r="M748" i="3" s="1"/>
  <c r="Q748" i="3" s="1"/>
  <c r="H747" i="3"/>
  <c r="L747" i="3" s="1"/>
  <c r="P747" i="3" s="1"/>
  <c r="I763" i="3"/>
  <c r="M763" i="3" s="1"/>
  <c r="Q763" i="3" s="1"/>
  <c r="H762" i="3"/>
  <c r="L762" i="3" s="1"/>
  <c r="P762" i="3" s="1"/>
  <c r="I770" i="3"/>
  <c r="M770" i="3" s="1"/>
  <c r="Q770" i="3" s="1"/>
  <c r="H769" i="3"/>
  <c r="L769" i="3" s="1"/>
  <c r="P769" i="3" s="1"/>
  <c r="I796" i="3"/>
  <c r="M796" i="3" s="1"/>
  <c r="Q796" i="3" s="1"/>
  <c r="H795" i="3"/>
  <c r="L795" i="3" s="1"/>
  <c r="P795" i="3" s="1"/>
  <c r="J819" i="3"/>
  <c r="N819" i="3" s="1"/>
  <c r="R819" i="3" s="1"/>
  <c r="H818" i="3"/>
  <c r="L818" i="3" s="1"/>
  <c r="P818" i="3" s="1"/>
  <c r="H831" i="3"/>
  <c r="L831" i="3" s="1"/>
  <c r="P831" i="3" s="1"/>
  <c r="J733" i="3"/>
  <c r="N733" i="3" s="1"/>
  <c r="R733" i="3" s="1"/>
  <c r="J820" i="3"/>
  <c r="N820" i="3" s="1"/>
  <c r="R820" i="3" s="1"/>
  <c r="J839" i="3"/>
  <c r="N839" i="3" s="1"/>
  <c r="R839" i="3" s="1"/>
  <c r="J618" i="3"/>
  <c r="N618" i="3" s="1"/>
  <c r="R618" i="3" s="1"/>
  <c r="J706" i="3"/>
  <c r="N706" i="3" s="1"/>
  <c r="R706" i="3" s="1"/>
  <c r="H740" i="3"/>
  <c r="L740" i="3" s="1"/>
  <c r="P740" i="3" s="1"/>
  <c r="I751" i="3"/>
  <c r="M751" i="3" s="1"/>
  <c r="Q751" i="3" s="1"/>
  <c r="I778" i="3"/>
  <c r="M778" i="3" s="1"/>
  <c r="Q778" i="3" s="1"/>
  <c r="H777" i="3"/>
  <c r="L777" i="3" s="1"/>
  <c r="P777" i="3" s="1"/>
  <c r="I804" i="3"/>
  <c r="M804" i="3" s="1"/>
  <c r="Q804" i="3" s="1"/>
  <c r="H803" i="3"/>
  <c r="L803" i="3" s="1"/>
  <c r="P803" i="3" s="1"/>
  <c r="I823" i="3"/>
  <c r="M823" i="3" s="1"/>
  <c r="Q823" i="3" s="1"/>
  <c r="J826" i="3"/>
  <c r="N826" i="3" s="1"/>
  <c r="R826" i="3" s="1"/>
  <c r="J827" i="3"/>
  <c r="N827" i="3" s="1"/>
  <c r="R827" i="3" s="1"/>
  <c r="H826" i="3"/>
  <c r="L826" i="3" s="1"/>
  <c r="P826" i="3" s="1"/>
  <c r="J833" i="3"/>
  <c r="N833" i="3" s="1"/>
  <c r="R833" i="3" s="1"/>
  <c r="H832" i="3"/>
  <c r="L832" i="3" s="1"/>
  <c r="P832" i="3" s="1"/>
  <c r="J780" i="3"/>
  <c r="N780" i="3" s="1"/>
  <c r="R780" i="3" s="1"/>
  <c r="I739" i="3"/>
  <c r="M739" i="3" s="1"/>
  <c r="Q739" i="3" s="1"/>
  <c r="H738" i="3"/>
  <c r="L738" i="3" s="1"/>
  <c r="P738" i="3" s="1"/>
  <c r="I753" i="3"/>
  <c r="M753" i="3" s="1"/>
  <c r="Q753" i="3" s="1"/>
  <c r="I756" i="3"/>
  <c r="M756" i="3" s="1"/>
  <c r="Q756" i="3" s="1"/>
  <c r="H755" i="3"/>
  <c r="L755" i="3" s="1"/>
  <c r="P755" i="3" s="1"/>
  <c r="H765" i="3"/>
  <c r="L765" i="3" s="1"/>
  <c r="P765" i="3" s="1"/>
  <c r="J771" i="3"/>
  <c r="N771" i="3" s="1"/>
  <c r="R771" i="3" s="1"/>
  <c r="I771" i="3"/>
  <c r="M771" i="3" s="1"/>
  <c r="Q771" i="3" s="1"/>
  <c r="H770" i="3"/>
  <c r="L770" i="3" s="1"/>
  <c r="P770" i="3" s="1"/>
  <c r="I786" i="3"/>
  <c r="M786" i="3" s="1"/>
  <c r="Q786" i="3" s="1"/>
  <c r="H785" i="3"/>
  <c r="L785" i="3" s="1"/>
  <c r="P785" i="3" s="1"/>
  <c r="H788" i="3"/>
  <c r="L788" i="3" s="1"/>
  <c r="P788" i="3" s="1"/>
  <c r="I812" i="3"/>
  <c r="M812" i="3" s="1"/>
  <c r="Q812" i="3" s="1"/>
  <c r="H811" i="3"/>
  <c r="L811" i="3" s="1"/>
  <c r="P811" i="3" s="1"/>
  <c r="H829" i="3"/>
  <c r="L829" i="3" s="1"/>
  <c r="P829" i="3" s="1"/>
  <c r="H835" i="3"/>
  <c r="L835" i="3" s="1"/>
  <c r="P835" i="3" s="1"/>
  <c r="J836" i="3"/>
  <c r="N836" i="3" s="1"/>
  <c r="R836" i="3" s="1"/>
  <c r="J716" i="3"/>
  <c r="N716" i="3" s="1"/>
  <c r="R716" i="3" s="1"/>
  <c r="J740" i="3"/>
  <c r="N740" i="3" s="1"/>
  <c r="R740" i="3" s="1"/>
  <c r="J772" i="3"/>
  <c r="N772" i="3" s="1"/>
  <c r="R772" i="3" s="1"/>
  <c r="J796" i="3"/>
  <c r="N796" i="3" s="1"/>
  <c r="R796" i="3" s="1"/>
  <c r="J812" i="3"/>
  <c r="N812" i="3" s="1"/>
  <c r="R812" i="3" s="1"/>
  <c r="I838" i="3"/>
  <c r="M838" i="3" s="1"/>
  <c r="Q838" i="3" s="1"/>
  <c r="H837" i="3"/>
  <c r="L837" i="3" s="1"/>
  <c r="P837" i="3" s="1"/>
  <c r="I828" i="3"/>
  <c r="M828" i="3" s="1"/>
  <c r="Q828" i="3" s="1"/>
  <c r="I843" i="3"/>
  <c r="M843" i="3" s="1"/>
  <c r="Q843" i="3" s="1"/>
  <c r="J732" i="3"/>
  <c r="N732" i="3" s="1"/>
  <c r="R732" i="3" s="1"/>
  <c r="I826" i="3"/>
  <c r="M826" i="3" s="1"/>
  <c r="Q826" i="3" s="1"/>
  <c r="L10" i="1"/>
  <c r="J12" i="1"/>
  <c r="J13" i="1" s="1"/>
  <c r="L11" i="1"/>
  <c r="M208" i="1"/>
  <c r="Q208" i="1" s="1"/>
  <c r="R182" i="1"/>
  <c r="R183" i="1"/>
  <c r="R15" i="1"/>
  <c r="R18" i="1"/>
  <c r="M150" i="1"/>
  <c r="Q150" i="1" s="1"/>
  <c r="R106" i="1"/>
  <c r="R105" i="1"/>
  <c r="M227" i="1"/>
  <c r="Q227" i="1" s="1"/>
  <c r="M236" i="1"/>
  <c r="Q236" i="1" s="1"/>
  <c r="M250" i="1"/>
  <c r="Q250" i="1" s="1"/>
  <c r="M132" i="1"/>
  <c r="Q132" i="1" s="1"/>
  <c r="M256" i="1"/>
  <c r="Q256" i="1" s="1"/>
  <c r="M141" i="1"/>
  <c r="Q141" i="1" s="1"/>
  <c r="M145" i="1"/>
  <c r="Q145" i="1" s="1"/>
  <c r="M151" i="1"/>
  <c r="Q151" i="1" s="1"/>
  <c r="M189" i="1"/>
  <c r="Q189" i="1" s="1"/>
  <c r="M195" i="1"/>
  <c r="Q195" i="1" s="1"/>
  <c r="M198" i="1"/>
  <c r="Q198" i="1" s="1"/>
  <c r="M322" i="1"/>
  <c r="Q322" i="1" s="1"/>
  <c r="R212" i="1"/>
  <c r="R211" i="1"/>
  <c r="M343" i="1"/>
  <c r="Q343" i="1" s="1"/>
  <c r="M346" i="1"/>
  <c r="Q346" i="1" s="1"/>
  <c r="M267" i="1"/>
  <c r="Q267" i="1" s="1"/>
  <c r="M429" i="1"/>
  <c r="Q429" i="1" s="1"/>
  <c r="M479" i="1"/>
  <c r="Q479" i="1" s="1"/>
  <c r="L9" i="1"/>
  <c r="M133" i="1"/>
  <c r="Q133" i="1" s="1"/>
  <c r="R22" i="1"/>
  <c r="R23" i="1"/>
  <c r="M168" i="1"/>
  <c r="Q168" i="1" s="1"/>
  <c r="R67" i="1"/>
  <c r="M204" i="1"/>
  <c r="Q204" i="1" s="1"/>
  <c r="R108" i="1"/>
  <c r="R107" i="1"/>
  <c r="M241" i="1"/>
  <c r="Q241" i="1" s="1"/>
  <c r="M154" i="1"/>
  <c r="Q154" i="1" s="1"/>
  <c r="M167" i="1"/>
  <c r="Q167" i="1" s="1"/>
  <c r="M173" i="1"/>
  <c r="Q173" i="1" s="1"/>
  <c r="R175" i="1"/>
  <c r="R176" i="1"/>
  <c r="M230" i="1"/>
  <c r="Q230" i="1" s="1"/>
  <c r="R245" i="1"/>
  <c r="R244" i="1"/>
  <c r="M410" i="1"/>
  <c r="Q410" i="1" s="1"/>
  <c r="M593" i="1"/>
  <c r="Q593" i="1" s="1"/>
  <c r="M146" i="1"/>
  <c r="Q146" i="1" s="1"/>
  <c r="R28" i="1"/>
  <c r="R29" i="1"/>
  <c r="M183" i="1"/>
  <c r="Q183" i="1" s="1"/>
  <c r="M190" i="1"/>
  <c r="Q190" i="1" s="1"/>
  <c r="R84" i="1"/>
  <c r="M210" i="1"/>
  <c r="Q210" i="1" s="1"/>
  <c r="R110" i="1"/>
  <c r="R109" i="1"/>
  <c r="R130" i="1"/>
  <c r="R131" i="1"/>
  <c r="M134" i="1"/>
  <c r="Q134" i="1" s="1"/>
  <c r="M138" i="1"/>
  <c r="Q138" i="1" s="1"/>
  <c r="M265" i="1"/>
  <c r="Q265" i="1" s="1"/>
  <c r="M147" i="1"/>
  <c r="Q147" i="1" s="1"/>
  <c r="M191" i="1"/>
  <c r="Q191" i="1" s="1"/>
  <c r="M324" i="1"/>
  <c r="Q324" i="1" s="1"/>
  <c r="M206" i="1"/>
  <c r="Q206" i="1" s="1"/>
  <c r="M228" i="1"/>
  <c r="Q228" i="1" s="1"/>
  <c r="M235" i="1"/>
  <c r="Q235" i="1" s="1"/>
  <c r="M240" i="1"/>
  <c r="Q240" i="1" s="1"/>
  <c r="M299" i="1"/>
  <c r="Q299" i="1" s="1"/>
  <c r="M453" i="1"/>
  <c r="Q453" i="1" s="1"/>
  <c r="M164" i="1"/>
  <c r="Q164" i="1" s="1"/>
  <c r="M186" i="1"/>
  <c r="Q186" i="1" s="1"/>
  <c r="M139" i="1"/>
  <c r="Q139" i="1" s="1"/>
  <c r="R13" i="1"/>
  <c r="M153" i="1"/>
  <c r="Q153" i="1" s="1"/>
  <c r="M155" i="1"/>
  <c r="Q155" i="1" s="1"/>
  <c r="M157" i="1"/>
  <c r="Q157" i="1" s="1"/>
  <c r="M161" i="1"/>
  <c r="Q161" i="1" s="1"/>
  <c r="M163" i="1"/>
  <c r="Q163" i="1" s="1"/>
  <c r="R63" i="1"/>
  <c r="M220" i="1"/>
  <c r="Q220" i="1" s="1"/>
  <c r="R112" i="1"/>
  <c r="R111" i="1"/>
  <c r="M243" i="1"/>
  <c r="Q243" i="1" s="1"/>
  <c r="M156" i="1"/>
  <c r="Q156" i="1" s="1"/>
  <c r="M160" i="1"/>
  <c r="Q160" i="1" s="1"/>
  <c r="M287" i="1"/>
  <c r="Q287" i="1" s="1"/>
  <c r="M169" i="1"/>
  <c r="Q169" i="1" s="1"/>
  <c r="M178" i="1"/>
  <c r="Q178" i="1" s="1"/>
  <c r="M182" i="1"/>
  <c r="Q182" i="1" s="1"/>
  <c r="M188" i="1"/>
  <c r="Q188" i="1" s="1"/>
  <c r="M203" i="1"/>
  <c r="Q203" i="1" s="1"/>
  <c r="M332" i="1"/>
  <c r="Q332" i="1" s="1"/>
  <c r="M252" i="1"/>
  <c r="Q252" i="1" s="1"/>
  <c r="M274" i="1"/>
  <c r="Q274" i="1" s="1"/>
  <c r="M316" i="1"/>
  <c r="Q316" i="1" s="1"/>
  <c r="M544" i="1"/>
  <c r="Q544" i="1" s="1"/>
  <c r="M158" i="1"/>
  <c r="Q158" i="1" s="1"/>
  <c r="M131" i="1"/>
  <c r="Q131" i="1" s="1"/>
  <c r="M142" i="1"/>
  <c r="Q142" i="1" s="1"/>
  <c r="R24" i="1"/>
  <c r="R25" i="1"/>
  <c r="R59" i="1"/>
  <c r="M194" i="1"/>
  <c r="Q194" i="1" s="1"/>
  <c r="M199" i="1"/>
  <c r="Q199" i="1" s="1"/>
  <c r="R114" i="1"/>
  <c r="R113" i="1"/>
  <c r="M258" i="1"/>
  <c r="Q258" i="1" s="1"/>
  <c r="M140" i="1"/>
  <c r="Q140" i="1" s="1"/>
  <c r="M143" i="1"/>
  <c r="Q143" i="1" s="1"/>
  <c r="M264" i="1"/>
  <c r="Q264" i="1" s="1"/>
  <c r="R145" i="1"/>
  <c r="R146" i="1"/>
  <c r="M149" i="1"/>
  <c r="Q149" i="1" s="1"/>
  <c r="R189" i="1"/>
  <c r="R190" i="1"/>
  <c r="M193" i="1"/>
  <c r="Q193" i="1" s="1"/>
  <c r="M211" i="1"/>
  <c r="Q211" i="1" s="1"/>
  <c r="M217" i="1"/>
  <c r="Q217" i="1" s="1"/>
  <c r="R222" i="1"/>
  <c r="M375" i="1"/>
  <c r="Q375" i="1" s="1"/>
  <c r="M312" i="1"/>
  <c r="Q312" i="1" s="1"/>
  <c r="M329" i="1"/>
  <c r="Q329" i="1" s="1"/>
  <c r="M422" i="1"/>
  <c r="Q422" i="1" s="1"/>
  <c r="M428" i="1"/>
  <c r="Q428" i="1" s="1"/>
  <c r="S12" i="1"/>
  <c r="S13" i="1" s="1"/>
  <c r="R160" i="1"/>
  <c r="R161" i="1"/>
  <c r="M180" i="1"/>
  <c r="Q180" i="1" s="1"/>
  <c r="M215" i="1"/>
  <c r="Q215" i="1" s="1"/>
  <c r="M170" i="1"/>
  <c r="Q170" i="1" s="1"/>
  <c r="M219" i="1"/>
  <c r="Q219" i="1" s="1"/>
  <c r="M223" i="1"/>
  <c r="Q223" i="1" s="1"/>
  <c r="R116" i="1"/>
  <c r="R115" i="1"/>
  <c r="M245" i="1"/>
  <c r="Q245" i="1" s="1"/>
  <c r="M144" i="1"/>
  <c r="Q144" i="1" s="1"/>
  <c r="M280" i="1"/>
  <c r="Q280" i="1" s="1"/>
  <c r="M162" i="1"/>
  <c r="Q162" i="1" s="1"/>
  <c r="M165" i="1"/>
  <c r="Q165" i="1" s="1"/>
  <c r="R167" i="1"/>
  <c r="R168" i="1"/>
  <c r="M171" i="1"/>
  <c r="Q171" i="1" s="1"/>
  <c r="M175" i="1"/>
  <c r="Q175" i="1" s="1"/>
  <c r="M302" i="1"/>
  <c r="Q302" i="1" s="1"/>
  <c r="M184" i="1"/>
  <c r="Q184" i="1" s="1"/>
  <c r="M317" i="1"/>
  <c r="Q317" i="1" s="1"/>
  <c r="M323" i="1"/>
  <c r="Q323" i="1" s="1"/>
  <c r="M213" i="1"/>
  <c r="Q213" i="1" s="1"/>
  <c r="M339" i="1"/>
  <c r="Q339" i="1" s="1"/>
  <c r="M221" i="1"/>
  <c r="Q221" i="1" s="1"/>
  <c r="M292" i="1"/>
  <c r="Q292" i="1" s="1"/>
  <c r="R26" i="1"/>
  <c r="R27" i="1"/>
  <c r="M148" i="1"/>
  <c r="Q148" i="1" s="1"/>
  <c r="R30" i="1"/>
  <c r="R31" i="1"/>
  <c r="M135" i="1"/>
  <c r="Q135" i="1" s="1"/>
  <c r="M172" i="1"/>
  <c r="Q172" i="1" s="1"/>
  <c r="R65" i="1"/>
  <c r="M202" i="1"/>
  <c r="Q202" i="1" s="1"/>
  <c r="M130" i="1"/>
  <c r="Q130" i="1" s="1"/>
  <c r="M136" i="1"/>
  <c r="Q136" i="1" s="1"/>
  <c r="R138" i="1"/>
  <c r="R139" i="1"/>
  <c r="M166" i="1"/>
  <c r="Q166" i="1" s="1"/>
  <c r="M218" i="1"/>
  <c r="Q218" i="1" s="1"/>
  <c r="M237" i="1"/>
  <c r="Q237" i="1" s="1"/>
  <c r="M244" i="1"/>
  <c r="Q244" i="1" s="1"/>
  <c r="M326" i="1"/>
  <c r="Q326" i="1" s="1"/>
  <c r="R70" i="1"/>
  <c r="R72" i="1"/>
  <c r="R74" i="1"/>
  <c r="R76" i="1"/>
  <c r="R78" i="1"/>
  <c r="R80" i="1"/>
  <c r="R119" i="1"/>
  <c r="R121" i="1"/>
  <c r="R123" i="1"/>
  <c r="R125" i="1"/>
  <c r="R127" i="1"/>
  <c r="M254" i="1"/>
  <c r="Q254" i="1" s="1"/>
  <c r="M261" i="1"/>
  <c r="Q261" i="1" s="1"/>
  <c r="M269" i="1"/>
  <c r="Q269" i="1" s="1"/>
  <c r="M276" i="1"/>
  <c r="Q276" i="1" s="1"/>
  <c r="M284" i="1"/>
  <c r="Q284" i="1" s="1"/>
  <c r="M291" i="1"/>
  <c r="Q291" i="1" s="1"/>
  <c r="M298" i="1"/>
  <c r="Q298" i="1" s="1"/>
  <c r="M306" i="1"/>
  <c r="Q306" i="1" s="1"/>
  <c r="M313" i="1"/>
  <c r="Q313" i="1" s="1"/>
  <c r="M201" i="1"/>
  <c r="Q201" i="1" s="1"/>
  <c r="R203" i="1"/>
  <c r="R209" i="1"/>
  <c r="M222" i="1"/>
  <c r="Q222" i="1" s="1"/>
  <c r="M224" i="1"/>
  <c r="Q224" i="1" s="1"/>
  <c r="M234" i="1"/>
  <c r="Q234" i="1" s="1"/>
  <c r="M242" i="1"/>
  <c r="Q242" i="1" s="1"/>
  <c r="M251" i="1"/>
  <c r="Q251" i="1" s="1"/>
  <c r="M259" i="1"/>
  <c r="Q259" i="1" s="1"/>
  <c r="M281" i="1"/>
  <c r="Q281" i="1" s="1"/>
  <c r="M319" i="1"/>
  <c r="Q319" i="1" s="1"/>
  <c r="M342" i="1"/>
  <c r="Q342" i="1" s="1"/>
  <c r="M351" i="1"/>
  <c r="Q351" i="1" s="1"/>
  <c r="M355" i="1"/>
  <c r="Q355" i="1" s="1"/>
  <c r="M364" i="1"/>
  <c r="Q364" i="1" s="1"/>
  <c r="R369" i="1"/>
  <c r="R370" i="1"/>
  <c r="M373" i="1"/>
  <c r="Q373" i="1" s="1"/>
  <c r="M377" i="1"/>
  <c r="Q377" i="1" s="1"/>
  <c r="M388" i="1"/>
  <c r="Q388" i="1" s="1"/>
  <c r="M392" i="1"/>
  <c r="Q392" i="1" s="1"/>
  <c r="M401" i="1"/>
  <c r="Q401" i="1" s="1"/>
  <c r="M405" i="1"/>
  <c r="Q405" i="1" s="1"/>
  <c r="M407" i="1"/>
  <c r="Q407" i="1" s="1"/>
  <c r="M534" i="1"/>
  <c r="Q534" i="1" s="1"/>
  <c r="M416" i="1"/>
  <c r="Q416" i="1" s="1"/>
  <c r="M425" i="1"/>
  <c r="Q425" i="1" s="1"/>
  <c r="R466" i="1"/>
  <c r="R465" i="1"/>
  <c r="M492" i="1"/>
  <c r="Q492" i="1" s="1"/>
  <c r="M939" i="1"/>
  <c r="Q939" i="1" s="1"/>
  <c r="M934" i="1"/>
  <c r="Q934" i="1" s="1"/>
  <c r="M935" i="1"/>
  <c r="Q935" i="1" s="1"/>
  <c r="M928" i="1"/>
  <c r="Q928" i="1" s="1"/>
  <c r="M179" i="1"/>
  <c r="Q179" i="1" s="1"/>
  <c r="M187" i="1"/>
  <c r="Q187" i="1" s="1"/>
  <c r="M328" i="1"/>
  <c r="Q328" i="1" s="1"/>
  <c r="M330" i="1"/>
  <c r="Q330" i="1" s="1"/>
  <c r="R213" i="1"/>
  <c r="M226" i="1"/>
  <c r="Q226" i="1" s="1"/>
  <c r="R231" i="1"/>
  <c r="M352" i="1"/>
  <c r="Q352" i="1" s="1"/>
  <c r="M233" i="1"/>
  <c r="Q233" i="1" s="1"/>
  <c r="M359" i="1"/>
  <c r="Q359" i="1" s="1"/>
  <c r="M246" i="1"/>
  <c r="Q246" i="1" s="1"/>
  <c r="M249" i="1"/>
  <c r="Q249" i="1" s="1"/>
  <c r="M266" i="1"/>
  <c r="Q266" i="1" s="1"/>
  <c r="M273" i="1"/>
  <c r="Q273" i="1" s="1"/>
  <c r="M420" i="1"/>
  <c r="Q420" i="1" s="1"/>
  <c r="M305" i="1"/>
  <c r="Q305" i="1" s="1"/>
  <c r="M427" i="1"/>
  <c r="Q427" i="1" s="1"/>
  <c r="M311" i="1"/>
  <c r="Q311" i="1" s="1"/>
  <c r="R318" i="1"/>
  <c r="M325" i="1"/>
  <c r="Q325" i="1" s="1"/>
  <c r="M446" i="1"/>
  <c r="Q446" i="1" s="1"/>
  <c r="M348" i="1"/>
  <c r="Q348" i="1" s="1"/>
  <c r="M472" i="1"/>
  <c r="Q472" i="1" s="1"/>
  <c r="M370" i="1"/>
  <c r="Q370" i="1" s="1"/>
  <c r="M383" i="1"/>
  <c r="Q383" i="1" s="1"/>
  <c r="M385" i="1"/>
  <c r="Q385" i="1" s="1"/>
  <c r="M413" i="1"/>
  <c r="Q413" i="1" s="1"/>
  <c r="M430" i="1"/>
  <c r="Q430" i="1" s="1"/>
  <c r="M579" i="1"/>
  <c r="Q579" i="1" s="1"/>
  <c r="M469" i="1"/>
  <c r="Q469" i="1" s="1"/>
  <c r="M590" i="1"/>
  <c r="Q590" i="1" s="1"/>
  <c r="M489" i="1"/>
  <c r="Q489" i="1" s="1"/>
  <c r="M501" i="1"/>
  <c r="Q501" i="1" s="1"/>
  <c r="R166" i="1"/>
  <c r="M207" i="1"/>
  <c r="Q207" i="1" s="1"/>
  <c r="M209" i="1"/>
  <c r="Q209" i="1" s="1"/>
  <c r="M338" i="1"/>
  <c r="Q338" i="1" s="1"/>
  <c r="M225" i="1"/>
  <c r="Q225" i="1" s="1"/>
  <c r="M232" i="1"/>
  <c r="Q232" i="1" s="1"/>
  <c r="R238" i="1"/>
  <c r="M360" i="1"/>
  <c r="Q360" i="1" s="1"/>
  <c r="M253" i="1"/>
  <c r="Q253" i="1" s="1"/>
  <c r="M270" i="1"/>
  <c r="Q270" i="1" s="1"/>
  <c r="M277" i="1"/>
  <c r="Q277" i="1" s="1"/>
  <c r="M290" i="1"/>
  <c r="Q290" i="1" s="1"/>
  <c r="M294" i="1"/>
  <c r="Q294" i="1" s="1"/>
  <c r="M297" i="1"/>
  <c r="Q297" i="1" s="1"/>
  <c r="M301" i="1"/>
  <c r="Q301" i="1" s="1"/>
  <c r="R309" i="1"/>
  <c r="R310" i="1"/>
  <c r="M318" i="1"/>
  <c r="Q318" i="1" s="1"/>
  <c r="M344" i="1"/>
  <c r="Q344" i="1" s="1"/>
  <c r="M366" i="1"/>
  <c r="Q366" i="1" s="1"/>
  <c r="M379" i="1"/>
  <c r="Q379" i="1" s="1"/>
  <c r="M403" i="1"/>
  <c r="Q403" i="1" s="1"/>
  <c r="M418" i="1"/>
  <c r="Q418" i="1" s="1"/>
  <c r="M605" i="1"/>
  <c r="Q605" i="1" s="1"/>
  <c r="M177" i="1"/>
  <c r="Q177" i="1" s="1"/>
  <c r="M185" i="1"/>
  <c r="Q185" i="1" s="1"/>
  <c r="R219" i="1"/>
  <c r="R228" i="1"/>
  <c r="M350" i="1"/>
  <c r="Q350" i="1" s="1"/>
  <c r="M231" i="1"/>
  <c r="Q231" i="1" s="1"/>
  <c r="M248" i="1"/>
  <c r="Q248" i="1" s="1"/>
  <c r="M262" i="1"/>
  <c r="Q262" i="1" s="1"/>
  <c r="M286" i="1"/>
  <c r="Q286" i="1" s="1"/>
  <c r="M304" i="1"/>
  <c r="Q304" i="1" s="1"/>
  <c r="M310" i="1"/>
  <c r="Q310" i="1" s="1"/>
  <c r="M321" i="1"/>
  <c r="Q321" i="1" s="1"/>
  <c r="M455" i="1"/>
  <c r="Q455" i="1" s="1"/>
  <c r="M341" i="1"/>
  <c r="Q341" i="1" s="1"/>
  <c r="M477" i="1"/>
  <c r="Q477" i="1" s="1"/>
  <c r="M361" i="1"/>
  <c r="Q361" i="1" s="1"/>
  <c r="M363" i="1"/>
  <c r="Q363" i="1" s="1"/>
  <c r="M487" i="1"/>
  <c r="Q487" i="1" s="1"/>
  <c r="M505" i="1"/>
  <c r="Q505" i="1" s="1"/>
  <c r="M400" i="1"/>
  <c r="Q400" i="1" s="1"/>
  <c r="M406" i="1"/>
  <c r="Q406" i="1" s="1"/>
  <c r="M415" i="1"/>
  <c r="Q415" i="1" s="1"/>
  <c r="M553" i="1"/>
  <c r="Q553" i="1" s="1"/>
  <c r="M562" i="1"/>
  <c r="Q562" i="1" s="1"/>
  <c r="M460" i="1"/>
  <c r="Q460" i="1" s="1"/>
  <c r="M471" i="1"/>
  <c r="Q471" i="1" s="1"/>
  <c r="M212" i="1"/>
  <c r="Q212" i="1" s="1"/>
  <c r="R216" i="1"/>
  <c r="M353" i="1"/>
  <c r="Q353" i="1" s="1"/>
  <c r="M255" i="1"/>
  <c r="Q255" i="1" s="1"/>
  <c r="M257" i="1"/>
  <c r="Q257" i="1" s="1"/>
  <c r="M283" i="1"/>
  <c r="Q283" i="1" s="1"/>
  <c r="M289" i="1"/>
  <c r="Q289" i="1" s="1"/>
  <c r="M417" i="1"/>
  <c r="Q417" i="1" s="1"/>
  <c r="R303" i="1"/>
  <c r="M314" i="1"/>
  <c r="Q314" i="1" s="1"/>
  <c r="M444" i="1"/>
  <c r="Q444" i="1" s="1"/>
  <c r="M448" i="1"/>
  <c r="Q448" i="1" s="1"/>
  <c r="M334" i="1"/>
  <c r="Q334" i="1" s="1"/>
  <c r="M347" i="1"/>
  <c r="Q347" i="1" s="1"/>
  <c r="M369" i="1"/>
  <c r="Q369" i="1" s="1"/>
  <c r="M499" i="1"/>
  <c r="Q499" i="1" s="1"/>
  <c r="M384" i="1"/>
  <c r="Q384" i="1" s="1"/>
  <c r="M393" i="1"/>
  <c r="Q393" i="1" s="1"/>
  <c r="M412" i="1"/>
  <c r="Q412" i="1" s="1"/>
  <c r="M423" i="1"/>
  <c r="Q423" i="1" s="1"/>
  <c r="M432" i="1"/>
  <c r="Q432" i="1" s="1"/>
  <c r="R446" i="1"/>
  <c r="R445" i="1"/>
  <c r="M457" i="1"/>
  <c r="Q457" i="1" s="1"/>
  <c r="M200" i="1"/>
  <c r="Q200" i="1" s="1"/>
  <c r="M335" i="1"/>
  <c r="Q335" i="1" s="1"/>
  <c r="M337" i="1"/>
  <c r="Q337" i="1" s="1"/>
  <c r="M345" i="1"/>
  <c r="Q345" i="1" s="1"/>
  <c r="M238" i="1"/>
  <c r="Q238" i="1" s="1"/>
  <c r="R242" i="1"/>
  <c r="R243" i="1"/>
  <c r="M367" i="1"/>
  <c r="Q367" i="1" s="1"/>
  <c r="M268" i="1"/>
  <c r="Q268" i="1" s="1"/>
  <c r="M390" i="1"/>
  <c r="Q390" i="1" s="1"/>
  <c r="M272" i="1"/>
  <c r="Q272" i="1" s="1"/>
  <c r="M275" i="1"/>
  <c r="Q275" i="1" s="1"/>
  <c r="M397" i="1"/>
  <c r="Q397" i="1" s="1"/>
  <c r="M279" i="1"/>
  <c r="Q279" i="1" s="1"/>
  <c r="M296" i="1"/>
  <c r="Q296" i="1" s="1"/>
  <c r="M303" i="1"/>
  <c r="Q303" i="1" s="1"/>
  <c r="M442" i="1"/>
  <c r="Q442" i="1" s="1"/>
  <c r="M327" i="1"/>
  <c r="Q327" i="1" s="1"/>
  <c r="M461" i="1"/>
  <c r="Q461" i="1" s="1"/>
  <c r="M356" i="1"/>
  <c r="Q356" i="1" s="1"/>
  <c r="R362" i="1"/>
  <c r="M483" i="1"/>
  <c r="Q483" i="1" s="1"/>
  <c r="M486" i="1"/>
  <c r="Q486" i="1" s="1"/>
  <c r="M378" i="1"/>
  <c r="Q378" i="1" s="1"/>
  <c r="R399" i="1"/>
  <c r="M523" i="1"/>
  <c r="Q523" i="1" s="1"/>
  <c r="M408" i="1"/>
  <c r="Q408" i="1" s="1"/>
  <c r="M426" i="1"/>
  <c r="Q426" i="1" s="1"/>
  <c r="M450" i="1"/>
  <c r="Q450" i="1" s="1"/>
  <c r="M462" i="1"/>
  <c r="Q462" i="1" s="1"/>
  <c r="M239" i="1"/>
  <c r="Q239" i="1" s="1"/>
  <c r="M247" i="1"/>
  <c r="Q247" i="1" s="1"/>
  <c r="M263" i="1"/>
  <c r="Q263" i="1" s="1"/>
  <c r="M271" i="1"/>
  <c r="Q271" i="1" s="1"/>
  <c r="M278" i="1"/>
  <c r="Q278" i="1" s="1"/>
  <c r="M285" i="1"/>
  <c r="Q285" i="1" s="1"/>
  <c r="M293" i="1"/>
  <c r="Q293" i="1" s="1"/>
  <c r="M300" i="1"/>
  <c r="Q300" i="1" s="1"/>
  <c r="M308" i="1"/>
  <c r="Q308" i="1" s="1"/>
  <c r="M315" i="1"/>
  <c r="Q315" i="1" s="1"/>
  <c r="R201" i="1"/>
  <c r="M331" i="1"/>
  <c r="Q331" i="1" s="1"/>
  <c r="M214" i="1"/>
  <c r="Q214" i="1" s="1"/>
  <c r="M216" i="1"/>
  <c r="Q216" i="1" s="1"/>
  <c r="R218" i="1"/>
  <c r="M229" i="1"/>
  <c r="Q229" i="1" s="1"/>
  <c r="R235" i="1"/>
  <c r="M357" i="1"/>
  <c r="Q357" i="1" s="1"/>
  <c r="R246" i="1"/>
  <c r="M368" i="1"/>
  <c r="Q368" i="1" s="1"/>
  <c r="R249" i="1"/>
  <c r="R250" i="1"/>
  <c r="M374" i="1"/>
  <c r="Q374" i="1" s="1"/>
  <c r="M260" i="1"/>
  <c r="Q260" i="1" s="1"/>
  <c r="M382" i="1"/>
  <c r="Q382" i="1" s="1"/>
  <c r="M282" i="1"/>
  <c r="Q282" i="1" s="1"/>
  <c r="M288" i="1"/>
  <c r="Q288" i="1" s="1"/>
  <c r="M307" i="1"/>
  <c r="Q307" i="1" s="1"/>
  <c r="M435" i="1"/>
  <c r="Q435" i="1" s="1"/>
  <c r="M320" i="1"/>
  <c r="Q320" i="1" s="1"/>
  <c r="M333" i="1"/>
  <c r="Q333" i="1" s="1"/>
  <c r="M454" i="1"/>
  <c r="Q454" i="1" s="1"/>
  <c r="M336" i="1"/>
  <c r="Q336" i="1" s="1"/>
  <c r="M340" i="1"/>
  <c r="Q340" i="1" s="1"/>
  <c r="M349" i="1"/>
  <c r="Q349" i="1" s="1"/>
  <c r="M358" i="1"/>
  <c r="Q358" i="1" s="1"/>
  <c r="M362" i="1"/>
  <c r="Q362" i="1" s="1"/>
  <c r="M371" i="1"/>
  <c r="Q371" i="1" s="1"/>
  <c r="M386" i="1"/>
  <c r="Q386" i="1" s="1"/>
  <c r="M395" i="1"/>
  <c r="Q395" i="1" s="1"/>
  <c r="M399" i="1"/>
  <c r="Q399" i="1" s="1"/>
  <c r="M434" i="1"/>
  <c r="Q434" i="1" s="1"/>
  <c r="M440" i="1"/>
  <c r="Q440" i="1" s="1"/>
  <c r="M443" i="1"/>
  <c r="Q443" i="1" s="1"/>
  <c r="M615" i="1"/>
  <c r="Q615" i="1" s="1"/>
  <c r="M497" i="1"/>
  <c r="Q497" i="1" s="1"/>
  <c r="M493" i="1"/>
  <c r="Q493" i="1" s="1"/>
  <c r="M508" i="1"/>
  <c r="Q508" i="1" s="1"/>
  <c r="M515" i="1"/>
  <c r="Q515" i="1" s="1"/>
  <c r="M411" i="1"/>
  <c r="Q411" i="1" s="1"/>
  <c r="M540" i="1"/>
  <c r="Q540" i="1" s="1"/>
  <c r="M424" i="1"/>
  <c r="Q424" i="1" s="1"/>
  <c r="M431" i="1"/>
  <c r="Q431" i="1" s="1"/>
  <c r="M555" i="1"/>
  <c r="Q555" i="1" s="1"/>
  <c r="M439" i="1"/>
  <c r="Q439" i="1" s="1"/>
  <c r="M459" i="1"/>
  <c r="Q459" i="1" s="1"/>
  <c r="M585" i="1"/>
  <c r="Q585" i="1" s="1"/>
  <c r="M470" i="1"/>
  <c r="Q470" i="1" s="1"/>
  <c r="R478" i="1"/>
  <c r="M485" i="1"/>
  <c r="Q485" i="1" s="1"/>
  <c r="M502" i="1"/>
  <c r="Q502" i="1" s="1"/>
  <c r="M674" i="1"/>
  <c r="Q674" i="1" s="1"/>
  <c r="M500" i="1"/>
  <c r="Q500" i="1" s="1"/>
  <c r="M381" i="1"/>
  <c r="Q381" i="1" s="1"/>
  <c r="M507" i="1"/>
  <c r="Q507" i="1" s="1"/>
  <c r="M389" i="1"/>
  <c r="Q389" i="1" s="1"/>
  <c r="M514" i="1"/>
  <c r="Q514" i="1" s="1"/>
  <c r="M396" i="1"/>
  <c r="Q396" i="1" s="1"/>
  <c r="M522" i="1"/>
  <c r="Q522" i="1" s="1"/>
  <c r="M404" i="1"/>
  <c r="Q404" i="1" s="1"/>
  <c r="R406" i="1"/>
  <c r="M529" i="1"/>
  <c r="Q529" i="1" s="1"/>
  <c r="R418" i="1"/>
  <c r="M546" i="1"/>
  <c r="Q546" i="1" s="1"/>
  <c r="M433" i="1"/>
  <c r="Q433" i="1" s="1"/>
  <c r="M436" i="1"/>
  <c r="Q436" i="1" s="1"/>
  <c r="M437" i="1"/>
  <c r="Q437" i="1" s="1"/>
  <c r="M438" i="1"/>
  <c r="Q438" i="1" s="1"/>
  <c r="M568" i="1"/>
  <c r="Q568" i="1" s="1"/>
  <c r="M449" i="1"/>
  <c r="Q449" i="1" s="1"/>
  <c r="M571" i="1"/>
  <c r="Q571" i="1" s="1"/>
  <c r="M577" i="1"/>
  <c r="Q577" i="1" s="1"/>
  <c r="M458" i="1"/>
  <c r="Q458" i="1" s="1"/>
  <c r="M476" i="1"/>
  <c r="Q476" i="1" s="1"/>
  <c r="M597" i="1"/>
  <c r="Q597" i="1" s="1"/>
  <c r="M478" i="1"/>
  <c r="Q478" i="1" s="1"/>
  <c r="M488" i="1"/>
  <c r="Q488" i="1" s="1"/>
  <c r="R490" i="1"/>
  <c r="R489" i="1"/>
  <c r="R498" i="1"/>
  <c r="R497" i="1"/>
  <c r="M506" i="1"/>
  <c r="Q506" i="1" s="1"/>
  <c r="M509" i="1"/>
  <c r="Q509" i="1" s="1"/>
  <c r="M521" i="1"/>
  <c r="Q521" i="1" s="1"/>
  <c r="M524" i="1"/>
  <c r="Q524" i="1" s="1"/>
  <c r="R258" i="1"/>
  <c r="R265" i="1"/>
  <c r="R280" i="1"/>
  <c r="R287" i="1"/>
  <c r="R295" i="1"/>
  <c r="R302" i="1"/>
  <c r="R317" i="1"/>
  <c r="R324" i="1"/>
  <c r="R332" i="1"/>
  <c r="R339" i="1"/>
  <c r="R346" i="1"/>
  <c r="R354" i="1"/>
  <c r="R361" i="1"/>
  <c r="R376" i="1"/>
  <c r="R383" i="1"/>
  <c r="R391" i="1"/>
  <c r="R398" i="1"/>
  <c r="M533" i="1"/>
  <c r="Q533" i="1" s="1"/>
  <c r="M421" i="1"/>
  <c r="Q421" i="1" s="1"/>
  <c r="M542" i="1"/>
  <c r="Q542" i="1" s="1"/>
  <c r="R424" i="1"/>
  <c r="M441" i="1"/>
  <c r="Q441" i="1" s="1"/>
  <c r="M566" i="1"/>
  <c r="Q566" i="1" s="1"/>
  <c r="M468" i="1"/>
  <c r="Q468" i="1" s="1"/>
  <c r="M594" i="1"/>
  <c r="Q594" i="1" s="1"/>
  <c r="M475" i="1"/>
  <c r="Q475" i="1" s="1"/>
  <c r="M484" i="1"/>
  <c r="Q484" i="1" s="1"/>
  <c r="M607" i="1"/>
  <c r="Q607" i="1" s="1"/>
  <c r="M511" i="1"/>
  <c r="Q511" i="1" s="1"/>
  <c r="M516" i="1"/>
  <c r="Q516" i="1" s="1"/>
  <c r="M652" i="1"/>
  <c r="Q652" i="1" s="1"/>
  <c r="M653" i="1"/>
  <c r="Q653" i="1" s="1"/>
  <c r="M724" i="1"/>
  <c r="Q724" i="1" s="1"/>
  <c r="M365" i="1"/>
  <c r="Q365" i="1" s="1"/>
  <c r="M490" i="1"/>
  <c r="Q490" i="1" s="1"/>
  <c r="M372" i="1"/>
  <c r="Q372" i="1" s="1"/>
  <c r="M498" i="1"/>
  <c r="Q498" i="1" s="1"/>
  <c r="M380" i="1"/>
  <c r="Q380" i="1" s="1"/>
  <c r="M387" i="1"/>
  <c r="Q387" i="1" s="1"/>
  <c r="M394" i="1"/>
  <c r="Q394" i="1" s="1"/>
  <c r="M520" i="1"/>
  <c r="Q520" i="1" s="1"/>
  <c r="M402" i="1"/>
  <c r="Q402" i="1" s="1"/>
  <c r="M527" i="1"/>
  <c r="Q527" i="1" s="1"/>
  <c r="M409" i="1"/>
  <c r="Q409" i="1" s="1"/>
  <c r="M548" i="1"/>
  <c r="Q548" i="1" s="1"/>
  <c r="M583" i="1"/>
  <c r="Q583" i="1" s="1"/>
  <c r="M464" i="1"/>
  <c r="Q464" i="1" s="1"/>
  <c r="M586" i="1"/>
  <c r="Q586" i="1" s="1"/>
  <c r="M467" i="1"/>
  <c r="Q467" i="1" s="1"/>
  <c r="M474" i="1"/>
  <c r="Q474" i="1" s="1"/>
  <c r="M513" i="1"/>
  <c r="Q513" i="1" s="1"/>
  <c r="M414" i="1"/>
  <c r="Q414" i="1" s="1"/>
  <c r="M538" i="1"/>
  <c r="Q538" i="1" s="1"/>
  <c r="R423" i="1"/>
  <c r="R433" i="1"/>
  <c r="M554" i="1"/>
  <c r="Q554" i="1" s="1"/>
  <c r="M556" i="1"/>
  <c r="Q556" i="1" s="1"/>
  <c r="R451" i="1"/>
  <c r="M572" i="1"/>
  <c r="Q572" i="1" s="1"/>
  <c r="M575" i="1"/>
  <c r="Q575" i="1" s="1"/>
  <c r="M456" i="1"/>
  <c r="Q456" i="1" s="1"/>
  <c r="M578" i="1"/>
  <c r="Q578" i="1" s="1"/>
  <c r="R462" i="1"/>
  <c r="M466" i="1"/>
  <c r="Q466" i="1" s="1"/>
  <c r="M592" i="1"/>
  <c r="Q592" i="1" s="1"/>
  <c r="M473" i="1"/>
  <c r="Q473" i="1" s="1"/>
  <c r="R480" i="1"/>
  <c r="M601" i="1"/>
  <c r="Q601" i="1" s="1"/>
  <c r="M482" i="1"/>
  <c r="Q482" i="1" s="1"/>
  <c r="R485" i="1"/>
  <c r="M608" i="1"/>
  <c r="Q608" i="1" s="1"/>
  <c r="M491" i="1"/>
  <c r="Q491" i="1" s="1"/>
  <c r="R495" i="1"/>
  <c r="M636" i="1"/>
  <c r="Q636" i="1" s="1"/>
  <c r="M539" i="1"/>
  <c r="Q539" i="1" s="1"/>
  <c r="M690" i="1"/>
  <c r="Q690" i="1" s="1"/>
  <c r="M689" i="1"/>
  <c r="Q689" i="1" s="1"/>
  <c r="M496" i="1"/>
  <c r="Q496" i="1" s="1"/>
  <c r="M503" i="1"/>
  <c r="Q503" i="1" s="1"/>
  <c r="M518" i="1"/>
  <c r="Q518" i="1" s="1"/>
  <c r="M525" i="1"/>
  <c r="Q525" i="1" s="1"/>
  <c r="R443" i="1"/>
  <c r="M564" i="1"/>
  <c r="Q564" i="1" s="1"/>
  <c r="M445" i="1"/>
  <c r="Q445" i="1" s="1"/>
  <c r="M452" i="1"/>
  <c r="Q452" i="1" s="1"/>
  <c r="R454" i="1"/>
  <c r="R460" i="1"/>
  <c r="M465" i="1"/>
  <c r="Q465" i="1" s="1"/>
  <c r="M481" i="1"/>
  <c r="Q481" i="1" s="1"/>
  <c r="R486" i="1"/>
  <c r="M495" i="1"/>
  <c r="Q495" i="1" s="1"/>
  <c r="R510" i="1"/>
  <c r="M638" i="1"/>
  <c r="Q638" i="1" s="1"/>
  <c r="M532" i="1"/>
  <c r="Q532" i="1" s="1"/>
  <c r="M547" i="1"/>
  <c r="Q547" i="1" s="1"/>
  <c r="M668" i="1"/>
  <c r="Q668" i="1" s="1"/>
  <c r="M531" i="1"/>
  <c r="Q531" i="1" s="1"/>
  <c r="M549" i="1"/>
  <c r="Q549" i="1" s="1"/>
  <c r="M551" i="1"/>
  <c r="Q551" i="1" s="1"/>
  <c r="M559" i="1"/>
  <c r="Q559" i="1" s="1"/>
  <c r="R448" i="1"/>
  <c r="M570" i="1"/>
  <c r="Q570" i="1" s="1"/>
  <c r="M451" i="1"/>
  <c r="Q451" i="1" s="1"/>
  <c r="M599" i="1"/>
  <c r="Q599" i="1" s="1"/>
  <c r="M480" i="1"/>
  <c r="Q480" i="1" s="1"/>
  <c r="M494" i="1"/>
  <c r="Q494" i="1" s="1"/>
  <c r="M616" i="1"/>
  <c r="Q616" i="1" s="1"/>
  <c r="R507" i="1"/>
  <c r="R506" i="1"/>
  <c r="M649" i="1"/>
  <c r="Q649" i="1" s="1"/>
  <c r="R551" i="1"/>
  <c r="R550" i="1"/>
  <c r="R504" i="1"/>
  <c r="M517" i="1"/>
  <c r="Q517" i="1" s="1"/>
  <c r="M519" i="1"/>
  <c r="Q519" i="1" s="1"/>
  <c r="R521" i="1"/>
  <c r="M642" i="1"/>
  <c r="Q642" i="1" s="1"/>
  <c r="M543" i="1"/>
  <c r="Q543" i="1" s="1"/>
  <c r="M680" i="1"/>
  <c r="Q680" i="1" s="1"/>
  <c r="M567" i="1"/>
  <c r="Q567" i="1" s="1"/>
  <c r="M584" i="1"/>
  <c r="Q584" i="1" s="1"/>
  <c r="M589" i="1"/>
  <c r="Q589" i="1" s="1"/>
  <c r="M713" i="1"/>
  <c r="Q713" i="1" s="1"/>
  <c r="M595" i="1"/>
  <c r="Q595" i="1" s="1"/>
  <c r="M598" i="1"/>
  <c r="Q598" i="1" s="1"/>
  <c r="M641" i="1"/>
  <c r="Q641" i="1" s="1"/>
  <c r="M647" i="1"/>
  <c r="Q647" i="1" s="1"/>
  <c r="M777" i="1"/>
  <c r="Q777" i="1" s="1"/>
  <c r="M723" i="1"/>
  <c r="Q723" i="1" s="1"/>
  <c r="M917" i="1"/>
  <c r="Q917" i="1" s="1"/>
  <c r="M612" i="1"/>
  <c r="Q612" i="1" s="1"/>
  <c r="M621" i="1"/>
  <c r="Q621" i="1" s="1"/>
  <c r="M623" i="1"/>
  <c r="Q623" i="1" s="1"/>
  <c r="M644" i="1"/>
  <c r="Q644" i="1" s="1"/>
  <c r="M535" i="1"/>
  <c r="Q535" i="1" s="1"/>
  <c r="M552" i="1"/>
  <c r="Q552" i="1" s="1"/>
  <c r="R553" i="1"/>
  <c r="R552" i="1"/>
  <c r="M681" i="1"/>
  <c r="Q681" i="1" s="1"/>
  <c r="M618" i="1"/>
  <c r="Q618" i="1" s="1"/>
  <c r="M747" i="1"/>
  <c r="Q747" i="1" s="1"/>
  <c r="M748" i="1"/>
  <c r="Q748" i="1" s="1"/>
  <c r="M682" i="1"/>
  <c r="Q682" i="1" s="1"/>
  <c r="M807" i="1"/>
  <c r="Q807" i="1" s="1"/>
  <c r="M711" i="1"/>
  <c r="Q711" i="1" s="1"/>
  <c r="R734" i="1"/>
  <c r="R733" i="1"/>
  <c r="M504" i="1"/>
  <c r="Q504" i="1" s="1"/>
  <c r="M627" i="1"/>
  <c r="Q627" i="1" s="1"/>
  <c r="M651" i="1"/>
  <c r="Q651" i="1" s="1"/>
  <c r="M537" i="1"/>
  <c r="Q537" i="1" s="1"/>
  <c r="M576" i="1"/>
  <c r="Q576" i="1" s="1"/>
  <c r="M715" i="1"/>
  <c r="Q715" i="1" s="1"/>
  <c r="M604" i="1"/>
  <c r="Q604" i="1" s="1"/>
  <c r="M640" i="1"/>
  <c r="Q640" i="1" s="1"/>
  <c r="M656" i="1"/>
  <c r="Q656" i="1" s="1"/>
  <c r="M697" i="1"/>
  <c r="Q697" i="1" s="1"/>
  <c r="M822" i="1"/>
  <c r="Q822" i="1" s="1"/>
  <c r="M821" i="1"/>
  <c r="Q821" i="1" s="1"/>
  <c r="M814" i="1"/>
  <c r="Q814" i="1" s="1"/>
  <c r="M629" i="1"/>
  <c r="Q629" i="1" s="1"/>
  <c r="R514" i="1"/>
  <c r="M637" i="1"/>
  <c r="Q637" i="1" s="1"/>
  <c r="M528" i="1"/>
  <c r="Q528" i="1" s="1"/>
  <c r="M666" i="1"/>
  <c r="Q666" i="1" s="1"/>
  <c r="M557" i="1"/>
  <c r="Q557" i="1" s="1"/>
  <c r="M558" i="1"/>
  <c r="Q558" i="1" s="1"/>
  <c r="M582" i="1"/>
  <c r="Q582" i="1" s="1"/>
  <c r="M591" i="1"/>
  <c r="Q591" i="1" s="1"/>
  <c r="M643" i="1"/>
  <c r="Q643" i="1" s="1"/>
  <c r="M646" i="1"/>
  <c r="Q646" i="1" s="1"/>
  <c r="M1102" i="1"/>
  <c r="Q1102" i="1" s="1"/>
  <c r="M1035" i="1"/>
  <c r="Q1035" i="1" s="1"/>
  <c r="M1063" i="1"/>
  <c r="Q1063" i="1" s="1"/>
  <c r="M1013" i="1"/>
  <c r="Q1013" i="1" s="1"/>
  <c r="M563" i="1"/>
  <c r="Q563" i="1" s="1"/>
  <c r="M600" i="1"/>
  <c r="Q600" i="1" s="1"/>
  <c r="R483" i="1"/>
  <c r="M510" i="1"/>
  <c r="Q510" i="1" s="1"/>
  <c r="M512" i="1"/>
  <c r="Q512" i="1" s="1"/>
  <c r="M645" i="1"/>
  <c r="Q645" i="1" s="1"/>
  <c r="M660" i="1"/>
  <c r="Q660" i="1" s="1"/>
  <c r="M541" i="1"/>
  <c r="Q541" i="1" s="1"/>
  <c r="M561" i="1"/>
  <c r="Q561" i="1" s="1"/>
  <c r="M703" i="1"/>
  <c r="Q703" i="1" s="1"/>
  <c r="M609" i="1"/>
  <c r="Q609" i="1" s="1"/>
  <c r="R610" i="1"/>
  <c r="M659" i="1"/>
  <c r="Q659" i="1" s="1"/>
  <c r="M614" i="1"/>
  <c r="Q614" i="1" s="1"/>
  <c r="M526" i="1"/>
  <c r="Q526" i="1" s="1"/>
  <c r="M545" i="1"/>
  <c r="Q545" i="1" s="1"/>
  <c r="M667" i="1"/>
  <c r="Q667" i="1" s="1"/>
  <c r="M675" i="1"/>
  <c r="Q675" i="1" s="1"/>
  <c r="M560" i="1"/>
  <c r="Q560" i="1" s="1"/>
  <c r="M574" i="1"/>
  <c r="Q574" i="1" s="1"/>
  <c r="M710" i="1"/>
  <c r="Q710" i="1" s="1"/>
  <c r="M606" i="1"/>
  <c r="Q606" i="1" s="1"/>
  <c r="M631" i="1"/>
  <c r="Q631" i="1" s="1"/>
  <c r="M763" i="1"/>
  <c r="Q763" i="1" s="1"/>
  <c r="M757" i="1"/>
  <c r="Q757" i="1" s="1"/>
  <c r="M685" i="1"/>
  <c r="Q685" i="1" s="1"/>
  <c r="M704" i="1"/>
  <c r="Q704" i="1" s="1"/>
  <c r="M750" i="1"/>
  <c r="Q750" i="1" s="1"/>
  <c r="M620" i="1"/>
  <c r="Q620" i="1" s="1"/>
  <c r="R513" i="1"/>
  <c r="M634" i="1"/>
  <c r="Q634" i="1" s="1"/>
  <c r="R519" i="1"/>
  <c r="M530" i="1"/>
  <c r="Q530" i="1" s="1"/>
  <c r="R534" i="1"/>
  <c r="R542" i="1"/>
  <c r="M664" i="1"/>
  <c r="Q664" i="1" s="1"/>
  <c r="R580" i="1"/>
  <c r="M624" i="1"/>
  <c r="Q624" i="1" s="1"/>
  <c r="M755" i="1"/>
  <c r="Q755" i="1" s="1"/>
  <c r="M657" i="1"/>
  <c r="Q657" i="1" s="1"/>
  <c r="M700" i="1"/>
  <c r="Q700" i="1" s="1"/>
  <c r="M810" i="1"/>
  <c r="Q810" i="1" s="1"/>
  <c r="M1017" i="1"/>
  <c r="Q1017" i="1" s="1"/>
  <c r="M619" i="1"/>
  <c r="Q619" i="1" s="1"/>
  <c r="M625" i="1"/>
  <c r="Q625" i="1" s="1"/>
  <c r="M650" i="1"/>
  <c r="Q650" i="1" s="1"/>
  <c r="M678" i="1"/>
  <c r="Q678" i="1" s="1"/>
  <c r="M692" i="1"/>
  <c r="Q692" i="1" s="1"/>
  <c r="M696" i="1"/>
  <c r="Q696" i="1" s="1"/>
  <c r="M844" i="1"/>
  <c r="Q844" i="1" s="1"/>
  <c r="M734" i="1"/>
  <c r="Q734" i="1" s="1"/>
  <c r="R770" i="1"/>
  <c r="R771" i="1"/>
  <c r="M906" i="1"/>
  <c r="Q906" i="1" s="1"/>
  <c r="M800" i="1"/>
  <c r="Q800" i="1" s="1"/>
  <c r="M824" i="1"/>
  <c r="Q824" i="1" s="1"/>
  <c r="M1323" i="1"/>
  <c r="Q1323" i="1" s="1"/>
  <c r="M1263" i="1"/>
  <c r="Q1263" i="1" s="1"/>
  <c r="M688" i="1"/>
  <c r="Q688" i="1" s="1"/>
  <c r="M573" i="1"/>
  <c r="Q573" i="1" s="1"/>
  <c r="M611" i="1"/>
  <c r="Q611" i="1" s="1"/>
  <c r="M740" i="1"/>
  <c r="Q740" i="1" s="1"/>
  <c r="R624" i="1"/>
  <c r="R631" i="1"/>
  <c r="M632" i="1"/>
  <c r="Q632" i="1" s="1"/>
  <c r="R638" i="1"/>
  <c r="M639" i="1"/>
  <c r="Q639" i="1" s="1"/>
  <c r="M663" i="1"/>
  <c r="Q663" i="1" s="1"/>
  <c r="M785" i="1"/>
  <c r="Q785" i="1" s="1"/>
  <c r="M670" i="1"/>
  <c r="Q670" i="1" s="1"/>
  <c r="M684" i="1"/>
  <c r="Q684" i="1" s="1"/>
  <c r="R691" i="1"/>
  <c r="M699" i="1"/>
  <c r="Q699" i="1" s="1"/>
  <c r="M706" i="1"/>
  <c r="Q706" i="1" s="1"/>
  <c r="M827" i="1"/>
  <c r="Q827" i="1" s="1"/>
  <c r="M836" i="1"/>
  <c r="Q836" i="1" s="1"/>
  <c r="R719" i="1"/>
  <c r="M843" i="1"/>
  <c r="Q843" i="1" s="1"/>
  <c r="M771" i="1"/>
  <c r="Q771" i="1" s="1"/>
  <c r="R844" i="1"/>
  <c r="R845" i="1"/>
  <c r="M861" i="1"/>
  <c r="Q861" i="1" s="1"/>
  <c r="M885" i="1"/>
  <c r="Q885" i="1" s="1"/>
  <c r="M1008" i="1"/>
  <c r="Q1008" i="1" s="1"/>
  <c r="M691" i="1"/>
  <c r="Q691" i="1" s="1"/>
  <c r="M705" i="1"/>
  <c r="Q705" i="1" s="1"/>
  <c r="M726" i="1"/>
  <c r="Q726" i="1" s="1"/>
  <c r="M730" i="1"/>
  <c r="Q730" i="1" s="1"/>
  <c r="M858" i="1"/>
  <c r="Q858" i="1" s="1"/>
  <c r="M857" i="1"/>
  <c r="Q857" i="1" s="1"/>
  <c r="M795" i="1"/>
  <c r="Q795" i="1" s="1"/>
  <c r="M813" i="1"/>
  <c r="Q813" i="1" s="1"/>
  <c r="M946" i="1"/>
  <c r="Q946" i="1" s="1"/>
  <c r="M943" i="1"/>
  <c r="Q943" i="1" s="1"/>
  <c r="M845" i="1"/>
  <c r="Q845" i="1" s="1"/>
  <c r="R888" i="1"/>
  <c r="R889" i="1"/>
  <c r="M1106" i="1"/>
  <c r="Q1106" i="1" s="1"/>
  <c r="M565" i="1"/>
  <c r="Q565" i="1" s="1"/>
  <c r="M695" i="1"/>
  <c r="Q695" i="1" s="1"/>
  <c r="M581" i="1"/>
  <c r="Q581" i="1" s="1"/>
  <c r="R585" i="1"/>
  <c r="R586" i="1"/>
  <c r="M588" i="1"/>
  <c r="Q588" i="1" s="1"/>
  <c r="M596" i="1"/>
  <c r="Q596" i="1" s="1"/>
  <c r="M725" i="1"/>
  <c r="Q725" i="1" s="1"/>
  <c r="M610" i="1"/>
  <c r="Q610" i="1" s="1"/>
  <c r="R617" i="1"/>
  <c r="M628" i="1"/>
  <c r="Q628" i="1" s="1"/>
  <c r="M635" i="1"/>
  <c r="Q635" i="1" s="1"/>
  <c r="M648" i="1"/>
  <c r="Q648" i="1" s="1"/>
  <c r="M770" i="1"/>
  <c r="Q770" i="1" s="1"/>
  <c r="M662" i="1"/>
  <c r="Q662" i="1" s="1"/>
  <c r="M669" i="1"/>
  <c r="Q669" i="1" s="1"/>
  <c r="R676" i="1"/>
  <c r="M683" i="1"/>
  <c r="Q683" i="1" s="1"/>
  <c r="R697" i="1"/>
  <c r="M698" i="1"/>
  <c r="Q698" i="1" s="1"/>
  <c r="M716" i="1"/>
  <c r="Q716" i="1" s="1"/>
  <c r="M799" i="1"/>
  <c r="Q799" i="1" s="1"/>
  <c r="M817" i="1"/>
  <c r="Q817" i="1" s="1"/>
  <c r="M831" i="1"/>
  <c r="Q831" i="1" s="1"/>
  <c r="M949" i="1"/>
  <c r="Q949" i="1" s="1"/>
  <c r="M938" i="1"/>
  <c r="Q938" i="1" s="1"/>
  <c r="M1073" i="1"/>
  <c r="Q1073" i="1" s="1"/>
  <c r="M1109" i="1"/>
  <c r="Q1109" i="1" s="1"/>
  <c r="M1078" i="1"/>
  <c r="Q1078" i="1" s="1"/>
  <c r="M1180" i="1"/>
  <c r="Q1180" i="1" s="1"/>
  <c r="M536" i="1"/>
  <c r="Q536" i="1" s="1"/>
  <c r="R540" i="1"/>
  <c r="M550" i="1"/>
  <c r="Q550" i="1" s="1"/>
  <c r="R556" i="1"/>
  <c r="M580" i="1"/>
  <c r="Q580" i="1" s="1"/>
  <c r="M587" i="1"/>
  <c r="Q587" i="1" s="1"/>
  <c r="R595" i="1"/>
  <c r="M603" i="1"/>
  <c r="Q603" i="1" s="1"/>
  <c r="R616" i="1"/>
  <c r="M617" i="1"/>
  <c r="Q617" i="1" s="1"/>
  <c r="M769" i="1"/>
  <c r="Q769" i="1" s="1"/>
  <c r="M655" i="1"/>
  <c r="Q655" i="1" s="1"/>
  <c r="R661" i="1"/>
  <c r="R675" i="1"/>
  <c r="M676" i="1"/>
  <c r="Q676" i="1" s="1"/>
  <c r="M850" i="1"/>
  <c r="Q850" i="1" s="1"/>
  <c r="M733" i="1"/>
  <c r="Q733" i="1" s="1"/>
  <c r="M898" i="1"/>
  <c r="Q898" i="1" s="1"/>
  <c r="M932" i="1"/>
  <c r="Q932" i="1" s="1"/>
  <c r="M927" i="1"/>
  <c r="Q927" i="1" s="1"/>
  <c r="M870" i="1"/>
  <c r="Q870" i="1" s="1"/>
  <c r="M661" i="1"/>
  <c r="Q661" i="1" s="1"/>
  <c r="M708" i="1"/>
  <c r="Q708" i="1" s="1"/>
  <c r="M829" i="1"/>
  <c r="Q829" i="1" s="1"/>
  <c r="M717" i="1"/>
  <c r="Q717" i="1" s="1"/>
  <c r="M842" i="1"/>
  <c r="Q842" i="1" s="1"/>
  <c r="M735" i="1"/>
  <c r="Q735" i="1" s="1"/>
  <c r="M860" i="1"/>
  <c r="Q860" i="1" s="1"/>
  <c r="R763" i="1"/>
  <c r="R764" i="1"/>
  <c r="M782" i="1"/>
  <c r="Q782" i="1" s="1"/>
  <c r="M1101" i="1"/>
  <c r="Q1101" i="1" s="1"/>
  <c r="M999" i="1"/>
  <c r="Q999" i="1" s="1"/>
  <c r="M658" i="1"/>
  <c r="Q658" i="1" s="1"/>
  <c r="M673" i="1"/>
  <c r="Q673" i="1" s="1"/>
  <c r="R563" i="1"/>
  <c r="M569" i="1"/>
  <c r="Q569" i="1" s="1"/>
  <c r="M707" i="1"/>
  <c r="Q707" i="1" s="1"/>
  <c r="R601" i="1"/>
  <c r="M602" i="1"/>
  <c r="Q602" i="1" s="1"/>
  <c r="M613" i="1"/>
  <c r="Q613" i="1" s="1"/>
  <c r="M626" i="1"/>
  <c r="Q626" i="1" s="1"/>
  <c r="M633" i="1"/>
  <c r="Q633" i="1" s="1"/>
  <c r="M762" i="1"/>
  <c r="Q762" i="1" s="1"/>
  <c r="R645" i="1"/>
  <c r="R646" i="1"/>
  <c r="R653" i="1"/>
  <c r="M654" i="1"/>
  <c r="Q654" i="1" s="1"/>
  <c r="M665" i="1"/>
  <c r="Q665" i="1" s="1"/>
  <c r="M672" i="1"/>
  <c r="Q672" i="1" s="1"/>
  <c r="M718" i="1"/>
  <c r="Q718" i="1" s="1"/>
  <c r="M720" i="1"/>
  <c r="Q720" i="1" s="1"/>
  <c r="M745" i="1"/>
  <c r="Q745" i="1" s="1"/>
  <c r="M764" i="1"/>
  <c r="Q764" i="1" s="1"/>
  <c r="M792" i="1"/>
  <c r="Q792" i="1" s="1"/>
  <c r="M828" i="1"/>
  <c r="Q828" i="1" s="1"/>
  <c r="M838" i="1"/>
  <c r="Q838" i="1" s="1"/>
  <c r="M863" i="1"/>
  <c r="Q863" i="1" s="1"/>
  <c r="M879" i="1"/>
  <c r="Q879" i="1" s="1"/>
  <c r="M1024" i="1"/>
  <c r="Q1024" i="1" s="1"/>
  <c r="M923" i="1"/>
  <c r="Q923" i="1" s="1"/>
  <c r="R712" i="1"/>
  <c r="M833" i="1"/>
  <c r="Q833" i="1" s="1"/>
  <c r="M835" i="1"/>
  <c r="Q835" i="1" s="1"/>
  <c r="M849" i="1"/>
  <c r="Q849" i="1" s="1"/>
  <c r="M732" i="1"/>
  <c r="Q732" i="1" s="1"/>
  <c r="M738" i="1"/>
  <c r="Q738" i="1" s="1"/>
  <c r="M859" i="1"/>
  <c r="Q859" i="1" s="1"/>
  <c r="M775" i="1"/>
  <c r="Q775" i="1" s="1"/>
  <c r="M788" i="1"/>
  <c r="Q788" i="1" s="1"/>
  <c r="M909" i="1"/>
  <c r="Q909" i="1" s="1"/>
  <c r="M791" i="1"/>
  <c r="Q791" i="1" s="1"/>
  <c r="M802" i="1"/>
  <c r="Q802" i="1" s="1"/>
  <c r="M924" i="1"/>
  <c r="Q924" i="1" s="1"/>
  <c r="M806" i="1"/>
  <c r="Q806" i="1" s="1"/>
  <c r="M816" i="1"/>
  <c r="Q816" i="1" s="1"/>
  <c r="R822" i="1"/>
  <c r="R823" i="1"/>
  <c r="R829" i="1"/>
  <c r="R830" i="1"/>
  <c r="M837" i="1"/>
  <c r="Q837" i="1" s="1"/>
  <c r="M971" i="1"/>
  <c r="Q971" i="1" s="1"/>
  <c r="M976" i="1"/>
  <c r="Q976" i="1" s="1"/>
  <c r="M986" i="1"/>
  <c r="Q986" i="1" s="1"/>
  <c r="M997" i="1"/>
  <c r="Q997" i="1" s="1"/>
  <c r="M894" i="1"/>
  <c r="Q894" i="1" s="1"/>
  <c r="M910" i="1"/>
  <c r="Q910" i="1" s="1"/>
  <c r="M1033" i="1"/>
  <c r="Q1033" i="1" s="1"/>
  <c r="M1137" i="1"/>
  <c r="Q1137" i="1" s="1"/>
  <c r="M1150" i="1"/>
  <c r="Q1150" i="1" s="1"/>
  <c r="M1034" i="1"/>
  <c r="Q1034" i="1" s="1"/>
  <c r="M1055" i="1"/>
  <c r="Q1055" i="1" s="1"/>
  <c r="M1409" i="1"/>
  <c r="Q1409" i="1" s="1"/>
  <c r="M731" i="1"/>
  <c r="Q731" i="1" s="1"/>
  <c r="M739" i="1"/>
  <c r="Q739" i="1" s="1"/>
  <c r="M746" i="1"/>
  <c r="Q746" i="1" s="1"/>
  <c r="M753" i="1"/>
  <c r="Q753" i="1" s="1"/>
  <c r="M761" i="1"/>
  <c r="Q761" i="1" s="1"/>
  <c r="M768" i="1"/>
  <c r="Q768" i="1" s="1"/>
  <c r="M776" i="1"/>
  <c r="Q776" i="1" s="1"/>
  <c r="M783" i="1"/>
  <c r="Q783" i="1" s="1"/>
  <c r="M790" i="1"/>
  <c r="Q790" i="1" s="1"/>
  <c r="M798" i="1"/>
  <c r="Q798" i="1" s="1"/>
  <c r="R682" i="1"/>
  <c r="M805" i="1"/>
  <c r="Q805" i="1" s="1"/>
  <c r="M687" i="1"/>
  <c r="Q687" i="1" s="1"/>
  <c r="M694" i="1"/>
  <c r="Q694" i="1" s="1"/>
  <c r="M820" i="1"/>
  <c r="Q820" i="1" s="1"/>
  <c r="M702" i="1"/>
  <c r="Q702" i="1" s="1"/>
  <c r="M709" i="1"/>
  <c r="Q709" i="1" s="1"/>
  <c r="M712" i="1"/>
  <c r="Q712" i="1" s="1"/>
  <c r="M714" i="1"/>
  <c r="Q714" i="1" s="1"/>
  <c r="M741" i="1"/>
  <c r="Q741" i="1" s="1"/>
  <c r="M865" i="1"/>
  <c r="Q865" i="1" s="1"/>
  <c r="M760" i="1"/>
  <c r="Q760" i="1" s="1"/>
  <c r="M884" i="1"/>
  <c r="Q884" i="1" s="1"/>
  <c r="M767" i="1"/>
  <c r="Q767" i="1" s="1"/>
  <c r="M891" i="1"/>
  <c r="Q891" i="1" s="1"/>
  <c r="M780" i="1"/>
  <c r="Q780" i="1" s="1"/>
  <c r="M902" i="1"/>
  <c r="Q902" i="1" s="1"/>
  <c r="M794" i="1"/>
  <c r="Q794" i="1" s="1"/>
  <c r="M809" i="1"/>
  <c r="Q809" i="1" s="1"/>
  <c r="R814" i="1"/>
  <c r="R815" i="1"/>
  <c r="M823" i="1"/>
  <c r="Q823" i="1" s="1"/>
  <c r="M830" i="1"/>
  <c r="Q830" i="1" s="1"/>
  <c r="M841" i="1"/>
  <c r="Q841" i="1" s="1"/>
  <c r="M965" i="1"/>
  <c r="Q965" i="1" s="1"/>
  <c r="M851" i="1"/>
  <c r="Q851" i="1" s="1"/>
  <c r="M854" i="1"/>
  <c r="Q854" i="1" s="1"/>
  <c r="M864" i="1"/>
  <c r="Q864" i="1" s="1"/>
  <c r="M869" i="1"/>
  <c r="Q869" i="1" s="1"/>
  <c r="M875" i="1"/>
  <c r="Q875" i="1" s="1"/>
  <c r="R891" i="1"/>
  <c r="M896" i="1"/>
  <c r="Q896" i="1" s="1"/>
  <c r="M903" i="1"/>
  <c r="Q903" i="1" s="1"/>
  <c r="M974" i="1"/>
  <c r="Q974" i="1" s="1"/>
  <c r="M988" i="1"/>
  <c r="Q988" i="1" s="1"/>
  <c r="M1189" i="1"/>
  <c r="Q1189" i="1" s="1"/>
  <c r="R622" i="1"/>
  <c r="M671" i="1"/>
  <c r="Q671" i="1" s="1"/>
  <c r="M679" i="1"/>
  <c r="Q679" i="1" s="1"/>
  <c r="M686" i="1"/>
  <c r="Q686" i="1" s="1"/>
  <c r="M693" i="1"/>
  <c r="Q693" i="1" s="1"/>
  <c r="M701" i="1"/>
  <c r="Q701" i="1" s="1"/>
  <c r="M721" i="1"/>
  <c r="Q721" i="1" s="1"/>
  <c r="M736" i="1"/>
  <c r="Q736" i="1" s="1"/>
  <c r="M866" i="1"/>
  <c r="Q866" i="1" s="1"/>
  <c r="R748" i="1"/>
  <c r="R749" i="1"/>
  <c r="R755" i="1"/>
  <c r="R756" i="1"/>
  <c r="M787" i="1"/>
  <c r="Q787" i="1" s="1"/>
  <c r="R792" i="1"/>
  <c r="R793" i="1"/>
  <c r="M801" i="1"/>
  <c r="Q801" i="1" s="1"/>
  <c r="R807" i="1"/>
  <c r="R808" i="1"/>
  <c r="M815" i="1"/>
  <c r="Q815" i="1" s="1"/>
  <c r="M834" i="1"/>
  <c r="Q834" i="1" s="1"/>
  <c r="M957" i="1"/>
  <c r="Q957" i="1" s="1"/>
  <c r="R838" i="1"/>
  <c r="M964" i="1"/>
  <c r="Q964" i="1" s="1"/>
  <c r="R858" i="1"/>
  <c r="R857" i="1"/>
  <c r="M980" i="1"/>
  <c r="Q980" i="1" s="1"/>
  <c r="R880" i="1"/>
  <c r="R879" i="1"/>
  <c r="M1032" i="1"/>
  <c r="Q1032" i="1" s="1"/>
  <c r="M931" i="1"/>
  <c r="Q931" i="1" s="1"/>
  <c r="M950" i="1"/>
  <c r="Q950" i="1" s="1"/>
  <c r="M1095" i="1"/>
  <c r="Q1095" i="1" s="1"/>
  <c r="M1122" i="1"/>
  <c r="Q1122" i="1" s="1"/>
  <c r="M1016" i="1"/>
  <c r="Q1016" i="1" s="1"/>
  <c r="M1215" i="1"/>
  <c r="Q1215" i="1" s="1"/>
  <c r="M722" i="1"/>
  <c r="Q722" i="1" s="1"/>
  <c r="M729" i="1"/>
  <c r="Q729" i="1" s="1"/>
  <c r="M737" i="1"/>
  <c r="Q737" i="1" s="1"/>
  <c r="M744" i="1"/>
  <c r="Q744" i="1" s="1"/>
  <c r="M752" i="1"/>
  <c r="Q752" i="1" s="1"/>
  <c r="M759" i="1"/>
  <c r="Q759" i="1" s="1"/>
  <c r="M766" i="1"/>
  <c r="Q766" i="1" s="1"/>
  <c r="M774" i="1"/>
  <c r="Q774" i="1" s="1"/>
  <c r="M781" i="1"/>
  <c r="Q781" i="1" s="1"/>
  <c r="M796" i="1"/>
  <c r="Q796" i="1" s="1"/>
  <c r="M803" i="1"/>
  <c r="Q803" i="1" s="1"/>
  <c r="M811" i="1"/>
  <c r="Q811" i="1" s="1"/>
  <c r="M818" i="1"/>
  <c r="Q818" i="1" s="1"/>
  <c r="M825" i="1"/>
  <c r="Q825" i="1" s="1"/>
  <c r="M727" i="1"/>
  <c r="Q727" i="1" s="1"/>
  <c r="M749" i="1"/>
  <c r="Q749" i="1" s="1"/>
  <c r="M751" i="1"/>
  <c r="Q751" i="1" s="1"/>
  <c r="M756" i="1"/>
  <c r="Q756" i="1" s="1"/>
  <c r="M758" i="1"/>
  <c r="Q758" i="1" s="1"/>
  <c r="M773" i="1"/>
  <c r="Q773" i="1" s="1"/>
  <c r="M895" i="1"/>
  <c r="Q895" i="1" s="1"/>
  <c r="M779" i="1"/>
  <c r="Q779" i="1" s="1"/>
  <c r="R785" i="1"/>
  <c r="R786" i="1"/>
  <c r="M793" i="1"/>
  <c r="Q793" i="1" s="1"/>
  <c r="M808" i="1"/>
  <c r="Q808" i="1" s="1"/>
  <c r="M819" i="1"/>
  <c r="Q819" i="1" s="1"/>
  <c r="M826" i="1"/>
  <c r="Q826" i="1" s="1"/>
  <c r="M847" i="1"/>
  <c r="Q847" i="1" s="1"/>
  <c r="M853" i="1"/>
  <c r="Q853" i="1" s="1"/>
  <c r="M868" i="1"/>
  <c r="Q868" i="1" s="1"/>
  <c r="M886" i="1"/>
  <c r="Q886" i="1" s="1"/>
  <c r="M920" i="1"/>
  <c r="Q920" i="1" s="1"/>
  <c r="M945" i="1"/>
  <c r="Q945" i="1" s="1"/>
  <c r="M1070" i="1"/>
  <c r="Q1070" i="1" s="1"/>
  <c r="M1068" i="1"/>
  <c r="Q1068" i="1" s="1"/>
  <c r="R709" i="1"/>
  <c r="M856" i="1"/>
  <c r="Q856" i="1" s="1"/>
  <c r="M743" i="1"/>
  <c r="Q743" i="1" s="1"/>
  <c r="M880" i="1"/>
  <c r="Q880" i="1" s="1"/>
  <c r="M765" i="1"/>
  <c r="Q765" i="1" s="1"/>
  <c r="M887" i="1"/>
  <c r="Q887" i="1" s="1"/>
  <c r="R777" i="1"/>
  <c r="R778" i="1"/>
  <c r="M786" i="1"/>
  <c r="Q786" i="1" s="1"/>
  <c r="M797" i="1"/>
  <c r="Q797" i="1" s="1"/>
  <c r="M812" i="1"/>
  <c r="Q812" i="1" s="1"/>
  <c r="M839" i="1"/>
  <c r="Q839" i="1" s="1"/>
  <c r="M961" i="1"/>
  <c r="Q961" i="1" s="1"/>
  <c r="R851" i="1"/>
  <c r="R852" i="1"/>
  <c r="M979" i="1"/>
  <c r="Q979" i="1" s="1"/>
  <c r="M871" i="1"/>
  <c r="Q871" i="1" s="1"/>
  <c r="M888" i="1"/>
  <c r="Q888" i="1" s="1"/>
  <c r="M890" i="1"/>
  <c r="Q890" i="1" s="1"/>
  <c r="M1041" i="1"/>
  <c r="Q1041" i="1" s="1"/>
  <c r="M1045" i="1"/>
  <c r="Q1045" i="1" s="1"/>
  <c r="M959" i="1"/>
  <c r="Q959" i="1" s="1"/>
  <c r="M981" i="1"/>
  <c r="Q981" i="1" s="1"/>
  <c r="R987" i="1"/>
  <c r="M1038" i="1"/>
  <c r="Q1038" i="1" s="1"/>
  <c r="M1059" i="1"/>
  <c r="Q1059" i="1" s="1"/>
  <c r="M1094" i="1"/>
  <c r="Q1094" i="1" s="1"/>
  <c r="R706" i="1"/>
  <c r="M719" i="1"/>
  <c r="Q719" i="1" s="1"/>
  <c r="R739" i="1"/>
  <c r="M876" i="1"/>
  <c r="Q876" i="1" s="1"/>
  <c r="M772" i="1"/>
  <c r="Q772" i="1" s="1"/>
  <c r="M778" i="1"/>
  <c r="Q778" i="1" s="1"/>
  <c r="M789" i="1"/>
  <c r="Q789" i="1" s="1"/>
  <c r="M913" i="1"/>
  <c r="Q913" i="1" s="1"/>
  <c r="M804" i="1"/>
  <c r="Q804" i="1" s="1"/>
  <c r="M832" i="1"/>
  <c r="Q832" i="1" s="1"/>
  <c r="M954" i="1"/>
  <c r="Q954" i="1" s="1"/>
  <c r="M846" i="1"/>
  <c r="Q846" i="1" s="1"/>
  <c r="M852" i="1"/>
  <c r="Q852" i="1" s="1"/>
  <c r="M867" i="1"/>
  <c r="Q867" i="1" s="1"/>
  <c r="M998" i="1"/>
  <c r="Q998" i="1" s="1"/>
  <c r="M1105" i="1"/>
  <c r="Q1105" i="1" s="1"/>
  <c r="M1066" i="1"/>
  <c r="Q1066" i="1" s="1"/>
  <c r="M1184" i="1"/>
  <c r="Q1184" i="1" s="1"/>
  <c r="M1191" i="1"/>
  <c r="Q1191" i="1" s="1"/>
  <c r="M1212" i="1"/>
  <c r="Q1212" i="1" s="1"/>
  <c r="M985" i="1"/>
  <c r="Q985" i="1" s="1"/>
  <c r="R867" i="1"/>
  <c r="M994" i="1"/>
  <c r="Q994" i="1" s="1"/>
  <c r="M878" i="1"/>
  <c r="Q878" i="1" s="1"/>
  <c r="M883" i="1"/>
  <c r="Q883" i="1" s="1"/>
  <c r="M1005" i="1"/>
  <c r="Q1005" i="1" s="1"/>
  <c r="M892" i="1"/>
  <c r="Q892" i="1" s="1"/>
  <c r="M893" i="1"/>
  <c r="Q893" i="1" s="1"/>
  <c r="M905" i="1"/>
  <c r="Q905" i="1" s="1"/>
  <c r="M912" i="1"/>
  <c r="Q912" i="1" s="1"/>
  <c r="M916" i="1"/>
  <c r="Q916" i="1" s="1"/>
  <c r="M937" i="1"/>
  <c r="Q937" i="1" s="1"/>
  <c r="M1058" i="1"/>
  <c r="Q1058" i="1" s="1"/>
  <c r="R957" i="1"/>
  <c r="R958" i="1"/>
  <c r="R966" i="1"/>
  <c r="M973" i="1"/>
  <c r="Q973" i="1" s="1"/>
  <c r="M992" i="1"/>
  <c r="Q992" i="1" s="1"/>
  <c r="M1002" i="1"/>
  <c r="Q1002" i="1" s="1"/>
  <c r="M1019" i="1"/>
  <c r="Q1019" i="1" s="1"/>
  <c r="M1023" i="1"/>
  <c r="Q1023" i="1" s="1"/>
  <c r="M1165" i="1"/>
  <c r="Q1165" i="1" s="1"/>
  <c r="M1201" i="1"/>
  <c r="Q1201" i="1" s="1"/>
  <c r="M1087" i="1"/>
  <c r="Q1087" i="1" s="1"/>
  <c r="M1090" i="1"/>
  <c r="Q1090" i="1" s="1"/>
  <c r="M1091" i="1"/>
  <c r="Q1091" i="1" s="1"/>
  <c r="M1120" i="1"/>
  <c r="Q1120" i="1" s="1"/>
  <c r="M881" i="1"/>
  <c r="Q881" i="1" s="1"/>
  <c r="M1007" i="1"/>
  <c r="Q1007" i="1" s="1"/>
  <c r="M1009" i="1"/>
  <c r="Q1009" i="1" s="1"/>
  <c r="M897" i="1"/>
  <c r="Q897" i="1" s="1"/>
  <c r="M901" i="1"/>
  <c r="Q901" i="1" s="1"/>
  <c r="M922" i="1"/>
  <c r="Q922" i="1" s="1"/>
  <c r="M930" i="1"/>
  <c r="Q930" i="1" s="1"/>
  <c r="M1051" i="1"/>
  <c r="Q1051" i="1" s="1"/>
  <c r="R936" i="1"/>
  <c r="M1065" i="1"/>
  <c r="Q1065" i="1" s="1"/>
  <c r="M952" i="1"/>
  <c r="Q952" i="1" s="1"/>
  <c r="M958" i="1"/>
  <c r="Q958" i="1" s="1"/>
  <c r="M966" i="1"/>
  <c r="Q966" i="1" s="1"/>
  <c r="M977" i="1"/>
  <c r="Q977" i="1" s="1"/>
  <c r="M984" i="1"/>
  <c r="Q984" i="1" s="1"/>
  <c r="M1113" i="1"/>
  <c r="Q1113" i="1" s="1"/>
  <c r="M1114" i="1"/>
  <c r="Q1114" i="1" s="1"/>
  <c r="M1118" i="1"/>
  <c r="Q1118" i="1" s="1"/>
  <c r="M1003" i="1"/>
  <c r="Q1003" i="1" s="1"/>
  <c r="M1006" i="1"/>
  <c r="Q1006" i="1" s="1"/>
  <c r="M1010" i="1"/>
  <c r="Q1010" i="1" s="1"/>
  <c r="M1025" i="1"/>
  <c r="Q1025" i="1" s="1"/>
  <c r="M1028" i="1"/>
  <c r="Q1028" i="1" s="1"/>
  <c r="M1030" i="1"/>
  <c r="Q1030" i="1" s="1"/>
  <c r="M1162" i="1"/>
  <c r="Q1162" i="1" s="1"/>
  <c r="M1047" i="1"/>
  <c r="Q1047" i="1" s="1"/>
  <c r="M1054" i="1"/>
  <c r="Q1054" i="1" s="1"/>
  <c r="M1098" i="1"/>
  <c r="Q1098" i="1" s="1"/>
  <c r="M1115" i="1"/>
  <c r="Q1115" i="1" s="1"/>
  <c r="M1247" i="1"/>
  <c r="Q1247" i="1" s="1"/>
  <c r="R754" i="1"/>
  <c r="M840" i="1"/>
  <c r="Q840" i="1" s="1"/>
  <c r="M848" i="1"/>
  <c r="Q848" i="1" s="1"/>
  <c r="R850" i="1"/>
  <c r="M855" i="1"/>
  <c r="Q855" i="1" s="1"/>
  <c r="M978" i="1"/>
  <c r="Q978" i="1" s="1"/>
  <c r="R877" i="1"/>
  <c r="M1022" i="1"/>
  <c r="Q1022" i="1" s="1"/>
  <c r="M908" i="1"/>
  <c r="Q908" i="1" s="1"/>
  <c r="M1029" i="1"/>
  <c r="Q1029" i="1" s="1"/>
  <c r="M915" i="1"/>
  <c r="Q915" i="1" s="1"/>
  <c r="R929" i="1"/>
  <c r="R935" i="1"/>
  <c r="M936" i="1"/>
  <c r="Q936" i="1" s="1"/>
  <c r="R943" i="1"/>
  <c r="M944" i="1"/>
  <c r="Q944" i="1" s="1"/>
  <c r="R951" i="1"/>
  <c r="M962" i="1"/>
  <c r="Q962" i="1" s="1"/>
  <c r="M969" i="1"/>
  <c r="Q969" i="1" s="1"/>
  <c r="M1093" i="1"/>
  <c r="Q1093" i="1" s="1"/>
  <c r="M1020" i="1"/>
  <c r="Q1020" i="1" s="1"/>
  <c r="M1027" i="1"/>
  <c r="Q1027" i="1" s="1"/>
  <c r="M1036" i="1"/>
  <c r="Q1036" i="1" s="1"/>
  <c r="M1157" i="1"/>
  <c r="Q1157" i="1" s="1"/>
  <c r="M1050" i="1"/>
  <c r="Q1050" i="1" s="1"/>
  <c r="M1177" i="1"/>
  <c r="Q1177" i="1" s="1"/>
  <c r="M1067" i="1"/>
  <c r="Q1067" i="1" s="1"/>
  <c r="M1083" i="1"/>
  <c r="Q1083" i="1" s="1"/>
  <c r="M1231" i="1"/>
  <c r="Q1231" i="1" s="1"/>
  <c r="M1252" i="1"/>
  <c r="Q1252" i="1" s="1"/>
  <c r="M1136" i="1"/>
  <c r="Q1136" i="1" s="1"/>
  <c r="M1287" i="1"/>
  <c r="Q1287" i="1" s="1"/>
  <c r="R869" i="1"/>
  <c r="M877" i="1"/>
  <c r="Q877" i="1" s="1"/>
  <c r="M900" i="1"/>
  <c r="Q900" i="1" s="1"/>
  <c r="M1021" i="1"/>
  <c r="Q1021" i="1" s="1"/>
  <c r="R907" i="1"/>
  <c r="R914" i="1"/>
  <c r="M921" i="1"/>
  <c r="Q921" i="1" s="1"/>
  <c r="M929" i="1"/>
  <c r="Q929" i="1" s="1"/>
  <c r="M940" i="1"/>
  <c r="Q940" i="1" s="1"/>
  <c r="M951" i="1"/>
  <c r="Q951" i="1" s="1"/>
  <c r="M990" i="1"/>
  <c r="Q990" i="1" s="1"/>
  <c r="M993" i="1"/>
  <c r="Q993" i="1" s="1"/>
  <c r="M996" i="1"/>
  <c r="Q996" i="1" s="1"/>
  <c r="M1126" i="1"/>
  <c r="Q1126" i="1" s="1"/>
  <c r="M1130" i="1"/>
  <c r="Q1130" i="1" s="1"/>
  <c r="M1014" i="1"/>
  <c r="Q1014" i="1" s="1"/>
  <c r="M1015" i="1"/>
  <c r="Q1015" i="1" s="1"/>
  <c r="M1152" i="1"/>
  <c r="Q1152" i="1" s="1"/>
  <c r="M1040" i="1"/>
  <c r="Q1040" i="1" s="1"/>
  <c r="M1043" i="1"/>
  <c r="Q1043" i="1" s="1"/>
  <c r="M1194" i="1"/>
  <c r="Q1194" i="1" s="1"/>
  <c r="M1079" i="1"/>
  <c r="Q1079" i="1" s="1"/>
  <c r="M1200" i="1"/>
  <c r="Q1200" i="1" s="1"/>
  <c r="M1086" i="1"/>
  <c r="Q1086" i="1" s="1"/>
  <c r="M1220" i="1"/>
  <c r="Q1220" i="1" s="1"/>
  <c r="M1131" i="1"/>
  <c r="Q1131" i="1" s="1"/>
  <c r="M1282" i="1"/>
  <c r="Q1282" i="1" s="1"/>
  <c r="M1326" i="1"/>
  <c r="Q1326" i="1" s="1"/>
  <c r="M1208" i="1"/>
  <c r="Q1208" i="1" s="1"/>
  <c r="M1335" i="1"/>
  <c r="Q1335" i="1" s="1"/>
  <c r="M1389" i="1"/>
  <c r="Q1389" i="1" s="1"/>
  <c r="M862" i="1"/>
  <c r="Q862" i="1" s="1"/>
  <c r="M983" i="1"/>
  <c r="Q983" i="1" s="1"/>
  <c r="M991" i="1"/>
  <c r="Q991" i="1" s="1"/>
  <c r="M872" i="1"/>
  <c r="Q872" i="1" s="1"/>
  <c r="M1001" i="1"/>
  <c r="Q1001" i="1" s="1"/>
  <c r="M907" i="1"/>
  <c r="Q907" i="1" s="1"/>
  <c r="M914" i="1"/>
  <c r="Q914" i="1" s="1"/>
  <c r="M925" i="1"/>
  <c r="Q925" i="1" s="1"/>
  <c r="M947" i="1"/>
  <c r="Q947" i="1" s="1"/>
  <c r="M955" i="1"/>
  <c r="Q955" i="1" s="1"/>
  <c r="M975" i="1"/>
  <c r="Q975" i="1" s="1"/>
  <c r="M1097" i="1"/>
  <c r="Q1097" i="1" s="1"/>
  <c r="M982" i="1"/>
  <c r="Q982" i="1" s="1"/>
  <c r="M995" i="1"/>
  <c r="Q995" i="1" s="1"/>
  <c r="M1004" i="1"/>
  <c r="Q1004" i="1" s="1"/>
  <c r="M1125" i="1"/>
  <c r="Q1125" i="1" s="1"/>
  <c r="M1142" i="1"/>
  <c r="Q1142" i="1" s="1"/>
  <c r="M1031" i="1"/>
  <c r="Q1031" i="1" s="1"/>
  <c r="M1046" i="1"/>
  <c r="Q1046" i="1" s="1"/>
  <c r="M1190" i="1"/>
  <c r="Q1190" i="1" s="1"/>
  <c r="M1077" i="1"/>
  <c r="Q1077" i="1" s="1"/>
  <c r="M1082" i="1"/>
  <c r="Q1082" i="1" s="1"/>
  <c r="M1235" i="1"/>
  <c r="Q1235" i="1" s="1"/>
  <c r="M1264" i="1"/>
  <c r="Q1264" i="1" s="1"/>
  <c r="M1268" i="1"/>
  <c r="Q1268" i="1" s="1"/>
  <c r="M1166" i="1"/>
  <c r="Q1166" i="1" s="1"/>
  <c r="M1378" i="1"/>
  <c r="Q1378" i="1" s="1"/>
  <c r="M874" i="1"/>
  <c r="Q874" i="1" s="1"/>
  <c r="M882" i="1"/>
  <c r="Q882" i="1" s="1"/>
  <c r="M889" i="1"/>
  <c r="Q889" i="1" s="1"/>
  <c r="M904" i="1"/>
  <c r="Q904" i="1" s="1"/>
  <c r="M911" i="1"/>
  <c r="Q911" i="1" s="1"/>
  <c r="M919" i="1"/>
  <c r="Q919" i="1" s="1"/>
  <c r="M926" i="1"/>
  <c r="Q926" i="1" s="1"/>
  <c r="M933" i="1"/>
  <c r="Q933" i="1" s="1"/>
  <c r="M941" i="1"/>
  <c r="Q941" i="1" s="1"/>
  <c r="M948" i="1"/>
  <c r="Q948" i="1" s="1"/>
  <c r="M956" i="1"/>
  <c r="Q956" i="1" s="1"/>
  <c r="M963" i="1"/>
  <c r="Q963" i="1" s="1"/>
  <c r="M970" i="1"/>
  <c r="Q970" i="1" s="1"/>
  <c r="M873" i="1"/>
  <c r="Q873" i="1" s="1"/>
  <c r="R898" i="1"/>
  <c r="M899" i="1"/>
  <c r="Q899" i="1" s="1"/>
  <c r="M918" i="1"/>
  <c r="Q918" i="1" s="1"/>
  <c r="R922" i="1"/>
  <c r="M1049" i="1"/>
  <c r="Q1049" i="1" s="1"/>
  <c r="M1053" i="1"/>
  <c r="Q1053" i="1" s="1"/>
  <c r="M1061" i="1"/>
  <c r="Q1061" i="1" s="1"/>
  <c r="M1069" i="1"/>
  <c r="Q1069" i="1" s="1"/>
  <c r="M1071" i="1"/>
  <c r="Q1071" i="1" s="1"/>
  <c r="M960" i="1"/>
  <c r="Q960" i="1" s="1"/>
  <c r="M968" i="1"/>
  <c r="Q968" i="1" s="1"/>
  <c r="M1089" i="1"/>
  <c r="Q1089" i="1" s="1"/>
  <c r="M989" i="1"/>
  <c r="Q989" i="1" s="1"/>
  <c r="M1110" i="1"/>
  <c r="Q1110" i="1" s="1"/>
  <c r="M1012" i="1"/>
  <c r="Q1012" i="1" s="1"/>
  <c r="M1134" i="1"/>
  <c r="Q1134" i="1" s="1"/>
  <c r="M1018" i="1"/>
  <c r="Q1018" i="1" s="1"/>
  <c r="M1039" i="1"/>
  <c r="Q1039" i="1" s="1"/>
  <c r="M1160" i="1"/>
  <c r="Q1160" i="1" s="1"/>
  <c r="M1175" i="1"/>
  <c r="Q1175" i="1" s="1"/>
  <c r="M1062" i="1"/>
  <c r="Q1062" i="1" s="1"/>
  <c r="M1183" i="1"/>
  <c r="Q1183" i="1" s="1"/>
  <c r="M1072" i="1"/>
  <c r="Q1072" i="1" s="1"/>
  <c r="M1075" i="1"/>
  <c r="Q1075" i="1" s="1"/>
  <c r="M1138" i="1"/>
  <c r="Q1138" i="1" s="1"/>
  <c r="M1147" i="1"/>
  <c r="Q1147" i="1" s="1"/>
  <c r="M1205" i="1"/>
  <c r="Q1205" i="1" s="1"/>
  <c r="M1253" i="1"/>
  <c r="Q1253" i="1" s="1"/>
  <c r="M1117" i="1"/>
  <c r="Q1117" i="1" s="1"/>
  <c r="M1000" i="1"/>
  <c r="Q1000" i="1" s="1"/>
  <c r="M1149" i="1"/>
  <c r="Q1149" i="1" s="1"/>
  <c r="M1037" i="1"/>
  <c r="Q1037" i="1" s="1"/>
  <c r="M1042" i="1"/>
  <c r="Q1042" i="1" s="1"/>
  <c r="M1044" i="1"/>
  <c r="Q1044" i="1" s="1"/>
  <c r="M1074" i="1"/>
  <c r="Q1074" i="1" s="1"/>
  <c r="M1076" i="1"/>
  <c r="Q1076" i="1" s="1"/>
  <c r="M1081" i="1"/>
  <c r="Q1081" i="1" s="1"/>
  <c r="M1216" i="1"/>
  <c r="Q1216" i="1" s="1"/>
  <c r="M1112" i="1"/>
  <c r="Q1112" i="1" s="1"/>
  <c r="M1124" i="1"/>
  <c r="Q1124" i="1" s="1"/>
  <c r="M1140" i="1"/>
  <c r="Q1140" i="1" s="1"/>
  <c r="M1272" i="1"/>
  <c r="Q1272" i="1" s="1"/>
  <c r="M1161" i="1"/>
  <c r="Q1161" i="1" s="1"/>
  <c r="M1291" i="1"/>
  <c r="Q1291" i="1" s="1"/>
  <c r="M1178" i="1"/>
  <c r="Q1178" i="1" s="1"/>
  <c r="M1299" i="1"/>
  <c r="Q1299" i="1" s="1"/>
  <c r="M1307" i="1"/>
  <c r="Q1307" i="1" s="1"/>
  <c r="M1197" i="1"/>
  <c r="Q1197" i="1" s="1"/>
  <c r="M1257" i="1"/>
  <c r="Q1257" i="1" s="1"/>
  <c r="M1382" i="1"/>
  <c r="Q1382" i="1" s="1"/>
  <c r="R972" i="1"/>
  <c r="M1129" i="1"/>
  <c r="Q1129" i="1" s="1"/>
  <c r="M1163" i="1"/>
  <c r="Q1163" i="1" s="1"/>
  <c r="M1048" i="1"/>
  <c r="Q1048" i="1" s="1"/>
  <c r="M1195" i="1"/>
  <c r="Q1195" i="1" s="1"/>
  <c r="M1080" i="1"/>
  <c r="Q1080" i="1" s="1"/>
  <c r="M1202" i="1"/>
  <c r="Q1202" i="1" s="1"/>
  <c r="M1085" i="1"/>
  <c r="Q1085" i="1" s="1"/>
  <c r="M1108" i="1"/>
  <c r="Q1108" i="1" s="1"/>
  <c r="M1119" i="1"/>
  <c r="Q1119" i="1" s="1"/>
  <c r="M1240" i="1"/>
  <c r="Q1240" i="1" s="1"/>
  <c r="M1135" i="1"/>
  <c r="Q1135" i="1" s="1"/>
  <c r="M1256" i="1"/>
  <c r="Q1256" i="1" s="1"/>
  <c r="M1156" i="1"/>
  <c r="Q1156" i="1" s="1"/>
  <c r="M1193" i="1"/>
  <c r="Q1193" i="1" s="1"/>
  <c r="M1314" i="1"/>
  <c r="Q1314" i="1" s="1"/>
  <c r="M1221" i="1"/>
  <c r="Q1221" i="1" s="1"/>
  <c r="M1346" i="1"/>
  <c r="Q1346" i="1" s="1"/>
  <c r="M1236" i="1"/>
  <c r="Q1236" i="1" s="1"/>
  <c r="M1141" i="1"/>
  <c r="Q1141" i="1" s="1"/>
  <c r="M1151" i="1"/>
  <c r="Q1151" i="1" s="1"/>
  <c r="M1052" i="1"/>
  <c r="Q1052" i="1" s="1"/>
  <c r="M1174" i="1"/>
  <c r="Q1174" i="1" s="1"/>
  <c r="M1057" i="1"/>
  <c r="Q1057" i="1" s="1"/>
  <c r="M1185" i="1"/>
  <c r="Q1185" i="1" s="1"/>
  <c r="M1199" i="1"/>
  <c r="Q1199" i="1" s="1"/>
  <c r="M1084" i="1"/>
  <c r="Q1084" i="1" s="1"/>
  <c r="M1206" i="1"/>
  <c r="Q1206" i="1" s="1"/>
  <c r="M1104" i="1"/>
  <c r="Q1104" i="1" s="1"/>
  <c r="M1111" i="1"/>
  <c r="Q1111" i="1" s="1"/>
  <c r="M1128" i="1"/>
  <c r="Q1128" i="1" s="1"/>
  <c r="M1144" i="1"/>
  <c r="Q1144" i="1" s="1"/>
  <c r="M1154" i="1"/>
  <c r="Q1154" i="1" s="1"/>
  <c r="M1164" i="1"/>
  <c r="Q1164" i="1" s="1"/>
  <c r="M1173" i="1"/>
  <c r="Q1173" i="1" s="1"/>
  <c r="M1294" i="1"/>
  <c r="Q1294" i="1" s="1"/>
  <c r="M1298" i="1"/>
  <c r="Q1298" i="1" s="1"/>
  <c r="M1181" i="1"/>
  <c r="Q1181" i="1" s="1"/>
  <c r="M1302" i="1"/>
  <c r="Q1302" i="1" s="1"/>
  <c r="M1198" i="1"/>
  <c r="Q1198" i="1" s="1"/>
  <c r="M1204" i="1"/>
  <c r="Q1204" i="1" s="1"/>
  <c r="M1225" i="1"/>
  <c r="Q1225" i="1" s="1"/>
  <c r="M1350" i="1"/>
  <c r="Q1350" i="1" s="1"/>
  <c r="M1375" i="1"/>
  <c r="Q1375" i="1" s="1"/>
  <c r="M1269" i="1"/>
  <c r="Q1269" i="1" s="1"/>
  <c r="M1406" i="1"/>
  <c r="Q1406" i="1" s="1"/>
  <c r="M1505" i="1"/>
  <c r="Q1505" i="1" s="1"/>
  <c r="M1504" i="1"/>
  <c r="Q1504" i="1" s="1"/>
  <c r="R904" i="1"/>
  <c r="R911" i="1"/>
  <c r="R919" i="1"/>
  <c r="M1121" i="1"/>
  <c r="Q1121" i="1" s="1"/>
  <c r="M1171" i="1"/>
  <c r="Q1171" i="1" s="1"/>
  <c r="M1056" i="1"/>
  <c r="Q1056" i="1" s="1"/>
  <c r="M1196" i="1"/>
  <c r="Q1196" i="1" s="1"/>
  <c r="M1088" i="1"/>
  <c r="Q1088" i="1" s="1"/>
  <c r="M1210" i="1"/>
  <c r="Q1210" i="1" s="1"/>
  <c r="M1099" i="1"/>
  <c r="Q1099" i="1" s="1"/>
  <c r="M1100" i="1"/>
  <c r="Q1100" i="1" s="1"/>
  <c r="M1107" i="1"/>
  <c r="Q1107" i="1" s="1"/>
  <c r="M1239" i="1"/>
  <c r="Q1239" i="1" s="1"/>
  <c r="M1123" i="1"/>
  <c r="Q1123" i="1" s="1"/>
  <c r="M1244" i="1"/>
  <c r="Q1244" i="1" s="1"/>
  <c r="M1139" i="1"/>
  <c r="Q1139" i="1" s="1"/>
  <c r="M1280" i="1"/>
  <c r="Q1280" i="1" s="1"/>
  <c r="M1168" i="1"/>
  <c r="Q1168" i="1" s="1"/>
  <c r="M1170" i="1"/>
  <c r="Q1170" i="1" s="1"/>
  <c r="M1309" i="1"/>
  <c r="Q1309" i="1" s="1"/>
  <c r="M1192" i="1"/>
  <c r="Q1192" i="1" s="1"/>
  <c r="M1328" i="1"/>
  <c r="Q1328" i="1" s="1"/>
  <c r="M1011" i="1"/>
  <c r="Q1011" i="1" s="1"/>
  <c r="M1133" i="1"/>
  <c r="Q1133" i="1" s="1"/>
  <c r="M1026" i="1"/>
  <c r="Q1026" i="1" s="1"/>
  <c r="M1060" i="1"/>
  <c r="Q1060" i="1" s="1"/>
  <c r="M1092" i="1"/>
  <c r="Q1092" i="1" s="1"/>
  <c r="M1214" i="1"/>
  <c r="Q1214" i="1" s="1"/>
  <c r="M1103" i="1"/>
  <c r="Q1103" i="1" s="1"/>
  <c r="M1228" i="1"/>
  <c r="Q1228" i="1" s="1"/>
  <c r="M1116" i="1"/>
  <c r="Q1116" i="1" s="1"/>
  <c r="M1132" i="1"/>
  <c r="Q1132" i="1" s="1"/>
  <c r="M1148" i="1"/>
  <c r="Q1148" i="1" s="1"/>
  <c r="M1153" i="1"/>
  <c r="Q1153" i="1" s="1"/>
  <c r="M1284" i="1"/>
  <c r="Q1284" i="1" s="1"/>
  <c r="M1297" i="1"/>
  <c r="Q1297" i="1" s="1"/>
  <c r="M1182" i="1"/>
  <c r="Q1182" i="1" s="1"/>
  <c r="M1188" i="1"/>
  <c r="Q1188" i="1" s="1"/>
  <c r="M1343" i="1"/>
  <c r="Q1343" i="1" s="1"/>
  <c r="M1276" i="1"/>
  <c r="Q1276" i="1" s="1"/>
  <c r="M1285" i="1"/>
  <c r="Q1285" i="1" s="1"/>
  <c r="M1145" i="1"/>
  <c r="Q1145" i="1" s="1"/>
  <c r="M1172" i="1"/>
  <c r="Q1172" i="1" s="1"/>
  <c r="M1064" i="1"/>
  <c r="Q1064" i="1" s="1"/>
  <c r="M1186" i="1"/>
  <c r="Q1186" i="1" s="1"/>
  <c r="M1211" i="1"/>
  <c r="Q1211" i="1" s="1"/>
  <c r="M1096" i="1"/>
  <c r="Q1096" i="1" s="1"/>
  <c r="M1218" i="1"/>
  <c r="Q1218" i="1" s="1"/>
  <c r="M1224" i="1"/>
  <c r="Q1224" i="1" s="1"/>
  <c r="M1243" i="1"/>
  <c r="Q1243" i="1" s="1"/>
  <c r="M1127" i="1"/>
  <c r="Q1127" i="1" s="1"/>
  <c r="M1248" i="1"/>
  <c r="Q1248" i="1" s="1"/>
  <c r="M1143" i="1"/>
  <c r="Q1143" i="1" s="1"/>
  <c r="M1155" i="1"/>
  <c r="Q1155" i="1" s="1"/>
  <c r="M1158" i="1"/>
  <c r="Q1158" i="1" s="1"/>
  <c r="M1176" i="1"/>
  <c r="Q1176" i="1" s="1"/>
  <c r="M1347" i="1"/>
  <c r="Q1347" i="1" s="1"/>
  <c r="M1232" i="1"/>
  <c r="Q1232" i="1" s="1"/>
  <c r="M1274" i="1"/>
  <c r="Q1274" i="1" s="1"/>
  <c r="M1279" i="1"/>
  <c r="Q1279" i="1" s="1"/>
  <c r="M1167" i="1"/>
  <c r="Q1167" i="1" s="1"/>
  <c r="M1289" i="1"/>
  <c r="Q1289" i="1" s="1"/>
  <c r="M1305" i="1"/>
  <c r="Q1305" i="1" s="1"/>
  <c r="M1321" i="1"/>
  <c r="Q1321" i="1" s="1"/>
  <c r="M1327" i="1"/>
  <c r="Q1327" i="1" s="1"/>
  <c r="M1217" i="1"/>
  <c r="Q1217" i="1" s="1"/>
  <c r="M1339" i="1"/>
  <c r="Q1339" i="1" s="1"/>
  <c r="M1342" i="1"/>
  <c r="Q1342" i="1" s="1"/>
  <c r="M1227" i="1"/>
  <c r="Q1227" i="1" s="1"/>
  <c r="M1249" i="1"/>
  <c r="Q1249" i="1" s="1"/>
  <c r="M1371" i="1"/>
  <c r="Q1371" i="1" s="1"/>
  <c r="M1374" i="1"/>
  <c r="Q1374" i="1" s="1"/>
  <c r="M1259" i="1"/>
  <c r="Q1259" i="1" s="1"/>
  <c r="M1260" i="1"/>
  <c r="Q1260" i="1" s="1"/>
  <c r="M1304" i="1"/>
  <c r="Q1304" i="1" s="1"/>
  <c r="M1319" i="1"/>
  <c r="Q1319" i="1" s="1"/>
  <c r="M1384" i="1"/>
  <c r="Q1384" i="1" s="1"/>
  <c r="M1516" i="1"/>
  <c r="Q1516" i="1" s="1"/>
  <c r="M1407" i="1"/>
  <c r="Q1407" i="1" s="1"/>
  <c r="M1286" i="1"/>
  <c r="Q1286" i="1" s="1"/>
  <c r="M1179" i="1"/>
  <c r="Q1179" i="1" s="1"/>
  <c r="M1301" i="1"/>
  <c r="Q1301" i="1" s="1"/>
  <c r="M1303" i="1"/>
  <c r="Q1303" i="1" s="1"/>
  <c r="M1187" i="1"/>
  <c r="Q1187" i="1" s="1"/>
  <c r="M1310" i="1"/>
  <c r="Q1310" i="1" s="1"/>
  <c r="M1203" i="1"/>
  <c r="Q1203" i="1" s="1"/>
  <c r="M1209" i="1"/>
  <c r="Q1209" i="1" s="1"/>
  <c r="M1213" i="1"/>
  <c r="Q1213" i="1" s="1"/>
  <c r="M1338" i="1"/>
  <c r="Q1338" i="1" s="1"/>
  <c r="M1223" i="1"/>
  <c r="Q1223" i="1" s="1"/>
  <c r="M1245" i="1"/>
  <c r="Q1245" i="1" s="1"/>
  <c r="M1370" i="1"/>
  <c r="Q1370" i="1" s="1"/>
  <c r="M1255" i="1"/>
  <c r="Q1255" i="1" s="1"/>
  <c r="M1273" i="1"/>
  <c r="Q1273" i="1" s="1"/>
  <c r="M1344" i="1"/>
  <c r="Q1344" i="1" s="1"/>
  <c r="M1396" i="1"/>
  <c r="Q1396" i="1" s="1"/>
  <c r="M1436" i="1"/>
  <c r="Q1436" i="1" s="1"/>
  <c r="M1471" i="1"/>
  <c r="Q1471" i="1" s="1"/>
  <c r="M1267" i="1"/>
  <c r="Q1267" i="1" s="1"/>
  <c r="M1271" i="1"/>
  <c r="Q1271" i="1" s="1"/>
  <c r="M1159" i="1"/>
  <c r="Q1159" i="1" s="1"/>
  <c r="M1317" i="1"/>
  <c r="Q1317" i="1" s="1"/>
  <c r="M1207" i="1"/>
  <c r="Q1207" i="1" s="1"/>
  <c r="M1331" i="1"/>
  <c r="Q1331" i="1" s="1"/>
  <c r="M1334" i="1"/>
  <c r="Q1334" i="1" s="1"/>
  <c r="M1219" i="1"/>
  <c r="Q1219" i="1" s="1"/>
  <c r="M1241" i="1"/>
  <c r="Q1241" i="1" s="1"/>
  <c r="M1363" i="1"/>
  <c r="Q1363" i="1" s="1"/>
  <c r="M1366" i="1"/>
  <c r="Q1366" i="1" s="1"/>
  <c r="M1251" i="1"/>
  <c r="Q1251" i="1" s="1"/>
  <c r="M1300" i="1"/>
  <c r="Q1300" i="1" s="1"/>
  <c r="M1438" i="1"/>
  <c r="Q1438" i="1" s="1"/>
  <c r="M1404" i="1"/>
  <c r="Q1404" i="1" s="1"/>
  <c r="M1278" i="1"/>
  <c r="Q1278" i="1" s="1"/>
  <c r="M1283" i="1"/>
  <c r="Q1283" i="1" s="1"/>
  <c r="M1293" i="1"/>
  <c r="Q1293" i="1" s="1"/>
  <c r="M1306" i="1"/>
  <c r="Q1306" i="1" s="1"/>
  <c r="M1315" i="1"/>
  <c r="Q1315" i="1" s="1"/>
  <c r="M1322" i="1"/>
  <c r="Q1322" i="1" s="1"/>
  <c r="M1330" i="1"/>
  <c r="Q1330" i="1" s="1"/>
  <c r="M1237" i="1"/>
  <c r="Q1237" i="1" s="1"/>
  <c r="M1359" i="1"/>
  <c r="Q1359" i="1" s="1"/>
  <c r="M1362" i="1"/>
  <c r="Q1362" i="1" s="1"/>
  <c r="M1277" i="1"/>
  <c r="Q1277" i="1" s="1"/>
  <c r="M1398" i="1"/>
  <c r="Q1398" i="1" s="1"/>
  <c r="M1295" i="1"/>
  <c r="Q1295" i="1" s="1"/>
  <c r="M1426" i="1"/>
  <c r="Q1426" i="1" s="1"/>
  <c r="M1360" i="1"/>
  <c r="Q1360" i="1" s="1"/>
  <c r="M1222" i="1"/>
  <c r="Q1222" i="1" s="1"/>
  <c r="M1226" i="1"/>
  <c r="Q1226" i="1" s="1"/>
  <c r="M1230" i="1"/>
  <c r="Q1230" i="1" s="1"/>
  <c r="M1234" i="1"/>
  <c r="Q1234" i="1" s="1"/>
  <c r="M1238" i="1"/>
  <c r="Q1238" i="1" s="1"/>
  <c r="M1242" i="1"/>
  <c r="Q1242" i="1" s="1"/>
  <c r="M1246" i="1"/>
  <c r="Q1246" i="1" s="1"/>
  <c r="M1250" i="1"/>
  <c r="Q1250" i="1" s="1"/>
  <c r="M1254" i="1"/>
  <c r="Q1254" i="1" s="1"/>
  <c r="M1258" i="1"/>
  <c r="Q1258" i="1" s="1"/>
  <c r="M1262" i="1"/>
  <c r="Q1262" i="1" s="1"/>
  <c r="M1266" i="1"/>
  <c r="Q1266" i="1" s="1"/>
  <c r="M1270" i="1"/>
  <c r="Q1270" i="1" s="1"/>
  <c r="M1290" i="1"/>
  <c r="Q1290" i="1" s="1"/>
  <c r="M1313" i="1"/>
  <c r="Q1313" i="1" s="1"/>
  <c r="M1233" i="1"/>
  <c r="Q1233" i="1" s="1"/>
  <c r="M1355" i="1"/>
  <c r="Q1355" i="1" s="1"/>
  <c r="M1358" i="1"/>
  <c r="Q1358" i="1" s="1"/>
  <c r="M1265" i="1"/>
  <c r="Q1265" i="1" s="1"/>
  <c r="M1351" i="1"/>
  <c r="Q1351" i="1" s="1"/>
  <c r="M1512" i="1"/>
  <c r="Q1512" i="1" s="1"/>
  <c r="M1275" i="1"/>
  <c r="Q1275" i="1" s="1"/>
  <c r="M1311" i="1"/>
  <c r="Q1311" i="1" s="1"/>
  <c r="M1318" i="1"/>
  <c r="Q1318" i="1" s="1"/>
  <c r="M1229" i="1"/>
  <c r="Q1229" i="1" s="1"/>
  <c r="M1354" i="1"/>
  <c r="Q1354" i="1" s="1"/>
  <c r="M1261" i="1"/>
  <c r="Q1261" i="1" s="1"/>
  <c r="M1386" i="1"/>
  <c r="Q1386" i="1" s="1"/>
  <c r="M1281" i="1"/>
  <c r="Q1281" i="1" s="1"/>
  <c r="M1312" i="1"/>
  <c r="Q1312" i="1" s="1"/>
  <c r="M1376" i="1"/>
  <c r="Q1376" i="1" s="1"/>
  <c r="M1431" i="1"/>
  <c r="Q1431" i="1" s="1"/>
  <c r="M1509" i="1"/>
  <c r="Q1509" i="1" s="1"/>
  <c r="M1390" i="1"/>
  <c r="Q1390" i="1" s="1"/>
  <c r="M1394" i="1"/>
  <c r="Q1394" i="1" s="1"/>
  <c r="M1425" i="1"/>
  <c r="Q1425" i="1" s="1"/>
  <c r="M1316" i="1"/>
  <c r="Q1316" i="1" s="1"/>
  <c r="M1442" i="1"/>
  <c r="Q1442" i="1" s="1"/>
  <c r="M1332" i="1"/>
  <c r="Q1332" i="1" s="1"/>
  <c r="M1348" i="1"/>
  <c r="Q1348" i="1" s="1"/>
  <c r="M1364" i="1"/>
  <c r="Q1364" i="1" s="1"/>
  <c r="M1500" i="1"/>
  <c r="Q1500" i="1" s="1"/>
  <c r="M1383" i="1"/>
  <c r="Q1383" i="1" s="1"/>
  <c r="M1402" i="1"/>
  <c r="Q1402" i="1" s="1"/>
  <c r="M1422" i="1"/>
  <c r="Q1422" i="1" s="1"/>
  <c r="M1481" i="1"/>
  <c r="Q1481" i="1" s="1"/>
  <c r="M1417" i="1"/>
  <c r="Q1417" i="1" s="1"/>
  <c r="M1380" i="1"/>
  <c r="Q1380" i="1" s="1"/>
  <c r="M1415" i="1"/>
  <c r="Q1415" i="1" s="1"/>
  <c r="M1325" i="1"/>
  <c r="Q1325" i="1" s="1"/>
  <c r="M1329" i="1"/>
  <c r="Q1329" i="1" s="1"/>
  <c r="M1333" i="1"/>
  <c r="Q1333" i="1" s="1"/>
  <c r="M1337" i="1"/>
  <c r="Q1337" i="1" s="1"/>
  <c r="M1341" i="1"/>
  <c r="Q1341" i="1" s="1"/>
  <c r="M1345" i="1"/>
  <c r="Q1345" i="1" s="1"/>
  <c r="M1349" i="1"/>
  <c r="Q1349" i="1" s="1"/>
  <c r="M1353" i="1"/>
  <c r="Q1353" i="1" s="1"/>
  <c r="M1357" i="1"/>
  <c r="Q1357" i="1" s="1"/>
  <c r="M1361" i="1"/>
  <c r="Q1361" i="1" s="1"/>
  <c r="M1365" i="1"/>
  <c r="Q1365" i="1" s="1"/>
  <c r="M1369" i="1"/>
  <c r="Q1369" i="1" s="1"/>
  <c r="M1373" i="1"/>
  <c r="Q1373" i="1" s="1"/>
  <c r="M1377" i="1"/>
  <c r="Q1377" i="1" s="1"/>
  <c r="M1385" i="1"/>
  <c r="Q1385" i="1" s="1"/>
  <c r="M1397" i="1"/>
  <c r="Q1397" i="1" s="1"/>
  <c r="M1401" i="1"/>
  <c r="Q1401" i="1" s="1"/>
  <c r="M1405" i="1"/>
  <c r="Q1405" i="1" s="1"/>
  <c r="M1410" i="1"/>
  <c r="Q1410" i="1" s="1"/>
  <c r="M1421" i="1"/>
  <c r="Q1421" i="1" s="1"/>
  <c r="M1430" i="1"/>
  <c r="Q1430" i="1" s="1"/>
  <c r="M1320" i="1"/>
  <c r="Q1320" i="1" s="1"/>
  <c r="M1336" i="1"/>
  <c r="Q1336" i="1" s="1"/>
  <c r="M1352" i="1"/>
  <c r="Q1352" i="1" s="1"/>
  <c r="M1368" i="1"/>
  <c r="Q1368" i="1" s="1"/>
  <c r="M1403" i="1"/>
  <c r="Q1403" i="1" s="1"/>
  <c r="M1529" i="1"/>
  <c r="Q1529" i="1" s="1"/>
  <c r="M1288" i="1"/>
  <c r="Q1288" i="1" s="1"/>
  <c r="M1414" i="1"/>
  <c r="Q1414" i="1" s="1"/>
  <c r="M1381" i="1"/>
  <c r="Q1381" i="1" s="1"/>
  <c r="M1393" i="1"/>
  <c r="Q1393" i="1" s="1"/>
  <c r="M1408" i="1"/>
  <c r="Q1408" i="1" s="1"/>
  <c r="M1392" i="1"/>
  <c r="Q1392" i="1" s="1"/>
  <c r="M1400" i="1"/>
  <c r="Q1400" i="1" s="1"/>
  <c r="M1292" i="1"/>
  <c r="Q1292" i="1" s="1"/>
  <c r="M1418" i="1"/>
  <c r="Q1418" i="1" s="1"/>
  <c r="M1308" i="1"/>
  <c r="Q1308" i="1" s="1"/>
  <c r="M1434" i="1"/>
  <c r="Q1434" i="1" s="1"/>
  <c r="M1324" i="1"/>
  <c r="Q1324" i="1" s="1"/>
  <c r="M1340" i="1"/>
  <c r="Q1340" i="1" s="1"/>
  <c r="M1356" i="1"/>
  <c r="Q1356" i="1" s="1"/>
  <c r="M1372" i="1"/>
  <c r="Q1372" i="1" s="1"/>
  <c r="M1570" i="1"/>
  <c r="Q1570" i="1" s="1"/>
  <c r="M1461" i="1"/>
  <c r="Q1461" i="1" s="1"/>
  <c r="M1296" i="1"/>
  <c r="Q1296" i="1" s="1"/>
  <c r="M1388" i="1"/>
  <c r="Q1388" i="1" s="1"/>
  <c r="M1416" i="1"/>
  <c r="Q1416" i="1" s="1"/>
  <c r="M1557" i="1"/>
  <c r="Q1557" i="1" s="1"/>
  <c r="M1429" i="1"/>
  <c r="Q1429" i="1" s="1"/>
  <c r="M1433" i="1"/>
  <c r="Q1433" i="1" s="1"/>
  <c r="M1437" i="1"/>
  <c r="Q1437" i="1" s="1"/>
  <c r="M1441" i="1"/>
  <c r="Q1441" i="1" s="1"/>
  <c r="M1445" i="1"/>
  <c r="Q1445" i="1" s="1"/>
  <c r="M1465" i="1"/>
  <c r="Q1465" i="1" s="1"/>
  <c r="M1473" i="1"/>
  <c r="Q1473" i="1" s="1"/>
  <c r="M1493" i="1"/>
  <c r="Q1493" i="1" s="1"/>
  <c r="M1520" i="1"/>
  <c r="Q1520" i="1" s="1"/>
  <c r="M1424" i="1"/>
  <c r="Q1424" i="1" s="1"/>
  <c r="M1435" i="1"/>
  <c r="Q1435" i="1" s="1"/>
  <c r="M1440" i="1"/>
  <c r="Q1440" i="1" s="1"/>
  <c r="M1453" i="1"/>
  <c r="Q1453" i="1" s="1"/>
  <c r="M1617" i="1"/>
  <c r="Q1617" i="1" s="1"/>
  <c r="M1379" i="1"/>
  <c r="Q1379" i="1" s="1"/>
  <c r="M1501" i="1"/>
  <c r="Q1501" i="1" s="1"/>
  <c r="M1395" i="1"/>
  <c r="Q1395" i="1" s="1"/>
  <c r="M1524" i="1"/>
  <c r="Q1524" i="1" s="1"/>
  <c r="M1528" i="1"/>
  <c r="Q1528" i="1" s="1"/>
  <c r="M1536" i="1"/>
  <c r="Q1536" i="1" s="1"/>
  <c r="M1449" i="1"/>
  <c r="Q1449" i="1" s="1"/>
  <c r="M1448" i="1"/>
  <c r="Q1448" i="1" s="1"/>
  <c r="M1452" i="1"/>
  <c r="Q1452" i="1" s="1"/>
  <c r="M1456" i="1"/>
  <c r="Q1456" i="1" s="1"/>
  <c r="M1460" i="1"/>
  <c r="Q1460" i="1" s="1"/>
  <c r="M1464" i="1"/>
  <c r="Q1464" i="1" s="1"/>
  <c r="M1468" i="1"/>
  <c r="Q1468" i="1" s="1"/>
  <c r="M1472" i="1"/>
  <c r="Q1472" i="1" s="1"/>
  <c r="M1476" i="1"/>
  <c r="Q1476" i="1" s="1"/>
  <c r="M1480" i="1"/>
  <c r="Q1480" i="1" s="1"/>
  <c r="M1484" i="1"/>
  <c r="Q1484" i="1" s="1"/>
  <c r="M1488" i="1"/>
  <c r="Q1488" i="1" s="1"/>
  <c r="M1492" i="1"/>
  <c r="Q1492" i="1" s="1"/>
  <c r="M1496" i="1"/>
  <c r="Q1496" i="1" s="1"/>
  <c r="M1508" i="1"/>
  <c r="Q1508" i="1" s="1"/>
  <c r="M1412" i="1"/>
  <c r="Q1412" i="1" s="1"/>
  <c r="M1420" i="1"/>
  <c r="Q1420" i="1" s="1"/>
  <c r="M1423" i="1"/>
  <c r="Q1423" i="1" s="1"/>
  <c r="M1428" i="1"/>
  <c r="Q1428" i="1" s="1"/>
  <c r="M1549" i="1"/>
  <c r="Q1549" i="1" s="1"/>
  <c r="M1439" i="1"/>
  <c r="Q1439" i="1" s="1"/>
  <c r="M1444" i="1"/>
  <c r="Q1444" i="1" s="1"/>
  <c r="M1391" i="1"/>
  <c r="Q1391" i="1" s="1"/>
  <c r="M1525" i="1"/>
  <c r="Q1525" i="1" s="1"/>
  <c r="M1411" i="1"/>
  <c r="Q1411" i="1" s="1"/>
  <c r="M1419" i="1"/>
  <c r="Q1419" i="1" s="1"/>
  <c r="M1510" i="1"/>
  <c r="Q1510" i="1" s="1"/>
  <c r="M1427" i="1"/>
  <c r="Q1427" i="1" s="1"/>
  <c r="M1432" i="1"/>
  <c r="Q1432" i="1" s="1"/>
  <c r="M1443" i="1"/>
  <c r="Q1443" i="1" s="1"/>
  <c r="M1447" i="1"/>
  <c r="Q1447" i="1" s="1"/>
  <c r="M1568" i="1"/>
  <c r="Q1568" i="1" s="1"/>
  <c r="M1387" i="1"/>
  <c r="Q1387" i="1" s="1"/>
  <c r="M1399" i="1"/>
  <c r="Q1399" i="1" s="1"/>
  <c r="M1532" i="1"/>
  <c r="Q1532" i="1" s="1"/>
  <c r="M1540" i="1"/>
  <c r="Q1540" i="1" s="1"/>
  <c r="M1604" i="1"/>
  <c r="Q1604" i="1" s="1"/>
  <c r="M1593" i="1"/>
  <c r="Q1593" i="1" s="1"/>
  <c r="M1479" i="1"/>
  <c r="Q1479" i="1" s="1"/>
  <c r="M1499" i="1"/>
  <c r="Q1499" i="1" s="1"/>
  <c r="M1507" i="1"/>
  <c r="Q1507" i="1" s="1"/>
  <c r="M1517" i="1"/>
  <c r="Q1517" i="1" s="1"/>
  <c r="M1639" i="1"/>
  <c r="Q1639" i="1" s="1"/>
  <c r="M1544" i="1"/>
  <c r="Q1544" i="1" s="1"/>
  <c r="M1548" i="1"/>
  <c r="Q1548" i="1" s="1"/>
  <c r="M1556" i="1"/>
  <c r="Q1556" i="1" s="1"/>
  <c r="M1455" i="1"/>
  <c r="Q1455" i="1" s="1"/>
  <c r="M1470" i="1"/>
  <c r="Q1470" i="1" s="1"/>
  <c r="M1489" i="1"/>
  <c r="Q1489" i="1" s="1"/>
  <c r="M1506" i="1"/>
  <c r="Q1506" i="1" s="1"/>
  <c r="M1514" i="1"/>
  <c r="Q1514" i="1" s="1"/>
  <c r="M1537" i="1"/>
  <c r="Q1537" i="1" s="1"/>
  <c r="M1560" i="1"/>
  <c r="Q1560" i="1" s="1"/>
  <c r="M1607" i="1"/>
  <c r="Q1607" i="1" s="1"/>
  <c r="M1446" i="1"/>
  <c r="Q1446" i="1" s="1"/>
  <c r="M1569" i="1"/>
  <c r="Q1569" i="1" s="1"/>
  <c r="M1450" i="1"/>
  <c r="Q1450" i="1" s="1"/>
  <c r="M1478" i="1"/>
  <c r="Q1478" i="1" s="1"/>
  <c r="M1636" i="1"/>
  <c r="Q1636" i="1" s="1"/>
  <c r="M1647" i="1"/>
  <c r="Q1647" i="1" s="1"/>
  <c r="M1539" i="1"/>
  <c r="Q1539" i="1" s="1"/>
  <c r="M1543" i="1"/>
  <c r="Q1543" i="1" s="1"/>
  <c r="M1559" i="1"/>
  <c r="Q1559" i="1" s="1"/>
  <c r="M1451" i="1"/>
  <c r="Q1451" i="1" s="1"/>
  <c r="M1457" i="1"/>
  <c r="Q1457" i="1" s="1"/>
  <c r="M1458" i="1"/>
  <c r="Q1458" i="1" s="1"/>
  <c r="M1467" i="1"/>
  <c r="Q1467" i="1" s="1"/>
  <c r="M1477" i="1"/>
  <c r="Q1477" i="1" s="1"/>
  <c r="M1503" i="1"/>
  <c r="Q1503" i="1" s="1"/>
  <c r="M1513" i="1"/>
  <c r="Q1513" i="1" s="1"/>
  <c r="M1644" i="1"/>
  <c r="Q1644" i="1" s="1"/>
  <c r="M1572" i="1"/>
  <c r="Q1572" i="1" s="1"/>
  <c r="M1576" i="1"/>
  <c r="Q1576" i="1" s="1"/>
  <c r="M1580" i="1"/>
  <c r="Q1580" i="1" s="1"/>
  <c r="M1588" i="1"/>
  <c r="Q1588" i="1" s="1"/>
  <c r="M1475" i="1"/>
  <c r="Q1475" i="1" s="1"/>
  <c r="M1485" i="1"/>
  <c r="Q1485" i="1" s="1"/>
  <c r="M1511" i="1"/>
  <c r="Q1511" i="1" s="1"/>
  <c r="M1597" i="1"/>
  <c r="Q1597" i="1" s="1"/>
  <c r="M1558" i="1"/>
  <c r="Q1558" i="1" s="1"/>
  <c r="M1474" i="1"/>
  <c r="Q1474" i="1" s="1"/>
  <c r="M1482" i="1"/>
  <c r="Q1482" i="1" s="1"/>
  <c r="M1502" i="1"/>
  <c r="Q1502" i="1" s="1"/>
  <c r="M1521" i="1"/>
  <c r="Q1521" i="1" s="1"/>
  <c r="M1545" i="1"/>
  <c r="Q1545" i="1" s="1"/>
  <c r="M1550" i="1"/>
  <c r="Q1550" i="1" s="1"/>
  <c r="M1571" i="1"/>
  <c r="Q1571" i="1" s="1"/>
  <c r="M1573" i="1"/>
  <c r="Q1573" i="1" s="1"/>
  <c r="M1454" i="1"/>
  <c r="Q1454" i="1" s="1"/>
  <c r="M1584" i="1"/>
  <c r="Q1584" i="1" s="1"/>
  <c r="M1483" i="1"/>
  <c r="Q1483" i="1" s="1"/>
  <c r="M1486" i="1"/>
  <c r="Q1486" i="1" s="1"/>
  <c r="M1616" i="1"/>
  <c r="Q1616" i="1" s="1"/>
  <c r="M1515" i="1"/>
  <c r="Q1515" i="1" s="1"/>
  <c r="M1518" i="1"/>
  <c r="Q1518" i="1" s="1"/>
  <c r="M1648" i="1"/>
  <c r="Q1648" i="1" s="1"/>
  <c r="M1530" i="1"/>
  <c r="Q1530" i="1" s="1"/>
  <c r="M1531" i="1"/>
  <c r="Q1531" i="1" s="1"/>
  <c r="M1587" i="1"/>
  <c r="Q1587" i="1" s="1"/>
  <c r="M1598" i="1"/>
  <c r="Q1598" i="1" s="1"/>
  <c r="M1595" i="1"/>
  <c r="Q1595" i="1" s="1"/>
  <c r="M1487" i="1"/>
  <c r="Q1487" i="1" s="1"/>
  <c r="M1609" i="1"/>
  <c r="Q1609" i="1" s="1"/>
  <c r="M1490" i="1"/>
  <c r="Q1490" i="1" s="1"/>
  <c r="M1620" i="1"/>
  <c r="Q1620" i="1" s="1"/>
  <c r="M1519" i="1"/>
  <c r="Q1519" i="1" s="1"/>
  <c r="M1522" i="1"/>
  <c r="Q1522" i="1" s="1"/>
  <c r="M1535" i="1"/>
  <c r="Q1535" i="1" s="1"/>
  <c r="M1541" i="1"/>
  <c r="Q1541" i="1" s="1"/>
  <c r="M1561" i="1"/>
  <c r="Q1561" i="1" s="1"/>
  <c r="M1596" i="1"/>
  <c r="Q1596" i="1" s="1"/>
  <c r="M1459" i="1"/>
  <c r="Q1459" i="1" s="1"/>
  <c r="M1581" i="1"/>
  <c r="Q1581" i="1" s="1"/>
  <c r="M1462" i="1"/>
  <c r="Q1462" i="1" s="1"/>
  <c r="M1592" i="1"/>
  <c r="Q1592" i="1" s="1"/>
  <c r="M1491" i="1"/>
  <c r="Q1491" i="1" s="1"/>
  <c r="M1494" i="1"/>
  <c r="Q1494" i="1" s="1"/>
  <c r="M1631" i="1"/>
  <c r="Q1631" i="1" s="1"/>
  <c r="M1523" i="1"/>
  <c r="Q1523" i="1" s="1"/>
  <c r="M1526" i="1"/>
  <c r="Q1526" i="1" s="1"/>
  <c r="M1533" i="1"/>
  <c r="Q1533" i="1" s="1"/>
  <c r="M1586" i="1"/>
  <c r="Q1586" i="1" s="1"/>
  <c r="M1463" i="1"/>
  <c r="Q1463" i="1" s="1"/>
  <c r="M1466" i="1"/>
  <c r="Q1466" i="1" s="1"/>
  <c r="M1495" i="1"/>
  <c r="Q1495" i="1" s="1"/>
  <c r="M1498" i="1"/>
  <c r="Q1498" i="1" s="1"/>
  <c r="M1628" i="1"/>
  <c r="Q1628" i="1" s="1"/>
  <c r="M1635" i="1"/>
  <c r="Q1635" i="1" s="1"/>
  <c r="M1638" i="1"/>
  <c r="Q1638" i="1" s="1"/>
  <c r="M1527" i="1"/>
  <c r="Q1527" i="1" s="1"/>
  <c r="M1651" i="1"/>
  <c r="Q1651" i="1" s="1"/>
  <c r="M1551" i="1"/>
  <c r="Q1551" i="1" s="1"/>
  <c r="M1658" i="1"/>
  <c r="Q1658" i="1" s="1"/>
  <c r="M1583" i="1"/>
  <c r="Q1583" i="1" s="1"/>
  <c r="M1611" i="1"/>
  <c r="Q1611" i="1" s="1"/>
  <c r="M1634" i="1"/>
  <c r="Q1634" i="1" s="1"/>
  <c r="M1659" i="1"/>
  <c r="Q1659" i="1" s="1"/>
  <c r="M1564" i="1"/>
  <c r="Q1564" i="1" s="1"/>
  <c r="M1565" i="1"/>
  <c r="Q1565" i="1" s="1"/>
  <c r="M1567" i="1"/>
  <c r="Q1567" i="1" s="1"/>
  <c r="M1575" i="1"/>
  <c r="Q1575" i="1" s="1"/>
  <c r="M1585" i="1"/>
  <c r="Q1585" i="1" s="1"/>
  <c r="M1591" i="1"/>
  <c r="Q1591" i="1" s="1"/>
  <c r="M1601" i="1"/>
  <c r="Q1601" i="1" s="1"/>
  <c r="M1618" i="1"/>
  <c r="Q1618" i="1" s="1"/>
  <c r="M1542" i="1"/>
  <c r="Q1542" i="1" s="1"/>
  <c r="M1554" i="1"/>
  <c r="Q1554" i="1" s="1"/>
  <c r="M1562" i="1"/>
  <c r="Q1562" i="1" s="1"/>
  <c r="M1582" i="1"/>
  <c r="Q1582" i="1" s="1"/>
  <c r="M1608" i="1"/>
  <c r="Q1608" i="1" s="1"/>
  <c r="M1621" i="1"/>
  <c r="Q1621" i="1" s="1"/>
  <c r="M1655" i="1"/>
  <c r="Q1655" i="1" s="1"/>
  <c r="M1577" i="1"/>
  <c r="Q1577" i="1" s="1"/>
  <c r="M1600" i="1"/>
  <c r="Q1600" i="1" s="1"/>
  <c r="M1632" i="1"/>
  <c r="Q1632" i="1" s="1"/>
  <c r="M1640" i="1"/>
  <c r="Q1640" i="1" s="1"/>
  <c r="M1594" i="1"/>
  <c r="Q1594" i="1" s="1"/>
  <c r="M1630" i="1"/>
  <c r="Q1630" i="1" s="1"/>
  <c r="M1646" i="1"/>
  <c r="Q1646" i="1" s="1"/>
  <c r="M1650" i="1"/>
  <c r="Q1650" i="1" s="1"/>
  <c r="M1653" i="1"/>
  <c r="Q1653" i="1" s="1"/>
  <c r="M1538" i="1"/>
  <c r="Q1538" i="1" s="1"/>
  <c r="M1606" i="1"/>
  <c r="Q1606" i="1" s="1"/>
  <c r="M1622" i="1"/>
  <c r="Q1622" i="1" s="1"/>
  <c r="M1657" i="1"/>
  <c r="Q1657" i="1" s="1"/>
  <c r="M1660" i="1"/>
  <c r="Q1660" i="1" s="1"/>
  <c r="M1546" i="1"/>
  <c r="Q1546" i="1" s="1"/>
  <c r="M1552" i="1"/>
  <c r="Q1552" i="1" s="1"/>
  <c r="M1566" i="1"/>
  <c r="Q1566" i="1" s="1"/>
  <c r="M1574" i="1"/>
  <c r="Q1574" i="1" s="1"/>
  <c r="M1603" i="1"/>
  <c r="Q1603" i="1" s="1"/>
  <c r="M1619" i="1"/>
  <c r="Q1619" i="1" s="1"/>
  <c r="M1605" i="1"/>
  <c r="Q1605" i="1" s="1"/>
  <c r="M1629" i="1"/>
  <c r="Q1629" i="1" s="1"/>
  <c r="M1637" i="1"/>
  <c r="Q1637" i="1" s="1"/>
  <c r="M1641" i="1"/>
  <c r="Q1641" i="1" s="1"/>
  <c r="M1645" i="1"/>
  <c r="Q1645" i="1" s="1"/>
  <c r="M1649" i="1"/>
  <c r="Q1649" i="1" s="1"/>
  <c r="M1534" i="1"/>
  <c r="Q1534" i="1" s="1"/>
  <c r="M1547" i="1"/>
  <c r="Q1547" i="1" s="1"/>
  <c r="M1553" i="1"/>
  <c r="Q1553" i="1" s="1"/>
  <c r="M1555" i="1"/>
  <c r="Q1555" i="1" s="1"/>
  <c r="M1563" i="1"/>
  <c r="Q1563" i="1" s="1"/>
  <c r="M1614" i="1"/>
  <c r="Q1614" i="1" s="1"/>
  <c r="M1642" i="1"/>
  <c r="Q1642" i="1" s="1"/>
  <c r="M1624" i="1"/>
  <c r="Q1624" i="1" s="1"/>
  <c r="M1625" i="1"/>
  <c r="Q1625" i="1" s="1"/>
  <c r="M1627" i="1"/>
  <c r="Q1627" i="1" s="1"/>
  <c r="M1654" i="1"/>
  <c r="Q1654" i="1" s="1"/>
  <c r="M1643" i="1"/>
  <c r="Q1643" i="1" s="1"/>
  <c r="M1656" i="1"/>
  <c r="Q1656" i="1" s="1"/>
  <c r="M1626" i="1"/>
  <c r="Q1626" i="1" s="1"/>
  <c r="M1633" i="1"/>
  <c r="Q1633" i="1" s="1"/>
  <c r="D1660" i="1"/>
  <c r="K1660" i="1" s="1"/>
  <c r="M1767" i="1" s="1"/>
  <c r="Q1767" i="1" s="1"/>
  <c r="D1659" i="1"/>
  <c r="K1659" i="1" s="1"/>
  <c r="D1662" i="1"/>
  <c r="K1662" i="1" s="1"/>
  <c r="K1661" i="1"/>
  <c r="M1579" i="1"/>
  <c r="Q1579" i="1" s="1"/>
  <c r="M1590" i="1"/>
  <c r="Q1590" i="1" s="1"/>
  <c r="M1721" i="1"/>
  <c r="Q1721" i="1" s="1"/>
  <c r="M1612" i="1"/>
  <c r="Q1612" i="1" s="1"/>
  <c r="M1613" i="1"/>
  <c r="Q1613" i="1" s="1"/>
  <c r="M1615" i="1"/>
  <c r="Q1615" i="1" s="1"/>
  <c r="M1623" i="1"/>
  <c r="Q1623" i="1" s="1"/>
  <c r="M1668" i="1"/>
  <c r="Q1668" i="1" s="1"/>
  <c r="M1602" i="1"/>
  <c r="Q1602" i="1" s="1"/>
  <c r="M1610" i="1"/>
  <c r="Q1610" i="1" s="1"/>
  <c r="D1663" i="1"/>
  <c r="K1663" i="1" s="1"/>
  <c r="M1578" i="1"/>
  <c r="Q1578" i="1" s="1"/>
  <c r="M1589" i="1"/>
  <c r="Q1589" i="1" s="1"/>
  <c r="M1599" i="1"/>
  <c r="Q1599" i="1" s="1"/>
  <c r="M1652" i="1"/>
  <c r="Q1652" i="1" s="1"/>
  <c r="M1693" i="1"/>
  <c r="Q1693" i="1" s="1"/>
  <c r="M1726" i="1"/>
  <c r="Q1726" i="1" s="1"/>
  <c r="M1683" i="1"/>
  <c r="Q1683" i="1" s="1"/>
  <c r="M1731" i="1"/>
  <c r="Q1731" i="1" s="1"/>
  <c r="M1748" i="1"/>
  <c r="Q1748" i="1" s="1"/>
  <c r="M1761" i="1"/>
  <c r="Q1761" i="1" s="1"/>
  <c r="H1832" i="1"/>
  <c r="H1830" i="1"/>
  <c r="H1828" i="1"/>
  <c r="I1817" i="1"/>
  <c r="I1808" i="1"/>
  <c r="I1799" i="1"/>
  <c r="K1793" i="1"/>
  <c r="H1790" i="1"/>
  <c r="H1788" i="1"/>
  <c r="H1786" i="1"/>
  <c r="I1775" i="1"/>
  <c r="I1835" i="1"/>
  <c r="I1826" i="1"/>
  <c r="K1820" i="1"/>
  <c r="H1817" i="1"/>
  <c r="K1811" i="1"/>
  <c r="H1808" i="1"/>
  <c r="H1806" i="1"/>
  <c r="K1802" i="1"/>
  <c r="H1799" i="1"/>
  <c r="H1797" i="1"/>
  <c r="H1795" i="1"/>
  <c r="I1784" i="1"/>
  <c r="K1778" i="1"/>
  <c r="H1775" i="1"/>
  <c r="H1835" i="1"/>
  <c r="K1829" i="1"/>
  <c r="H1826" i="1"/>
  <c r="H1824" i="1"/>
  <c r="H1822" i="1"/>
  <c r="H1815" i="1"/>
  <c r="H1813" i="1"/>
  <c r="H1804" i="1"/>
  <c r="I1793" i="1"/>
  <c r="K1787" i="1"/>
  <c r="H1784" i="1"/>
  <c r="H1782" i="1"/>
  <c r="H1780" i="1"/>
  <c r="M1780" i="1" s="1"/>
  <c r="Q1780" i="1" s="1"/>
  <c r="H1836" i="1"/>
  <c r="H1833" i="1"/>
  <c r="K1832" i="1"/>
  <c r="H1831" i="1"/>
  <c r="K1830" i="1"/>
  <c r="H1823" i="1"/>
  <c r="H1821" i="1"/>
  <c r="I1820" i="1"/>
  <c r="I1819" i="1"/>
  <c r="H1809" i="1"/>
  <c r="K1808" i="1"/>
  <c r="H1807" i="1"/>
  <c r="H1796" i="1"/>
  <c r="H1794" i="1"/>
  <c r="I1792" i="1"/>
  <c r="K1782" i="1"/>
  <c r="K1780" i="1"/>
  <c r="K1777" i="1"/>
  <c r="K1769" i="1"/>
  <c r="H1766" i="1"/>
  <c r="H1764" i="1"/>
  <c r="H1762" i="1"/>
  <c r="H1837" i="1"/>
  <c r="K1828" i="1"/>
  <c r="H1820" i="1"/>
  <c r="H1819" i="1"/>
  <c r="I1816" i="1"/>
  <c r="I1805" i="1"/>
  <c r="K1803" i="1"/>
  <c r="H1793" i="1"/>
  <c r="H1792" i="1"/>
  <c r="I1781" i="1"/>
  <c r="I1779" i="1"/>
  <c r="H1773" i="1"/>
  <c r="H1771" i="1"/>
  <c r="I1760" i="1"/>
  <c r="K1754" i="1"/>
  <c r="M1802" i="1" s="1"/>
  <c r="Q1802" i="1" s="1"/>
  <c r="H1751" i="1"/>
  <c r="H1838" i="1"/>
  <c r="I1832" i="1"/>
  <c r="I1829" i="1"/>
  <c r="H1818" i="1"/>
  <c r="K1817" i="1"/>
  <c r="H1816" i="1"/>
  <c r="H1805" i="1"/>
  <c r="K1801" i="1"/>
  <c r="H1791" i="1"/>
  <c r="K1790" i="1"/>
  <c r="H1789" i="1"/>
  <c r="K1788" i="1"/>
  <c r="H1781" i="1"/>
  <c r="H1779" i="1"/>
  <c r="I1778" i="1"/>
  <c r="I1777" i="1"/>
  <c r="I1769" i="1"/>
  <c r="K1763" i="1"/>
  <c r="M1801" i="1" s="1"/>
  <c r="Q1801" i="1" s="1"/>
  <c r="H1760" i="1"/>
  <c r="H1758" i="1"/>
  <c r="H1756" i="1"/>
  <c r="K1816" i="1"/>
  <c r="K1807" i="1"/>
  <c r="K1809" i="1"/>
  <c r="K1831" i="1"/>
  <c r="K1833" i="1"/>
  <c r="K1783" i="1"/>
  <c r="I1795" i="1"/>
  <c r="I1797" i="1"/>
  <c r="I1822" i="1"/>
  <c r="I1824" i="1"/>
  <c r="K1785" i="1"/>
  <c r="K1798" i="1"/>
  <c r="K1800" i="1"/>
  <c r="M1772" i="1" l="1"/>
  <c r="Q1772" i="1" s="1"/>
  <c r="M1760" i="1"/>
  <c r="Q1760" i="1" s="1"/>
  <c r="M1789" i="1"/>
  <c r="Q1789" i="1" s="1"/>
  <c r="M1820" i="1"/>
  <c r="Q1820" i="1" s="1"/>
  <c r="M1836" i="1"/>
  <c r="Q1836" i="1" s="1"/>
  <c r="M1815" i="1"/>
  <c r="Q1815" i="1" s="1"/>
  <c r="M1817" i="1"/>
  <c r="Q1817" i="1" s="1"/>
  <c r="M1768" i="1"/>
  <c r="Q1768" i="1" s="1"/>
  <c r="M1737" i="1"/>
  <c r="Q1737" i="1" s="1"/>
  <c r="M1691" i="1"/>
  <c r="Q1691" i="1" s="1"/>
  <c r="M1669" i="1"/>
  <c r="Q1669" i="1" s="1"/>
  <c r="M1723" i="1"/>
  <c r="Q1723" i="1" s="1"/>
  <c r="M1711" i="1"/>
  <c r="Q1711" i="1" s="1"/>
  <c r="M1686" i="1"/>
  <c r="Q1686" i="1" s="1"/>
  <c r="M1674" i="1"/>
  <c r="Q1674" i="1" s="1"/>
  <c r="M1743" i="1"/>
  <c r="Q1743" i="1" s="1"/>
  <c r="M1701" i="1"/>
  <c r="Q1701" i="1" s="1"/>
  <c r="M1667" i="1"/>
  <c r="Q1667" i="1" s="1"/>
  <c r="M1697" i="1"/>
  <c r="Q1697" i="1" s="1"/>
  <c r="M1700" i="1"/>
  <c r="Q1700" i="1" s="1"/>
  <c r="M1702" i="1"/>
  <c r="Q1702" i="1" s="1"/>
  <c r="M1727" i="1"/>
  <c r="Q1727" i="1" s="1"/>
  <c r="M1685" i="1"/>
  <c r="Q1685" i="1" s="1"/>
  <c r="M1791" i="1"/>
  <c r="Q1791" i="1" s="1"/>
  <c r="M1838" i="1"/>
  <c r="Q1838" i="1" s="1"/>
  <c r="M1792" i="1"/>
  <c r="Q1792" i="1" s="1"/>
  <c r="M1837" i="1"/>
  <c r="Q1837" i="1" s="1"/>
  <c r="M1821" i="1"/>
  <c r="Q1821" i="1" s="1"/>
  <c r="M1782" i="1"/>
  <c r="Q1782" i="1" s="1"/>
  <c r="M1824" i="1"/>
  <c r="Q1824" i="1" s="1"/>
  <c r="M1797" i="1"/>
  <c r="Q1797" i="1" s="1"/>
  <c r="M1770" i="1"/>
  <c r="Q1770" i="1" s="1"/>
  <c r="M1750" i="1"/>
  <c r="Q1750" i="1" s="1"/>
  <c r="M1746" i="1"/>
  <c r="Q1746" i="1" s="1"/>
  <c r="M1777" i="1"/>
  <c r="Q1777" i="1" s="1"/>
  <c r="M1724" i="1"/>
  <c r="Q1724" i="1" s="1"/>
  <c r="M1752" i="1"/>
  <c r="Q1752" i="1" s="1"/>
  <c r="M1730" i="1"/>
  <c r="Q1730" i="1" s="1"/>
  <c r="M1682" i="1"/>
  <c r="Q1682" i="1" s="1"/>
  <c r="M1715" i="1"/>
  <c r="Q1715" i="1" s="1"/>
  <c r="M1695" i="1"/>
  <c r="Q1695" i="1" s="1"/>
  <c r="M1749" i="1"/>
  <c r="Q1749" i="1" s="1"/>
  <c r="M1664" i="1"/>
  <c r="Q1664" i="1" s="1"/>
  <c r="M1677" i="1"/>
  <c r="Q1677" i="1" s="1"/>
  <c r="M1689" i="1"/>
  <c r="Q1689" i="1" s="1"/>
  <c r="M1822" i="1"/>
  <c r="Q1822" i="1" s="1"/>
  <c r="M1728" i="1"/>
  <c r="Q1728" i="1" s="1"/>
  <c r="M1751" i="1"/>
  <c r="Q1751" i="1" s="1"/>
  <c r="M1784" i="1"/>
  <c r="Q1784" i="1" s="1"/>
  <c r="M1729" i="1"/>
  <c r="Q1729" i="1" s="1"/>
  <c r="M1753" i="1"/>
  <c r="Q1753" i="1" s="1"/>
  <c r="M1678" i="1"/>
  <c r="Q1678" i="1" s="1"/>
  <c r="M1732" i="1"/>
  <c r="Q1732" i="1" s="1"/>
  <c r="M1709" i="1"/>
  <c r="Q1709" i="1" s="1"/>
  <c r="M1661" i="1"/>
  <c r="Q1661" i="1" s="1"/>
  <c r="M1717" i="1"/>
  <c r="Q1717" i="1" s="1"/>
  <c r="M1663" i="1"/>
  <c r="Q1663" i="1" s="1"/>
  <c r="M1687" i="1"/>
  <c r="Q1687" i="1" s="1"/>
  <c r="M1793" i="1"/>
  <c r="Q1793" i="1" s="1"/>
  <c r="M1826" i="1"/>
  <c r="Q1826" i="1" s="1"/>
  <c r="M1778" i="1"/>
  <c r="Q1778" i="1" s="1"/>
  <c r="M1764" i="1"/>
  <c r="Q1764" i="1" s="1"/>
  <c r="M1787" i="1"/>
  <c r="Q1787" i="1" s="1"/>
  <c r="M1720" i="1"/>
  <c r="Q1720" i="1" s="1"/>
  <c r="M1744" i="1"/>
  <c r="Q1744" i="1" s="1"/>
  <c r="M1707" i="1"/>
  <c r="Q1707" i="1" s="1"/>
  <c r="M1741" i="1"/>
  <c r="Q1741" i="1" s="1"/>
  <c r="M1703" i="1"/>
  <c r="Q1703" i="1" s="1"/>
  <c r="M1740" i="1"/>
  <c r="Q1740" i="1" s="1"/>
  <c r="M1747" i="1"/>
  <c r="Q1747" i="1" s="1"/>
  <c r="M1675" i="1"/>
  <c r="Q1675" i="1" s="1"/>
  <c r="M1690" i="1"/>
  <c r="Q1690" i="1" s="1"/>
  <c r="M1794" i="1"/>
  <c r="Q1794" i="1" s="1"/>
  <c r="M1799" i="1"/>
  <c r="Q1799" i="1" s="1"/>
  <c r="M1805" i="1"/>
  <c r="Q1805" i="1" s="1"/>
  <c r="M1796" i="1"/>
  <c r="Q1796" i="1" s="1"/>
  <c r="M1828" i="1"/>
  <c r="Q1828" i="1" s="1"/>
  <c r="M1829" i="1"/>
  <c r="Q1829" i="1" s="1"/>
  <c r="M1834" i="1"/>
  <c r="Q1834" i="1" s="1"/>
  <c r="M1800" i="1"/>
  <c r="Q1800" i="1" s="1"/>
  <c r="M1735" i="1"/>
  <c r="Q1735" i="1" s="1"/>
  <c r="M1763" i="1"/>
  <c r="Q1763" i="1" s="1"/>
  <c r="M1716" i="1"/>
  <c r="Q1716" i="1" s="1"/>
  <c r="M1759" i="1"/>
  <c r="Q1759" i="1" s="1"/>
  <c r="M1779" i="1"/>
  <c r="Q1779" i="1" s="1"/>
  <c r="M1816" i="1"/>
  <c r="Q1816" i="1" s="1"/>
  <c r="M1766" i="1"/>
  <c r="Q1766" i="1" s="1"/>
  <c r="M1807" i="1"/>
  <c r="Q1807" i="1" s="1"/>
  <c r="M1831" i="1"/>
  <c r="Q1831" i="1" s="1"/>
  <c r="M1835" i="1"/>
  <c r="Q1835" i="1" s="1"/>
  <c r="M1806" i="1"/>
  <c r="Q1806" i="1" s="1"/>
  <c r="M1786" i="1"/>
  <c r="Q1786" i="1" s="1"/>
  <c r="M1830" i="1"/>
  <c r="Q1830" i="1" s="1"/>
  <c r="M1825" i="1"/>
  <c r="Q1825" i="1" s="1"/>
  <c r="M1776" i="1"/>
  <c r="Q1776" i="1" s="1"/>
  <c r="M1785" i="1"/>
  <c r="Q1785" i="1" s="1"/>
  <c r="M1733" i="1"/>
  <c r="Q1733" i="1" s="1"/>
  <c r="M1692" i="1"/>
  <c r="Q1692" i="1" s="1"/>
  <c r="M1680" i="1"/>
  <c r="Q1680" i="1" s="1"/>
  <c r="M1719" i="1"/>
  <c r="Q1719" i="1" s="1"/>
  <c r="M1745" i="1"/>
  <c r="Q1745" i="1" s="1"/>
  <c r="M1681" i="1"/>
  <c r="Q1681" i="1" s="1"/>
  <c r="M1738" i="1"/>
  <c r="Q1738" i="1" s="1"/>
  <c r="M1688" i="1"/>
  <c r="Q1688" i="1" s="1"/>
  <c r="M1710" i="1"/>
  <c r="Q1710" i="1" s="1"/>
  <c r="M1755" i="1"/>
  <c r="Q1755" i="1" s="1"/>
  <c r="M1673" i="1"/>
  <c r="Q1673" i="1" s="1"/>
  <c r="M1736" i="1"/>
  <c r="Q1736" i="1" s="1"/>
  <c r="M1795" i="1"/>
  <c r="Q1795" i="1" s="1"/>
  <c r="M1676" i="1"/>
  <c r="Q1676" i="1" s="1"/>
  <c r="M1762" i="1"/>
  <c r="Q1762" i="1" s="1"/>
  <c r="M1810" i="1"/>
  <c r="Q1810" i="1" s="1"/>
  <c r="M1781" i="1"/>
  <c r="Q1781" i="1" s="1"/>
  <c r="M1808" i="1"/>
  <c r="Q1808" i="1" s="1"/>
  <c r="M1832" i="1"/>
  <c r="Q1832" i="1" s="1"/>
  <c r="M1814" i="1"/>
  <c r="Q1814" i="1" s="1"/>
  <c r="M1706" i="1"/>
  <c r="Q1706" i="1" s="1"/>
  <c r="M1798" i="1"/>
  <c r="Q1798" i="1" s="1"/>
  <c r="M1714" i="1"/>
  <c r="Q1714" i="1" s="1"/>
  <c r="M1742" i="1"/>
  <c r="Q1742" i="1" s="1"/>
  <c r="M1708" i="1"/>
  <c r="Q1708" i="1" s="1"/>
  <c r="M1757" i="1"/>
  <c r="Q1757" i="1" s="1"/>
  <c r="M1713" i="1"/>
  <c r="Q1713" i="1" s="1"/>
  <c r="M1734" i="1"/>
  <c r="Q1734" i="1" s="1"/>
  <c r="M1725" i="1"/>
  <c r="Q1725" i="1" s="1"/>
  <c r="M1812" i="1"/>
  <c r="Q1812" i="1" s="1"/>
  <c r="M1823" i="1"/>
  <c r="Q1823" i="1" s="1"/>
  <c r="M1756" i="1"/>
  <c r="Q1756" i="1" s="1"/>
  <c r="M1771" i="1"/>
  <c r="Q1771" i="1" s="1"/>
  <c r="M1804" i="1"/>
  <c r="Q1804" i="1" s="1"/>
  <c r="M1775" i="1"/>
  <c r="Q1775" i="1" s="1"/>
  <c r="M1788" i="1"/>
  <c r="Q1788" i="1" s="1"/>
  <c r="M1827" i="1"/>
  <c r="Q1827" i="1" s="1"/>
  <c r="M1803" i="1"/>
  <c r="Q1803" i="1" s="1"/>
  <c r="M1722" i="1"/>
  <c r="Q1722" i="1" s="1"/>
  <c r="M1679" i="1"/>
  <c r="Q1679" i="1" s="1"/>
  <c r="M1705" i="1"/>
  <c r="Q1705" i="1" s="1"/>
  <c r="M1758" i="1"/>
  <c r="Q1758" i="1" s="1"/>
  <c r="M1818" i="1"/>
  <c r="Q1818" i="1" s="1"/>
  <c r="M1773" i="1"/>
  <c r="Q1773" i="1" s="1"/>
  <c r="M1819" i="1"/>
  <c r="Q1819" i="1" s="1"/>
  <c r="M1809" i="1"/>
  <c r="Q1809" i="1" s="1"/>
  <c r="M1833" i="1"/>
  <c r="Q1833" i="1" s="1"/>
  <c r="M1813" i="1"/>
  <c r="Q1813" i="1" s="1"/>
  <c r="M1790" i="1"/>
  <c r="Q1790" i="1" s="1"/>
  <c r="M1783" i="1"/>
  <c r="Q1783" i="1" s="1"/>
  <c r="M1765" i="1"/>
  <c r="Q1765" i="1" s="1"/>
  <c r="M1774" i="1"/>
  <c r="Q1774" i="1" s="1"/>
  <c r="M1769" i="1"/>
  <c r="Q1769" i="1" s="1"/>
  <c r="M1811" i="1"/>
  <c r="Q1811" i="1" s="1"/>
  <c r="M1754" i="1"/>
  <c r="Q1754" i="1" s="1"/>
  <c r="M1704" i="1"/>
  <c r="Q1704" i="1" s="1"/>
  <c r="M1696" i="1"/>
  <c r="Q1696" i="1" s="1"/>
  <c r="M1671" i="1"/>
  <c r="Q1671" i="1" s="1"/>
  <c r="M1739" i="1"/>
  <c r="Q1739" i="1" s="1"/>
  <c r="M1670" i="1"/>
  <c r="Q1670" i="1" s="1"/>
  <c r="M1699" i="1"/>
  <c r="Q1699" i="1" s="1"/>
  <c r="M1718" i="1"/>
  <c r="Q1718" i="1" s="1"/>
  <c r="M1684" i="1"/>
  <c r="Q1684" i="1" s="1"/>
  <c r="M1672" i="1"/>
  <c r="Q1672" i="1" s="1"/>
  <c r="M1665" i="1"/>
  <c r="Q1665" i="1" s="1"/>
  <c r="M1694" i="1"/>
  <c r="Q1694" i="1" s="1"/>
  <c r="M1712" i="1"/>
  <c r="Q1712" i="1" s="1"/>
  <c r="M1666" i="1"/>
  <c r="Q1666" i="1" s="1"/>
  <c r="M1698" i="1"/>
  <c r="Q1698" i="1" s="1"/>
  <c r="M1662" i="1"/>
  <c r="Q1662" i="1" s="1"/>
  <c r="S14" i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L12" i="1"/>
  <c r="J14" i="1"/>
  <c r="L13" i="1"/>
  <c r="J15" i="1" l="1"/>
  <c r="L14" i="1"/>
  <c r="S130" i="1"/>
  <c r="U9" i="1"/>
  <c r="S131" i="1" l="1"/>
  <c r="U10" i="1"/>
  <c r="L15" i="1"/>
  <c r="J16" i="1"/>
  <c r="J17" i="1" l="1"/>
  <c r="L16" i="1"/>
  <c r="S132" i="1"/>
  <c r="U11" i="1"/>
  <c r="U12" i="1" l="1"/>
  <c r="S133" i="1"/>
  <c r="J18" i="1"/>
  <c r="L17" i="1"/>
  <c r="J19" i="1" l="1"/>
  <c r="L18" i="1"/>
  <c r="S134" i="1"/>
  <c r="U13" i="1"/>
  <c r="S135" i="1" l="1"/>
  <c r="U14" i="1"/>
  <c r="J20" i="1"/>
  <c r="L19" i="1"/>
  <c r="J21" i="1" l="1"/>
  <c r="L20" i="1"/>
  <c r="S136" i="1"/>
  <c r="U15" i="1"/>
  <c r="S137" i="1" l="1"/>
  <c r="U16" i="1"/>
  <c r="J22" i="1"/>
  <c r="L21" i="1"/>
  <c r="L22" i="1" l="1"/>
  <c r="J23" i="1"/>
  <c r="S138" i="1"/>
  <c r="U17" i="1"/>
  <c r="S139" i="1" l="1"/>
  <c r="U18" i="1"/>
  <c r="J24" i="1"/>
  <c r="L23" i="1"/>
  <c r="J25" i="1" l="1"/>
  <c r="L24" i="1"/>
  <c r="U19" i="1"/>
  <c r="S140" i="1"/>
  <c r="S141" i="1" l="1"/>
  <c r="U20" i="1"/>
  <c r="J26" i="1"/>
  <c r="L25" i="1"/>
  <c r="J27" i="1" l="1"/>
  <c r="L26" i="1"/>
  <c r="S142" i="1"/>
  <c r="U21" i="1"/>
  <c r="S143" i="1" l="1"/>
  <c r="U22" i="1"/>
  <c r="J28" i="1"/>
  <c r="L27" i="1"/>
  <c r="J29" i="1" l="1"/>
  <c r="L28" i="1"/>
  <c r="S144" i="1"/>
  <c r="U23" i="1"/>
  <c r="S145" i="1" l="1"/>
  <c r="U24" i="1"/>
  <c r="L29" i="1"/>
  <c r="J30" i="1"/>
  <c r="J31" i="1" l="1"/>
  <c r="L30" i="1"/>
  <c r="S146" i="1"/>
  <c r="U25" i="1"/>
  <c r="S147" i="1" l="1"/>
  <c r="U26" i="1"/>
  <c r="J32" i="1"/>
  <c r="L31" i="1"/>
  <c r="J33" i="1" l="1"/>
  <c r="L32" i="1"/>
  <c r="S148" i="1"/>
  <c r="U27" i="1"/>
  <c r="S149" i="1" l="1"/>
  <c r="U28" i="1"/>
  <c r="J34" i="1"/>
  <c r="L33" i="1"/>
  <c r="J35" i="1" l="1"/>
  <c r="L34" i="1"/>
  <c r="S150" i="1"/>
  <c r="U29" i="1"/>
  <c r="S151" i="1" l="1"/>
  <c r="U30" i="1"/>
  <c r="J36" i="1"/>
  <c r="L35" i="1"/>
  <c r="J37" i="1" l="1"/>
  <c r="L36" i="1"/>
  <c r="S152" i="1"/>
  <c r="U31" i="1"/>
  <c r="J38" i="1" l="1"/>
  <c r="L37" i="1"/>
  <c r="S153" i="1"/>
  <c r="U32" i="1"/>
  <c r="S154" i="1" l="1"/>
  <c r="U33" i="1"/>
  <c r="J39" i="1"/>
  <c r="L38" i="1"/>
  <c r="J40" i="1" l="1"/>
  <c r="L39" i="1"/>
  <c r="U34" i="1"/>
  <c r="S155" i="1"/>
  <c r="S156" i="1" l="1"/>
  <c r="U35" i="1"/>
  <c r="J41" i="1"/>
  <c r="L40" i="1"/>
  <c r="J42" i="1" l="1"/>
  <c r="L41" i="1"/>
  <c r="U36" i="1"/>
  <c r="S157" i="1"/>
  <c r="S158" i="1" l="1"/>
  <c r="U37" i="1"/>
  <c r="J43" i="1"/>
  <c r="L42" i="1"/>
  <c r="J44" i="1" l="1"/>
  <c r="L43" i="1"/>
  <c r="U38" i="1"/>
  <c r="S159" i="1"/>
  <c r="L44" i="1" l="1"/>
  <c r="J45" i="1"/>
  <c r="S160" i="1"/>
  <c r="U39" i="1"/>
  <c r="J46" i="1" l="1"/>
  <c r="L45" i="1"/>
  <c r="U40" i="1"/>
  <c r="S161" i="1"/>
  <c r="S162" i="1" l="1"/>
  <c r="U41" i="1"/>
  <c r="J47" i="1"/>
  <c r="L46" i="1"/>
  <c r="U42" i="1" l="1"/>
  <c r="S163" i="1"/>
  <c r="J48" i="1"/>
  <c r="L47" i="1"/>
  <c r="J49" i="1" l="1"/>
  <c r="L48" i="1"/>
  <c r="S164" i="1"/>
  <c r="U43" i="1"/>
  <c r="U44" i="1" l="1"/>
  <c r="S165" i="1"/>
  <c r="J50" i="1"/>
  <c r="L49" i="1"/>
  <c r="S166" i="1" l="1"/>
  <c r="U45" i="1"/>
  <c r="J51" i="1"/>
  <c r="L50" i="1"/>
  <c r="L51" i="1" l="1"/>
  <c r="J52" i="1"/>
  <c r="S167" i="1"/>
  <c r="U46" i="1"/>
  <c r="J53" i="1" l="1"/>
  <c r="L52" i="1"/>
  <c r="S168" i="1"/>
  <c r="U47" i="1"/>
  <c r="S169" i="1" l="1"/>
  <c r="U48" i="1"/>
  <c r="J54" i="1"/>
  <c r="L53" i="1"/>
  <c r="J55" i="1" l="1"/>
  <c r="L54" i="1"/>
  <c r="U49" i="1"/>
  <c r="S170" i="1"/>
  <c r="S171" i="1" l="1"/>
  <c r="U50" i="1"/>
  <c r="J56" i="1"/>
  <c r="L55" i="1"/>
  <c r="J57" i="1" l="1"/>
  <c r="L56" i="1"/>
  <c r="S172" i="1"/>
  <c r="U51" i="1"/>
  <c r="S173" i="1" l="1"/>
  <c r="U52" i="1"/>
  <c r="J58" i="1"/>
  <c r="L57" i="1"/>
  <c r="J59" i="1" l="1"/>
  <c r="L58" i="1"/>
  <c r="S174" i="1"/>
  <c r="U53" i="1"/>
  <c r="S175" i="1" l="1"/>
  <c r="U54" i="1"/>
  <c r="J60" i="1"/>
  <c r="L59" i="1"/>
  <c r="J61" i="1" l="1"/>
  <c r="L60" i="1"/>
  <c r="S176" i="1"/>
  <c r="U55" i="1"/>
  <c r="U56" i="1" l="1"/>
  <c r="S177" i="1"/>
  <c r="J62" i="1"/>
  <c r="L61" i="1"/>
  <c r="S178" i="1" l="1"/>
  <c r="U57" i="1"/>
  <c r="J63" i="1"/>
  <c r="L62" i="1"/>
  <c r="J64" i="1" l="1"/>
  <c r="L63" i="1"/>
  <c r="S179" i="1"/>
  <c r="U58" i="1"/>
  <c r="S180" i="1" l="1"/>
  <c r="U59" i="1"/>
  <c r="J65" i="1"/>
  <c r="L64" i="1"/>
  <c r="J66" i="1" l="1"/>
  <c r="L65" i="1"/>
  <c r="U60" i="1"/>
  <c r="S181" i="1"/>
  <c r="S182" i="1" l="1"/>
  <c r="U61" i="1"/>
  <c r="J67" i="1"/>
  <c r="L66" i="1"/>
  <c r="J68" i="1" l="1"/>
  <c r="L67" i="1"/>
  <c r="U62" i="1"/>
  <c r="S183" i="1"/>
  <c r="S184" i="1" l="1"/>
  <c r="U63" i="1"/>
  <c r="J69" i="1"/>
  <c r="L68" i="1"/>
  <c r="J70" i="1" l="1"/>
  <c r="L69" i="1"/>
  <c r="U64" i="1"/>
  <c r="S185" i="1"/>
  <c r="S186" i="1" l="1"/>
  <c r="U65" i="1"/>
  <c r="J71" i="1"/>
  <c r="L70" i="1"/>
  <c r="J72" i="1" l="1"/>
  <c r="L71" i="1"/>
  <c r="S187" i="1"/>
  <c r="U66" i="1"/>
  <c r="S188" i="1" l="1"/>
  <c r="U67" i="1"/>
  <c r="J73" i="1"/>
  <c r="L72" i="1"/>
  <c r="J74" i="1" l="1"/>
  <c r="L73" i="1"/>
  <c r="U68" i="1"/>
  <c r="S189" i="1"/>
  <c r="S190" i="1" l="1"/>
  <c r="U69" i="1"/>
  <c r="J75" i="1"/>
  <c r="L74" i="1"/>
  <c r="J76" i="1" l="1"/>
  <c r="L75" i="1"/>
  <c r="U70" i="1"/>
  <c r="S191" i="1"/>
  <c r="S192" i="1" l="1"/>
  <c r="U71" i="1"/>
  <c r="J77" i="1"/>
  <c r="L76" i="1"/>
  <c r="J78" i="1" l="1"/>
  <c r="L77" i="1"/>
  <c r="S193" i="1"/>
  <c r="U72" i="1"/>
  <c r="S194" i="1" l="1"/>
  <c r="U73" i="1"/>
  <c r="J79" i="1"/>
  <c r="L78" i="1"/>
  <c r="J80" i="1" l="1"/>
  <c r="L79" i="1"/>
  <c r="S195" i="1"/>
  <c r="U74" i="1"/>
  <c r="S196" i="1" l="1"/>
  <c r="U75" i="1"/>
  <c r="J81" i="1"/>
  <c r="L80" i="1"/>
  <c r="J82" i="1" l="1"/>
  <c r="L81" i="1"/>
  <c r="U76" i="1"/>
  <c r="S197" i="1"/>
  <c r="S198" i="1" l="1"/>
  <c r="U77" i="1"/>
  <c r="J83" i="1"/>
  <c r="L82" i="1"/>
  <c r="J84" i="1" l="1"/>
  <c r="L83" i="1"/>
  <c r="U78" i="1"/>
  <c r="S199" i="1"/>
  <c r="S200" i="1" l="1"/>
  <c r="U79" i="1"/>
  <c r="J85" i="1"/>
  <c r="L84" i="1"/>
  <c r="J86" i="1" l="1"/>
  <c r="L85" i="1"/>
  <c r="U80" i="1"/>
  <c r="S201" i="1"/>
  <c r="U81" i="1" l="1"/>
  <c r="S202" i="1"/>
  <c r="J87" i="1"/>
  <c r="L86" i="1"/>
  <c r="S203" i="1" l="1"/>
  <c r="U82" i="1"/>
  <c r="J88" i="1"/>
  <c r="L87" i="1"/>
  <c r="J89" i="1" l="1"/>
  <c r="L88" i="1"/>
  <c r="U83" i="1"/>
  <c r="S204" i="1"/>
  <c r="S205" i="1" l="1"/>
  <c r="U84" i="1"/>
  <c r="J90" i="1"/>
  <c r="L89" i="1"/>
  <c r="J91" i="1" l="1"/>
  <c r="L90" i="1"/>
  <c r="S206" i="1"/>
  <c r="U85" i="1"/>
  <c r="S207" i="1" l="1"/>
  <c r="U86" i="1"/>
  <c r="J92" i="1"/>
  <c r="L91" i="1"/>
  <c r="J93" i="1" l="1"/>
  <c r="L92" i="1"/>
  <c r="U87" i="1"/>
  <c r="S208" i="1"/>
  <c r="U88" i="1" l="1"/>
  <c r="S209" i="1"/>
  <c r="J94" i="1"/>
  <c r="L93" i="1"/>
  <c r="U89" i="1" l="1"/>
  <c r="S210" i="1"/>
  <c r="L94" i="1"/>
  <c r="J95" i="1"/>
  <c r="S211" i="1" l="1"/>
  <c r="U90" i="1"/>
  <c r="J96" i="1"/>
  <c r="L95" i="1"/>
  <c r="L96" i="1" l="1"/>
  <c r="J97" i="1"/>
  <c r="U91" i="1"/>
  <c r="S212" i="1"/>
  <c r="S213" i="1" l="1"/>
  <c r="U92" i="1"/>
  <c r="J98" i="1"/>
  <c r="L97" i="1"/>
  <c r="L98" i="1" l="1"/>
  <c r="J99" i="1"/>
  <c r="S214" i="1"/>
  <c r="U93" i="1"/>
  <c r="S215" i="1" l="1"/>
  <c r="U94" i="1"/>
  <c r="J100" i="1"/>
  <c r="L99" i="1"/>
  <c r="L100" i="1" l="1"/>
  <c r="J101" i="1"/>
  <c r="S216" i="1"/>
  <c r="U95" i="1"/>
  <c r="J102" i="1" l="1"/>
  <c r="L101" i="1"/>
  <c r="S217" i="1"/>
  <c r="U96" i="1"/>
  <c r="S218" i="1" l="1"/>
  <c r="U97" i="1"/>
  <c r="L102" i="1"/>
  <c r="J103" i="1"/>
  <c r="J104" i="1" l="1"/>
  <c r="L103" i="1"/>
  <c r="S219" i="1"/>
  <c r="U98" i="1"/>
  <c r="S220" i="1" l="1"/>
  <c r="U99" i="1"/>
  <c r="J105" i="1"/>
  <c r="L104" i="1"/>
  <c r="J106" i="1" l="1"/>
  <c r="L105" i="1"/>
  <c r="S221" i="1"/>
  <c r="U100" i="1"/>
  <c r="U101" i="1" l="1"/>
  <c r="S222" i="1"/>
  <c r="J107" i="1"/>
  <c r="L106" i="1"/>
  <c r="S223" i="1" l="1"/>
  <c r="U102" i="1"/>
  <c r="J108" i="1"/>
  <c r="L107" i="1"/>
  <c r="J109" i="1" l="1"/>
  <c r="L108" i="1"/>
  <c r="U103" i="1"/>
  <c r="S224" i="1"/>
  <c r="S225" i="1" l="1"/>
  <c r="U104" i="1"/>
  <c r="J110" i="1"/>
  <c r="L109" i="1"/>
  <c r="J111" i="1" l="1"/>
  <c r="L110" i="1"/>
  <c r="U105" i="1"/>
  <c r="S226" i="1"/>
  <c r="S227" i="1" l="1"/>
  <c r="U106" i="1"/>
  <c r="J112" i="1"/>
  <c r="L111" i="1"/>
  <c r="J113" i="1" l="1"/>
  <c r="L112" i="1"/>
  <c r="U107" i="1"/>
  <c r="S228" i="1"/>
  <c r="S229" i="1" l="1"/>
  <c r="U108" i="1"/>
  <c r="J114" i="1"/>
  <c r="L113" i="1"/>
  <c r="J115" i="1" l="1"/>
  <c r="L114" i="1"/>
  <c r="U109" i="1"/>
  <c r="S230" i="1"/>
  <c r="S231" i="1" l="1"/>
  <c r="U110" i="1"/>
  <c r="J116" i="1"/>
  <c r="L115" i="1"/>
  <c r="J117" i="1" l="1"/>
  <c r="L116" i="1"/>
  <c r="S232" i="1"/>
  <c r="U111" i="1"/>
  <c r="S233" i="1" l="1"/>
  <c r="U112" i="1"/>
  <c r="J118" i="1"/>
  <c r="L117" i="1"/>
  <c r="J119" i="1" l="1"/>
  <c r="L118" i="1"/>
  <c r="U113" i="1"/>
  <c r="S234" i="1"/>
  <c r="S235" i="1" l="1"/>
  <c r="U114" i="1"/>
  <c r="J120" i="1"/>
  <c r="L119" i="1"/>
  <c r="J121" i="1" l="1"/>
  <c r="L120" i="1"/>
  <c r="U115" i="1"/>
  <c r="S236" i="1"/>
  <c r="S237" i="1" l="1"/>
  <c r="U116" i="1"/>
  <c r="J122" i="1"/>
  <c r="L121" i="1"/>
  <c r="J123" i="1" l="1"/>
  <c r="L122" i="1"/>
  <c r="S238" i="1"/>
  <c r="U117" i="1"/>
  <c r="S239" i="1" l="1"/>
  <c r="U118" i="1"/>
  <c r="J124" i="1"/>
  <c r="L123" i="1"/>
  <c r="J125" i="1" l="1"/>
  <c r="L124" i="1"/>
  <c r="S240" i="1"/>
  <c r="U119" i="1"/>
  <c r="S241" i="1" l="1"/>
  <c r="U120" i="1"/>
  <c r="J126" i="1"/>
  <c r="L125" i="1"/>
  <c r="J127" i="1" l="1"/>
  <c r="L126" i="1"/>
  <c r="S242" i="1"/>
  <c r="U121" i="1"/>
  <c r="S243" i="1" l="1"/>
  <c r="U122" i="1"/>
  <c r="J128" i="1"/>
  <c r="L127" i="1"/>
  <c r="J129" i="1" l="1"/>
  <c r="L128" i="1"/>
  <c r="S244" i="1"/>
  <c r="U123" i="1"/>
  <c r="S245" i="1" l="1"/>
  <c r="U124" i="1"/>
  <c r="J130" i="1"/>
  <c r="O129" i="1"/>
  <c r="T9" i="1"/>
  <c r="V9" i="1" s="1"/>
  <c r="L129" i="1"/>
  <c r="L130" i="1" l="1"/>
  <c r="J131" i="1"/>
  <c r="T10" i="1"/>
  <c r="V10" i="1" s="1"/>
  <c r="O130" i="1"/>
  <c r="U125" i="1"/>
  <c r="S246" i="1"/>
  <c r="U126" i="1" l="1"/>
  <c r="S247" i="1"/>
  <c r="O131" i="1"/>
  <c r="J132" i="1"/>
  <c r="T11" i="1"/>
  <c r="V11" i="1" s="1"/>
  <c r="L131" i="1"/>
  <c r="O132" i="1" l="1"/>
  <c r="L132" i="1"/>
  <c r="J133" i="1"/>
  <c r="T12" i="1"/>
  <c r="V12" i="1" s="1"/>
  <c r="S248" i="1"/>
  <c r="U127" i="1"/>
  <c r="S249" i="1" l="1"/>
  <c r="U128" i="1"/>
  <c r="O133" i="1"/>
  <c r="T13" i="1"/>
  <c r="V13" i="1" s="1"/>
  <c r="J134" i="1"/>
  <c r="L133" i="1"/>
  <c r="J135" i="1" l="1"/>
  <c r="O134" i="1"/>
  <c r="L134" i="1"/>
  <c r="T14" i="1"/>
  <c r="V14" i="1" s="1"/>
  <c r="S250" i="1"/>
  <c r="U129" i="1"/>
  <c r="S251" i="1" l="1"/>
  <c r="U130" i="1"/>
  <c r="J136" i="1"/>
  <c r="O135" i="1"/>
  <c r="T15" i="1"/>
  <c r="V15" i="1" s="1"/>
  <c r="L135" i="1"/>
  <c r="J137" i="1" l="1"/>
  <c r="O136" i="1"/>
  <c r="T16" i="1"/>
  <c r="V16" i="1" s="1"/>
  <c r="L136" i="1"/>
  <c r="U131" i="1"/>
  <c r="S252" i="1"/>
  <c r="U132" i="1" l="1"/>
  <c r="S253" i="1"/>
  <c r="J138" i="1"/>
  <c r="O137" i="1"/>
  <c r="T17" i="1"/>
  <c r="V17" i="1" s="1"/>
  <c r="L137" i="1"/>
  <c r="U133" i="1" l="1"/>
  <c r="S254" i="1"/>
  <c r="L138" i="1"/>
  <c r="J139" i="1"/>
  <c r="O138" i="1"/>
  <c r="T18" i="1"/>
  <c r="V18" i="1" s="1"/>
  <c r="S255" i="1" l="1"/>
  <c r="U134" i="1"/>
  <c r="O139" i="1"/>
  <c r="J140" i="1"/>
  <c r="T19" i="1"/>
  <c r="V19" i="1" s="1"/>
  <c r="L139" i="1"/>
  <c r="O140" i="1" l="1"/>
  <c r="T20" i="1"/>
  <c r="V20" i="1" s="1"/>
  <c r="J141" i="1"/>
  <c r="L140" i="1"/>
  <c r="S256" i="1"/>
  <c r="U135" i="1"/>
  <c r="S257" i="1" l="1"/>
  <c r="U136" i="1"/>
  <c r="J142" i="1"/>
  <c r="O141" i="1"/>
  <c r="L141" i="1"/>
  <c r="T21" i="1"/>
  <c r="V21" i="1" s="1"/>
  <c r="T22" i="1" l="1"/>
  <c r="V22" i="1" s="1"/>
  <c r="J143" i="1"/>
  <c r="O142" i="1"/>
  <c r="L142" i="1"/>
  <c r="S258" i="1"/>
  <c r="U137" i="1"/>
  <c r="S259" i="1" l="1"/>
  <c r="U138" i="1"/>
  <c r="J144" i="1"/>
  <c r="O143" i="1"/>
  <c r="L143" i="1"/>
  <c r="T23" i="1"/>
  <c r="V23" i="1" s="1"/>
  <c r="T24" i="1" l="1"/>
  <c r="V24" i="1" s="1"/>
  <c r="J145" i="1"/>
  <c r="O144" i="1"/>
  <c r="L144" i="1"/>
  <c r="S260" i="1"/>
  <c r="U139" i="1"/>
  <c r="U140" i="1" l="1"/>
  <c r="S261" i="1"/>
  <c r="L145" i="1"/>
  <c r="J146" i="1"/>
  <c r="O145" i="1"/>
  <c r="T25" i="1"/>
  <c r="V25" i="1" s="1"/>
  <c r="S262" i="1" l="1"/>
  <c r="U141" i="1"/>
  <c r="O146" i="1"/>
  <c r="T26" i="1"/>
  <c r="V26" i="1" s="1"/>
  <c r="J147" i="1"/>
  <c r="L146" i="1"/>
  <c r="O147" i="1" l="1"/>
  <c r="L147" i="1"/>
  <c r="J148" i="1"/>
  <c r="T27" i="1"/>
  <c r="V27" i="1" s="1"/>
  <c r="S263" i="1"/>
  <c r="U142" i="1"/>
  <c r="T28" i="1" l="1"/>
  <c r="V28" i="1" s="1"/>
  <c r="O148" i="1"/>
  <c r="J149" i="1"/>
  <c r="L148" i="1"/>
  <c r="S264" i="1"/>
  <c r="U143" i="1"/>
  <c r="S265" i="1" l="1"/>
  <c r="U144" i="1"/>
  <c r="J150" i="1"/>
  <c r="O149" i="1"/>
  <c r="L149" i="1"/>
  <c r="T29" i="1"/>
  <c r="V29" i="1" s="1"/>
  <c r="T30" i="1" l="1"/>
  <c r="V30" i="1" s="1"/>
  <c r="J151" i="1"/>
  <c r="O150" i="1"/>
  <c r="L150" i="1"/>
  <c r="S266" i="1"/>
  <c r="U145" i="1"/>
  <c r="S267" i="1" l="1"/>
  <c r="U146" i="1"/>
  <c r="J152" i="1"/>
  <c r="O151" i="1"/>
  <c r="T31" i="1"/>
  <c r="V31" i="1" s="1"/>
  <c r="L151" i="1"/>
  <c r="T32" i="1" l="1"/>
  <c r="V32" i="1" s="1"/>
  <c r="J153" i="1"/>
  <c r="O152" i="1"/>
  <c r="L152" i="1"/>
  <c r="U147" i="1"/>
  <c r="S268" i="1"/>
  <c r="U148" i="1" l="1"/>
  <c r="S269" i="1"/>
  <c r="O153" i="1"/>
  <c r="J154" i="1"/>
  <c r="T33" i="1"/>
  <c r="V33" i="1" s="1"/>
  <c r="L153" i="1"/>
  <c r="O154" i="1" l="1"/>
  <c r="J155" i="1"/>
  <c r="T34" i="1"/>
  <c r="V34" i="1" s="1"/>
  <c r="L154" i="1"/>
  <c r="S270" i="1"/>
  <c r="U149" i="1"/>
  <c r="S271" i="1" l="1"/>
  <c r="U150" i="1"/>
  <c r="O155" i="1"/>
  <c r="T35" i="1"/>
  <c r="V35" i="1" s="1"/>
  <c r="J156" i="1"/>
  <c r="L155" i="1"/>
  <c r="J157" i="1" l="1"/>
  <c r="O156" i="1"/>
  <c r="L156" i="1"/>
  <c r="T36" i="1"/>
  <c r="V36" i="1" s="1"/>
  <c r="S272" i="1"/>
  <c r="U151" i="1"/>
  <c r="S273" i="1" l="1"/>
  <c r="U152" i="1"/>
  <c r="J158" i="1"/>
  <c r="O157" i="1"/>
  <c r="T37" i="1"/>
  <c r="V37" i="1" s="1"/>
  <c r="L157" i="1"/>
  <c r="J159" i="1" l="1"/>
  <c r="O158" i="1"/>
  <c r="T38" i="1"/>
  <c r="V38" i="1" s="1"/>
  <c r="L158" i="1"/>
  <c r="S274" i="1"/>
  <c r="U153" i="1"/>
  <c r="U154" i="1" l="1"/>
  <c r="S275" i="1"/>
  <c r="J160" i="1"/>
  <c r="O159" i="1"/>
  <c r="T39" i="1"/>
  <c r="V39" i="1" s="1"/>
  <c r="L159" i="1"/>
  <c r="U155" i="1" l="1"/>
  <c r="S276" i="1"/>
  <c r="L160" i="1"/>
  <c r="J161" i="1"/>
  <c r="O160" i="1"/>
  <c r="T40" i="1"/>
  <c r="V40" i="1" s="1"/>
  <c r="S277" i="1" l="1"/>
  <c r="U156" i="1"/>
  <c r="O161" i="1"/>
  <c r="J162" i="1"/>
  <c r="T41" i="1"/>
  <c r="V41" i="1" s="1"/>
  <c r="L161" i="1"/>
  <c r="O162" i="1" l="1"/>
  <c r="J163" i="1"/>
  <c r="T42" i="1"/>
  <c r="V42" i="1" s="1"/>
  <c r="L162" i="1"/>
  <c r="S278" i="1"/>
  <c r="U157" i="1"/>
  <c r="S279" i="1" l="1"/>
  <c r="U158" i="1"/>
  <c r="O163" i="1"/>
  <c r="T43" i="1"/>
  <c r="V43" i="1" s="1"/>
  <c r="J164" i="1"/>
  <c r="L163" i="1"/>
  <c r="J165" i="1" l="1"/>
  <c r="O164" i="1"/>
  <c r="L164" i="1"/>
  <c r="T44" i="1"/>
  <c r="V44" i="1" s="1"/>
  <c r="S280" i="1"/>
  <c r="U159" i="1"/>
  <c r="S281" i="1" l="1"/>
  <c r="U160" i="1"/>
  <c r="J166" i="1"/>
  <c r="O165" i="1"/>
  <c r="T45" i="1"/>
  <c r="V45" i="1" s="1"/>
  <c r="L165" i="1"/>
  <c r="T46" i="1" l="1"/>
  <c r="V46" i="1" s="1"/>
  <c r="J167" i="1"/>
  <c r="O166" i="1"/>
  <c r="L166" i="1"/>
  <c r="S282" i="1"/>
  <c r="U161" i="1"/>
  <c r="U162" i="1" l="1"/>
  <c r="S283" i="1"/>
  <c r="L167" i="1"/>
  <c r="J168" i="1"/>
  <c r="T47" i="1"/>
  <c r="V47" i="1" s="1"/>
  <c r="O167" i="1"/>
  <c r="S284" i="1" l="1"/>
  <c r="U163" i="1"/>
  <c r="O168" i="1"/>
  <c r="T48" i="1"/>
  <c r="V48" i="1" s="1"/>
  <c r="J169" i="1"/>
  <c r="L168" i="1"/>
  <c r="O169" i="1" l="1"/>
  <c r="J170" i="1"/>
  <c r="T49" i="1"/>
  <c r="V49" i="1" s="1"/>
  <c r="L169" i="1"/>
  <c r="S285" i="1"/>
  <c r="U164" i="1"/>
  <c r="S286" i="1" l="1"/>
  <c r="U165" i="1"/>
  <c r="O170" i="1"/>
  <c r="T50" i="1"/>
  <c r="V50" i="1" s="1"/>
  <c r="J171" i="1"/>
  <c r="L170" i="1"/>
  <c r="J172" i="1" l="1"/>
  <c r="O171" i="1"/>
  <c r="L171" i="1"/>
  <c r="T51" i="1"/>
  <c r="V51" i="1" s="1"/>
  <c r="S287" i="1"/>
  <c r="U166" i="1"/>
  <c r="S288" i="1" l="1"/>
  <c r="U167" i="1"/>
  <c r="J173" i="1"/>
  <c r="T52" i="1"/>
  <c r="V52" i="1" s="1"/>
  <c r="O172" i="1"/>
  <c r="L172" i="1"/>
  <c r="J174" i="1" l="1"/>
  <c r="O173" i="1"/>
  <c r="T53" i="1"/>
  <c r="V53" i="1" s="1"/>
  <c r="L173" i="1"/>
  <c r="S289" i="1"/>
  <c r="U168" i="1"/>
  <c r="S290" i="1" l="1"/>
  <c r="U169" i="1"/>
  <c r="T54" i="1"/>
  <c r="V54" i="1" s="1"/>
  <c r="J175" i="1"/>
  <c r="O174" i="1"/>
  <c r="L174" i="1"/>
  <c r="L175" i="1" l="1"/>
  <c r="J176" i="1"/>
  <c r="T55" i="1"/>
  <c r="V55" i="1" s="1"/>
  <c r="O175" i="1"/>
  <c r="S291" i="1"/>
  <c r="U170" i="1"/>
  <c r="S292" i="1" l="1"/>
  <c r="U171" i="1"/>
  <c r="O176" i="1"/>
  <c r="T56" i="1"/>
  <c r="V56" i="1" s="1"/>
  <c r="J177" i="1"/>
  <c r="L176" i="1"/>
  <c r="O177" i="1" l="1"/>
  <c r="J178" i="1"/>
  <c r="T57" i="1"/>
  <c r="V57" i="1" s="1"/>
  <c r="L177" i="1"/>
  <c r="S293" i="1"/>
  <c r="U172" i="1"/>
  <c r="J179" i="1" l="1"/>
  <c r="O178" i="1"/>
  <c r="T58" i="1"/>
  <c r="V58" i="1" s="1"/>
  <c r="L178" i="1"/>
  <c r="S294" i="1"/>
  <c r="U173" i="1"/>
  <c r="S295" i="1" l="1"/>
  <c r="U174" i="1"/>
  <c r="J180" i="1"/>
  <c r="O179" i="1"/>
  <c r="T59" i="1"/>
  <c r="V59" i="1" s="1"/>
  <c r="L179" i="1"/>
  <c r="J181" i="1" l="1"/>
  <c r="T60" i="1"/>
  <c r="V60" i="1" s="1"/>
  <c r="O180" i="1"/>
  <c r="L180" i="1"/>
  <c r="S296" i="1"/>
  <c r="U175" i="1"/>
  <c r="S297" i="1" l="1"/>
  <c r="U176" i="1"/>
  <c r="J182" i="1"/>
  <c r="O181" i="1"/>
  <c r="T61" i="1"/>
  <c r="V61" i="1" s="1"/>
  <c r="L181" i="1"/>
  <c r="L182" i="1" l="1"/>
  <c r="T62" i="1"/>
  <c r="V62" i="1" s="1"/>
  <c r="J183" i="1"/>
  <c r="O182" i="1"/>
  <c r="S298" i="1"/>
  <c r="U177" i="1"/>
  <c r="S299" i="1" l="1"/>
  <c r="U178" i="1"/>
  <c r="O183" i="1"/>
  <c r="J184" i="1"/>
  <c r="T63" i="1"/>
  <c r="V63" i="1" s="1"/>
  <c r="L183" i="1"/>
  <c r="O184" i="1" l="1"/>
  <c r="T64" i="1"/>
  <c r="V64" i="1" s="1"/>
  <c r="J185" i="1"/>
  <c r="L184" i="1"/>
  <c r="S300" i="1"/>
  <c r="U179" i="1"/>
  <c r="S301" i="1" l="1"/>
  <c r="U180" i="1"/>
  <c r="O185" i="1"/>
  <c r="T65" i="1"/>
  <c r="V65" i="1" s="1"/>
  <c r="J186" i="1"/>
  <c r="L185" i="1"/>
  <c r="J187" i="1" l="1"/>
  <c r="O186" i="1"/>
  <c r="T66" i="1"/>
  <c r="V66" i="1" s="1"/>
  <c r="L186" i="1"/>
  <c r="S302" i="1"/>
  <c r="U181" i="1"/>
  <c r="S303" i="1" l="1"/>
  <c r="U182" i="1"/>
  <c r="J188" i="1"/>
  <c r="O187" i="1"/>
  <c r="T67" i="1"/>
  <c r="V67" i="1" s="1"/>
  <c r="L187" i="1"/>
  <c r="J189" i="1" l="1"/>
  <c r="T68" i="1"/>
  <c r="V68" i="1" s="1"/>
  <c r="O188" i="1"/>
  <c r="L188" i="1"/>
  <c r="S304" i="1"/>
  <c r="U183" i="1"/>
  <c r="S305" i="1" l="1"/>
  <c r="U184" i="1"/>
  <c r="T69" i="1"/>
  <c r="V69" i="1" s="1"/>
  <c r="L189" i="1"/>
  <c r="J190" i="1"/>
  <c r="O189" i="1"/>
  <c r="O190" i="1" l="1"/>
  <c r="T70" i="1"/>
  <c r="V70" i="1" s="1"/>
  <c r="J191" i="1"/>
  <c r="L190" i="1"/>
  <c r="S306" i="1"/>
  <c r="U185" i="1"/>
  <c r="S307" i="1" l="1"/>
  <c r="U186" i="1"/>
  <c r="T71" i="1"/>
  <c r="V71" i="1" s="1"/>
  <c r="O191" i="1"/>
  <c r="J192" i="1"/>
  <c r="L191" i="1"/>
  <c r="O192" i="1" l="1"/>
  <c r="T72" i="1"/>
  <c r="V72" i="1" s="1"/>
  <c r="J193" i="1"/>
  <c r="L192" i="1"/>
  <c r="S308" i="1"/>
  <c r="U187" i="1"/>
  <c r="S309" i="1" l="1"/>
  <c r="U188" i="1"/>
  <c r="J194" i="1"/>
  <c r="T73" i="1"/>
  <c r="V73" i="1" s="1"/>
  <c r="O193" i="1"/>
  <c r="L193" i="1"/>
  <c r="J195" i="1" l="1"/>
  <c r="O194" i="1"/>
  <c r="T74" i="1"/>
  <c r="V74" i="1" s="1"/>
  <c r="L194" i="1"/>
  <c r="S310" i="1"/>
  <c r="U189" i="1"/>
  <c r="S311" i="1" l="1"/>
  <c r="U190" i="1"/>
  <c r="T75" i="1"/>
  <c r="V75" i="1" s="1"/>
  <c r="J196" i="1"/>
  <c r="O195" i="1"/>
  <c r="L195" i="1"/>
  <c r="J197" i="1" l="1"/>
  <c r="T76" i="1"/>
  <c r="V76" i="1" s="1"/>
  <c r="O196" i="1"/>
  <c r="L196" i="1"/>
  <c r="S312" i="1"/>
  <c r="U191" i="1"/>
  <c r="S313" i="1" l="1"/>
  <c r="U192" i="1"/>
  <c r="O197" i="1"/>
  <c r="T77" i="1"/>
  <c r="V77" i="1" s="1"/>
  <c r="J198" i="1"/>
  <c r="L197" i="1"/>
  <c r="J199" i="1" l="1"/>
  <c r="O198" i="1"/>
  <c r="T78" i="1"/>
  <c r="V78" i="1" s="1"/>
  <c r="L198" i="1"/>
  <c r="S314" i="1"/>
  <c r="U193" i="1"/>
  <c r="S315" i="1" l="1"/>
  <c r="U194" i="1"/>
  <c r="O199" i="1"/>
  <c r="T79" i="1"/>
  <c r="V79" i="1" s="1"/>
  <c r="J200" i="1"/>
  <c r="L199" i="1"/>
  <c r="J201" i="1" l="1"/>
  <c r="O200" i="1"/>
  <c r="T80" i="1"/>
  <c r="V80" i="1" s="1"/>
  <c r="L200" i="1"/>
  <c r="S316" i="1"/>
  <c r="U195" i="1"/>
  <c r="S317" i="1" l="1"/>
  <c r="U196" i="1"/>
  <c r="J202" i="1"/>
  <c r="O201" i="1"/>
  <c r="T81" i="1"/>
  <c r="V81" i="1" s="1"/>
  <c r="L201" i="1"/>
  <c r="O202" i="1" l="1"/>
  <c r="J203" i="1"/>
  <c r="T82" i="1"/>
  <c r="V82" i="1" s="1"/>
  <c r="L202" i="1"/>
  <c r="S318" i="1"/>
  <c r="U197" i="1"/>
  <c r="J204" i="1" l="1"/>
  <c r="L203" i="1"/>
  <c r="O203" i="1"/>
  <c r="T83" i="1"/>
  <c r="V83" i="1" s="1"/>
  <c r="U198" i="1"/>
  <c r="S319" i="1"/>
  <c r="S320" i="1" l="1"/>
  <c r="U199" i="1"/>
  <c r="J205" i="1"/>
  <c r="O204" i="1"/>
  <c r="L204" i="1"/>
  <c r="T84" i="1"/>
  <c r="V84" i="1" s="1"/>
  <c r="J206" i="1" l="1"/>
  <c r="L205" i="1"/>
  <c r="O205" i="1"/>
  <c r="T85" i="1"/>
  <c r="V85" i="1" s="1"/>
  <c r="S321" i="1"/>
  <c r="U200" i="1"/>
  <c r="S322" i="1" l="1"/>
  <c r="U201" i="1"/>
  <c r="J207" i="1"/>
  <c r="O206" i="1"/>
  <c r="T86" i="1"/>
  <c r="V86" i="1" s="1"/>
  <c r="L206" i="1"/>
  <c r="L207" i="1" l="1"/>
  <c r="J208" i="1"/>
  <c r="O207" i="1"/>
  <c r="T87" i="1"/>
  <c r="V87" i="1" s="1"/>
  <c r="S323" i="1"/>
  <c r="U202" i="1"/>
  <c r="S324" i="1" l="1"/>
  <c r="U203" i="1"/>
  <c r="O208" i="1"/>
  <c r="J209" i="1"/>
  <c r="T88" i="1"/>
  <c r="V88" i="1" s="1"/>
  <c r="L208" i="1"/>
  <c r="J210" i="1" l="1"/>
  <c r="O209" i="1"/>
  <c r="T89" i="1"/>
  <c r="V89" i="1" s="1"/>
  <c r="L209" i="1"/>
  <c r="S325" i="1"/>
  <c r="U204" i="1"/>
  <c r="U205" i="1" l="1"/>
  <c r="S326" i="1"/>
  <c r="O210" i="1"/>
  <c r="J211" i="1"/>
  <c r="T90" i="1"/>
  <c r="V90" i="1" s="1"/>
  <c r="L210" i="1"/>
  <c r="S327" i="1" l="1"/>
  <c r="U206" i="1"/>
  <c r="J212" i="1"/>
  <c r="T91" i="1"/>
  <c r="V91" i="1" s="1"/>
  <c r="O211" i="1"/>
  <c r="L211" i="1"/>
  <c r="J213" i="1" l="1"/>
  <c r="O212" i="1"/>
  <c r="T92" i="1"/>
  <c r="V92" i="1" s="1"/>
  <c r="L212" i="1"/>
  <c r="U207" i="1"/>
  <c r="S328" i="1"/>
  <c r="S329" i="1" l="1"/>
  <c r="U208" i="1"/>
  <c r="T93" i="1"/>
  <c r="V93" i="1" s="1"/>
  <c r="J214" i="1"/>
  <c r="O213" i="1"/>
  <c r="L213" i="1"/>
  <c r="J215" i="1" l="1"/>
  <c r="O214" i="1"/>
  <c r="L214" i="1"/>
  <c r="T94" i="1"/>
  <c r="V94" i="1" s="1"/>
  <c r="S330" i="1"/>
  <c r="U209" i="1"/>
  <c r="S331" i="1" l="1"/>
  <c r="U210" i="1"/>
  <c r="O215" i="1"/>
  <c r="T95" i="1"/>
  <c r="V95" i="1" s="1"/>
  <c r="J216" i="1"/>
  <c r="L215" i="1"/>
  <c r="J217" i="1" l="1"/>
  <c r="O216" i="1"/>
  <c r="T96" i="1"/>
  <c r="V96" i="1" s="1"/>
  <c r="L216" i="1"/>
  <c r="S332" i="1"/>
  <c r="U211" i="1"/>
  <c r="S333" i="1" l="1"/>
  <c r="U212" i="1"/>
  <c r="O217" i="1"/>
  <c r="T97" i="1"/>
  <c r="V97" i="1" s="1"/>
  <c r="J218" i="1"/>
  <c r="L217" i="1"/>
  <c r="J219" i="1" l="1"/>
  <c r="O218" i="1"/>
  <c r="T98" i="1"/>
  <c r="V98" i="1" s="1"/>
  <c r="L218" i="1"/>
  <c r="S334" i="1"/>
  <c r="U213" i="1"/>
  <c r="U214" i="1" l="1"/>
  <c r="S335" i="1"/>
  <c r="T99" i="1"/>
  <c r="V99" i="1" s="1"/>
  <c r="J220" i="1"/>
  <c r="O219" i="1"/>
  <c r="L219" i="1"/>
  <c r="J221" i="1" l="1"/>
  <c r="O220" i="1"/>
  <c r="L220" i="1"/>
  <c r="T100" i="1"/>
  <c r="V100" i="1" s="1"/>
  <c r="S336" i="1"/>
  <c r="U215" i="1"/>
  <c r="S337" i="1" l="1"/>
  <c r="U216" i="1"/>
  <c r="T101" i="1"/>
  <c r="V101" i="1" s="1"/>
  <c r="J222" i="1"/>
  <c r="O221" i="1"/>
  <c r="L221" i="1"/>
  <c r="J223" i="1" l="1"/>
  <c r="O222" i="1"/>
  <c r="L222" i="1"/>
  <c r="T102" i="1"/>
  <c r="V102" i="1" s="1"/>
  <c r="S338" i="1"/>
  <c r="U217" i="1"/>
  <c r="S339" i="1" l="1"/>
  <c r="U218" i="1"/>
  <c r="O223" i="1"/>
  <c r="T103" i="1"/>
  <c r="V103" i="1" s="1"/>
  <c r="J224" i="1"/>
  <c r="L223" i="1"/>
  <c r="O224" i="1" l="1"/>
  <c r="J225" i="1"/>
  <c r="L224" i="1"/>
  <c r="T104" i="1"/>
  <c r="V104" i="1" s="1"/>
  <c r="S340" i="1"/>
  <c r="U219" i="1"/>
  <c r="U220" i="1" l="1"/>
  <c r="S341" i="1"/>
  <c r="J226" i="1"/>
  <c r="T105" i="1"/>
  <c r="V105" i="1" s="1"/>
  <c r="O225" i="1"/>
  <c r="L225" i="1"/>
  <c r="S342" i="1" l="1"/>
  <c r="U221" i="1"/>
  <c r="O226" i="1"/>
  <c r="J227" i="1"/>
  <c r="T106" i="1"/>
  <c r="V106" i="1" s="1"/>
  <c r="L226" i="1"/>
  <c r="J228" i="1" l="1"/>
  <c r="O227" i="1"/>
  <c r="L227" i="1"/>
  <c r="T107" i="1"/>
  <c r="V107" i="1" s="1"/>
  <c r="U222" i="1"/>
  <c r="S343" i="1"/>
  <c r="S344" i="1" l="1"/>
  <c r="U223" i="1"/>
  <c r="J229" i="1"/>
  <c r="O228" i="1"/>
  <c r="T108" i="1"/>
  <c r="V108" i="1" s="1"/>
  <c r="L228" i="1"/>
  <c r="J230" i="1" l="1"/>
  <c r="O229" i="1"/>
  <c r="T109" i="1"/>
  <c r="V109" i="1" s="1"/>
  <c r="L229" i="1"/>
  <c r="S345" i="1"/>
  <c r="U224" i="1"/>
  <c r="S346" i="1" l="1"/>
  <c r="U225" i="1"/>
  <c r="O230" i="1"/>
  <c r="J231" i="1"/>
  <c r="T110" i="1"/>
  <c r="V110" i="1" s="1"/>
  <c r="L230" i="1"/>
  <c r="T111" i="1" l="1"/>
  <c r="V111" i="1" s="1"/>
  <c r="J232" i="1"/>
  <c r="O231" i="1"/>
  <c r="L231" i="1"/>
  <c r="S347" i="1"/>
  <c r="U226" i="1"/>
  <c r="U227" i="1" l="1"/>
  <c r="S348" i="1"/>
  <c r="O232" i="1"/>
  <c r="J233" i="1"/>
  <c r="T112" i="1"/>
  <c r="V112" i="1" s="1"/>
  <c r="L232" i="1"/>
  <c r="J234" i="1" l="1"/>
  <c r="O233" i="1"/>
  <c r="L233" i="1"/>
  <c r="T113" i="1"/>
  <c r="V113" i="1" s="1"/>
  <c r="S349" i="1"/>
  <c r="U228" i="1"/>
  <c r="U229" i="1" l="1"/>
  <c r="S350" i="1"/>
  <c r="O234" i="1"/>
  <c r="J235" i="1"/>
  <c r="L234" i="1"/>
  <c r="T114" i="1"/>
  <c r="V114" i="1" s="1"/>
  <c r="J236" i="1" l="1"/>
  <c r="O235" i="1"/>
  <c r="L235" i="1"/>
  <c r="T115" i="1"/>
  <c r="V115" i="1" s="1"/>
  <c r="S351" i="1"/>
  <c r="U230" i="1"/>
  <c r="S352" i="1" l="1"/>
  <c r="U231" i="1"/>
  <c r="J237" i="1"/>
  <c r="O236" i="1"/>
  <c r="T116" i="1"/>
  <c r="V116" i="1" s="1"/>
  <c r="L236" i="1"/>
  <c r="O237" i="1" l="1"/>
  <c r="T117" i="1"/>
  <c r="V117" i="1" s="1"/>
  <c r="J238" i="1"/>
  <c r="L237" i="1"/>
  <c r="S353" i="1"/>
  <c r="U232" i="1"/>
  <c r="L238" i="1" l="1"/>
  <c r="T118" i="1"/>
  <c r="V118" i="1" s="1"/>
  <c r="O238" i="1"/>
  <c r="J239" i="1"/>
  <c r="S354" i="1"/>
  <c r="U233" i="1"/>
  <c r="O239" i="1" l="1"/>
  <c r="T119" i="1"/>
  <c r="V119" i="1" s="1"/>
  <c r="J240" i="1"/>
  <c r="L239" i="1"/>
  <c r="S355" i="1"/>
  <c r="U234" i="1"/>
  <c r="J241" i="1" l="1"/>
  <c r="O240" i="1"/>
  <c r="T120" i="1"/>
  <c r="V120" i="1" s="1"/>
  <c r="L240" i="1"/>
  <c r="U235" i="1"/>
  <c r="S356" i="1"/>
  <c r="S357" i="1" l="1"/>
  <c r="U236" i="1"/>
  <c r="O241" i="1"/>
  <c r="J242" i="1"/>
  <c r="T121" i="1"/>
  <c r="V121" i="1" s="1"/>
  <c r="L241" i="1"/>
  <c r="J243" i="1" l="1"/>
  <c r="T122" i="1"/>
  <c r="V122" i="1" s="1"/>
  <c r="O242" i="1"/>
  <c r="L242" i="1"/>
  <c r="S358" i="1"/>
  <c r="U237" i="1"/>
  <c r="S359" i="1" l="1"/>
  <c r="U238" i="1"/>
  <c r="J244" i="1"/>
  <c r="O243" i="1"/>
  <c r="T123" i="1"/>
  <c r="V123" i="1" s="1"/>
  <c r="L243" i="1"/>
  <c r="J245" i="1" l="1"/>
  <c r="T124" i="1"/>
  <c r="V124" i="1" s="1"/>
  <c r="O244" i="1"/>
  <c r="L244" i="1"/>
  <c r="S360" i="1"/>
  <c r="U239" i="1"/>
  <c r="S361" i="1" l="1"/>
  <c r="U240" i="1"/>
  <c r="O245" i="1"/>
  <c r="J246" i="1"/>
  <c r="T125" i="1"/>
  <c r="V125" i="1" s="1"/>
  <c r="L245" i="1"/>
  <c r="L246" i="1" l="1"/>
  <c r="T126" i="1"/>
  <c r="V126" i="1" s="1"/>
  <c r="O246" i="1"/>
  <c r="J247" i="1"/>
  <c r="S362" i="1"/>
  <c r="U241" i="1"/>
  <c r="U242" i="1" l="1"/>
  <c r="S363" i="1"/>
  <c r="O247" i="1"/>
  <c r="J248" i="1"/>
  <c r="T127" i="1"/>
  <c r="V127" i="1" s="1"/>
  <c r="L247" i="1"/>
  <c r="O248" i="1" l="1"/>
  <c r="J249" i="1"/>
  <c r="T128" i="1"/>
  <c r="V128" i="1" s="1"/>
  <c r="L248" i="1"/>
  <c r="S364" i="1"/>
  <c r="U243" i="1"/>
  <c r="J250" i="1" l="1"/>
  <c r="T129" i="1"/>
  <c r="V129" i="1" s="1"/>
  <c r="O249" i="1"/>
  <c r="L249" i="1"/>
  <c r="U244" i="1"/>
  <c r="S365" i="1"/>
  <c r="S366" i="1" l="1"/>
  <c r="U245" i="1"/>
  <c r="J251" i="1"/>
  <c r="O250" i="1"/>
  <c r="T130" i="1"/>
  <c r="V130" i="1" s="1"/>
  <c r="L250" i="1"/>
  <c r="J252" i="1" l="1"/>
  <c r="O251" i="1"/>
  <c r="L251" i="1"/>
  <c r="T131" i="1"/>
  <c r="V131" i="1" s="1"/>
  <c r="S367" i="1"/>
  <c r="U246" i="1"/>
  <c r="S368" i="1" l="1"/>
  <c r="U247" i="1"/>
  <c r="O252" i="1"/>
  <c r="J253" i="1"/>
  <c r="T132" i="1"/>
  <c r="V132" i="1" s="1"/>
  <c r="L252" i="1"/>
  <c r="L253" i="1" l="1"/>
  <c r="O253" i="1"/>
  <c r="J254" i="1"/>
  <c r="T133" i="1"/>
  <c r="V133" i="1" s="1"/>
  <c r="S369" i="1"/>
  <c r="U248" i="1"/>
  <c r="U249" i="1" l="1"/>
  <c r="S370" i="1"/>
  <c r="O254" i="1"/>
  <c r="J255" i="1"/>
  <c r="T134" i="1"/>
  <c r="V134" i="1" s="1"/>
  <c r="L254" i="1"/>
  <c r="J256" i="1" l="1"/>
  <c r="O255" i="1"/>
  <c r="T135" i="1"/>
  <c r="V135" i="1" s="1"/>
  <c r="L255" i="1"/>
  <c r="S371" i="1"/>
  <c r="U250" i="1"/>
  <c r="U251" i="1" l="1"/>
  <c r="S372" i="1"/>
  <c r="O256" i="1"/>
  <c r="T136" i="1"/>
  <c r="V136" i="1" s="1"/>
  <c r="J257" i="1"/>
  <c r="L256" i="1"/>
  <c r="J258" i="1" l="1"/>
  <c r="O257" i="1"/>
  <c r="T137" i="1"/>
  <c r="V137" i="1" s="1"/>
  <c r="L257" i="1"/>
  <c r="S373" i="1"/>
  <c r="U252" i="1"/>
  <c r="S374" i="1" l="1"/>
  <c r="U253" i="1"/>
  <c r="J259" i="1"/>
  <c r="O258" i="1"/>
  <c r="T138" i="1"/>
  <c r="V138" i="1" s="1"/>
  <c r="L258" i="1"/>
  <c r="L259" i="1" l="1"/>
  <c r="J260" i="1"/>
  <c r="O259" i="1"/>
  <c r="T139" i="1"/>
  <c r="V139" i="1" s="1"/>
  <c r="S375" i="1"/>
  <c r="U254" i="1"/>
  <c r="S376" i="1" l="1"/>
  <c r="U255" i="1"/>
  <c r="O260" i="1"/>
  <c r="J261" i="1"/>
  <c r="T140" i="1"/>
  <c r="V140" i="1" s="1"/>
  <c r="L260" i="1"/>
  <c r="O261" i="1" l="1"/>
  <c r="J262" i="1"/>
  <c r="T141" i="1"/>
  <c r="V141" i="1" s="1"/>
  <c r="L261" i="1"/>
  <c r="S377" i="1"/>
  <c r="U256" i="1"/>
  <c r="U257" i="1" l="1"/>
  <c r="S378" i="1"/>
  <c r="J263" i="1"/>
  <c r="O262" i="1"/>
  <c r="T142" i="1"/>
  <c r="V142" i="1" s="1"/>
  <c r="L262" i="1"/>
  <c r="U258" i="1" l="1"/>
  <c r="S379" i="1"/>
  <c r="J264" i="1"/>
  <c r="O263" i="1"/>
  <c r="T143" i="1"/>
  <c r="V143" i="1" s="1"/>
  <c r="L263" i="1"/>
  <c r="U259" i="1" l="1"/>
  <c r="S380" i="1"/>
  <c r="J265" i="1"/>
  <c r="O264" i="1"/>
  <c r="L264" i="1"/>
  <c r="T144" i="1"/>
  <c r="V144" i="1" s="1"/>
  <c r="S381" i="1" l="1"/>
  <c r="U260" i="1"/>
  <c r="J266" i="1"/>
  <c r="O265" i="1"/>
  <c r="T145" i="1"/>
  <c r="V145" i="1" s="1"/>
  <c r="L265" i="1"/>
  <c r="L266" i="1" l="1"/>
  <c r="J267" i="1"/>
  <c r="O266" i="1"/>
  <c r="T146" i="1"/>
  <c r="V146" i="1" s="1"/>
  <c r="S382" i="1"/>
  <c r="U261" i="1"/>
  <c r="S383" i="1" l="1"/>
  <c r="U262" i="1"/>
  <c r="O267" i="1"/>
  <c r="J268" i="1"/>
  <c r="T147" i="1"/>
  <c r="V147" i="1" s="1"/>
  <c r="L267" i="1"/>
  <c r="O268" i="1" l="1"/>
  <c r="L268" i="1"/>
  <c r="J269" i="1"/>
  <c r="T148" i="1"/>
  <c r="V148" i="1" s="1"/>
  <c r="S384" i="1"/>
  <c r="U263" i="1"/>
  <c r="O269" i="1" l="1"/>
  <c r="J270" i="1"/>
  <c r="T149" i="1"/>
  <c r="V149" i="1" s="1"/>
  <c r="L269" i="1"/>
  <c r="U264" i="1"/>
  <c r="S385" i="1"/>
  <c r="J271" i="1" l="1"/>
  <c r="O270" i="1"/>
  <c r="T150" i="1"/>
  <c r="V150" i="1" s="1"/>
  <c r="L270" i="1"/>
  <c r="U265" i="1"/>
  <c r="S386" i="1"/>
  <c r="U266" i="1" l="1"/>
  <c r="S387" i="1"/>
  <c r="J272" i="1"/>
  <c r="O271" i="1"/>
  <c r="L271" i="1"/>
  <c r="T151" i="1"/>
  <c r="V151" i="1" s="1"/>
  <c r="S388" i="1" l="1"/>
  <c r="U267" i="1"/>
  <c r="J273" i="1"/>
  <c r="O272" i="1"/>
  <c r="L272" i="1"/>
  <c r="T152" i="1"/>
  <c r="V152" i="1" s="1"/>
  <c r="L273" i="1" l="1"/>
  <c r="J274" i="1"/>
  <c r="O273" i="1"/>
  <c r="T153" i="1"/>
  <c r="V153" i="1" s="1"/>
  <c r="S389" i="1"/>
  <c r="U268" i="1"/>
  <c r="S390" i="1" l="1"/>
  <c r="U269" i="1"/>
  <c r="O274" i="1"/>
  <c r="J275" i="1"/>
  <c r="T154" i="1"/>
  <c r="V154" i="1" s="1"/>
  <c r="L274" i="1"/>
  <c r="O275" i="1" l="1"/>
  <c r="L275" i="1"/>
  <c r="J276" i="1"/>
  <c r="T155" i="1"/>
  <c r="V155" i="1" s="1"/>
  <c r="S391" i="1"/>
  <c r="U270" i="1"/>
  <c r="S392" i="1" l="1"/>
  <c r="U271" i="1"/>
  <c r="O276" i="1"/>
  <c r="J277" i="1"/>
  <c r="T156" i="1"/>
  <c r="V156" i="1" s="1"/>
  <c r="L276" i="1"/>
  <c r="J278" i="1" l="1"/>
  <c r="O277" i="1"/>
  <c r="T157" i="1"/>
  <c r="V157" i="1" s="1"/>
  <c r="L277" i="1"/>
  <c r="U272" i="1"/>
  <c r="S393" i="1"/>
  <c r="U273" i="1" l="1"/>
  <c r="S394" i="1"/>
  <c r="J279" i="1"/>
  <c r="O278" i="1"/>
  <c r="L278" i="1"/>
  <c r="T158" i="1"/>
  <c r="V158" i="1" s="1"/>
  <c r="S395" i="1" l="1"/>
  <c r="U274" i="1"/>
  <c r="J280" i="1"/>
  <c r="O279" i="1"/>
  <c r="L279" i="1"/>
  <c r="T159" i="1"/>
  <c r="V159" i="1" s="1"/>
  <c r="J281" i="1" l="1"/>
  <c r="O280" i="1"/>
  <c r="T160" i="1"/>
  <c r="V160" i="1" s="1"/>
  <c r="L280" i="1"/>
  <c r="S396" i="1"/>
  <c r="U275" i="1"/>
  <c r="S397" i="1" l="1"/>
  <c r="U276" i="1"/>
  <c r="L281" i="1"/>
  <c r="J282" i="1"/>
  <c r="O281" i="1"/>
  <c r="T161" i="1"/>
  <c r="V161" i="1" s="1"/>
  <c r="O282" i="1" l="1"/>
  <c r="J283" i="1"/>
  <c r="T162" i="1"/>
  <c r="V162" i="1" s="1"/>
  <c r="L282" i="1"/>
  <c r="S398" i="1"/>
  <c r="U277" i="1"/>
  <c r="O283" i="1" l="1"/>
  <c r="L283" i="1"/>
  <c r="J284" i="1"/>
  <c r="T163" i="1"/>
  <c r="V163" i="1" s="1"/>
  <c r="S399" i="1"/>
  <c r="U278" i="1"/>
  <c r="J285" i="1" l="1"/>
  <c r="O284" i="1"/>
  <c r="T164" i="1"/>
  <c r="V164" i="1" s="1"/>
  <c r="L284" i="1"/>
  <c r="U279" i="1"/>
  <c r="S400" i="1"/>
  <c r="U280" i="1" l="1"/>
  <c r="S401" i="1"/>
  <c r="J286" i="1"/>
  <c r="O285" i="1"/>
  <c r="T165" i="1"/>
  <c r="V165" i="1" s="1"/>
  <c r="L285" i="1"/>
  <c r="U281" i="1" l="1"/>
  <c r="S402" i="1"/>
  <c r="J287" i="1"/>
  <c r="O286" i="1"/>
  <c r="T166" i="1"/>
  <c r="V166" i="1" s="1"/>
  <c r="L286" i="1"/>
  <c r="S403" i="1" l="1"/>
  <c r="U282" i="1"/>
  <c r="J288" i="1"/>
  <c r="O287" i="1"/>
  <c r="T167" i="1"/>
  <c r="V167" i="1" s="1"/>
  <c r="L287" i="1"/>
  <c r="L288" i="1" l="1"/>
  <c r="J289" i="1"/>
  <c r="T168" i="1"/>
  <c r="V168" i="1" s="1"/>
  <c r="O288" i="1"/>
  <c r="S404" i="1"/>
  <c r="U283" i="1"/>
  <c r="S405" i="1" l="1"/>
  <c r="U284" i="1"/>
  <c r="O289" i="1"/>
  <c r="J290" i="1"/>
  <c r="T169" i="1"/>
  <c r="V169" i="1" s="1"/>
  <c r="L289" i="1"/>
  <c r="O290" i="1" l="1"/>
  <c r="L290" i="1"/>
  <c r="J291" i="1"/>
  <c r="T170" i="1"/>
  <c r="V170" i="1" s="1"/>
  <c r="S406" i="1"/>
  <c r="U285" i="1"/>
  <c r="O291" i="1" l="1"/>
  <c r="J292" i="1"/>
  <c r="T171" i="1"/>
  <c r="V171" i="1" s="1"/>
  <c r="L291" i="1"/>
  <c r="U286" i="1"/>
  <c r="S407" i="1"/>
  <c r="U287" i="1" l="1"/>
  <c r="S408" i="1"/>
  <c r="J293" i="1"/>
  <c r="O292" i="1"/>
  <c r="T172" i="1"/>
  <c r="V172" i="1" s="1"/>
  <c r="L292" i="1"/>
  <c r="U288" i="1" l="1"/>
  <c r="S409" i="1"/>
  <c r="J294" i="1"/>
  <c r="O293" i="1"/>
  <c r="T173" i="1"/>
  <c r="V173" i="1" s="1"/>
  <c r="L293" i="1"/>
  <c r="S410" i="1" l="1"/>
  <c r="U289" i="1"/>
  <c r="J295" i="1"/>
  <c r="O294" i="1"/>
  <c r="T174" i="1"/>
  <c r="V174" i="1" s="1"/>
  <c r="L294" i="1"/>
  <c r="J296" i="1" l="1"/>
  <c r="T175" i="1"/>
  <c r="V175" i="1" s="1"/>
  <c r="O295" i="1"/>
  <c r="L295" i="1"/>
  <c r="S411" i="1"/>
  <c r="U290" i="1"/>
  <c r="S412" i="1" l="1"/>
  <c r="U291" i="1"/>
  <c r="L296" i="1"/>
  <c r="J297" i="1"/>
  <c r="T176" i="1"/>
  <c r="V176" i="1" s="1"/>
  <c r="O296" i="1"/>
  <c r="O297" i="1" l="1"/>
  <c r="L297" i="1"/>
  <c r="J298" i="1"/>
  <c r="T177" i="1"/>
  <c r="V177" i="1" s="1"/>
  <c r="U292" i="1"/>
  <c r="S413" i="1"/>
  <c r="S414" i="1" l="1"/>
  <c r="U293" i="1"/>
  <c r="O298" i="1"/>
  <c r="J299" i="1"/>
  <c r="T178" i="1"/>
  <c r="V178" i="1" s="1"/>
  <c r="L298" i="1"/>
  <c r="J300" i="1" l="1"/>
  <c r="O299" i="1"/>
  <c r="T179" i="1"/>
  <c r="V179" i="1" s="1"/>
  <c r="L299" i="1"/>
  <c r="U294" i="1"/>
  <c r="S415" i="1"/>
  <c r="U295" i="1" l="1"/>
  <c r="S416" i="1"/>
  <c r="J301" i="1"/>
  <c r="O300" i="1"/>
  <c r="T180" i="1"/>
  <c r="V180" i="1" s="1"/>
  <c r="L300" i="1"/>
  <c r="S417" i="1" l="1"/>
  <c r="U296" i="1"/>
  <c r="J302" i="1"/>
  <c r="O301" i="1"/>
  <c r="T181" i="1"/>
  <c r="V181" i="1" s="1"/>
  <c r="L301" i="1"/>
  <c r="J303" i="1" l="1"/>
  <c r="T182" i="1"/>
  <c r="V182" i="1" s="1"/>
  <c r="O302" i="1"/>
  <c r="L302" i="1"/>
  <c r="S418" i="1"/>
  <c r="U297" i="1"/>
  <c r="U298" i="1" l="1"/>
  <c r="S419" i="1"/>
  <c r="L303" i="1"/>
  <c r="J304" i="1"/>
  <c r="T183" i="1"/>
  <c r="V183" i="1" s="1"/>
  <c r="O303" i="1"/>
  <c r="S420" i="1" l="1"/>
  <c r="U299" i="1"/>
  <c r="O304" i="1"/>
  <c r="J305" i="1"/>
  <c r="T184" i="1"/>
  <c r="V184" i="1" s="1"/>
  <c r="L304" i="1"/>
  <c r="O305" i="1" l="1"/>
  <c r="L305" i="1"/>
  <c r="J306" i="1"/>
  <c r="T185" i="1"/>
  <c r="V185" i="1" s="1"/>
  <c r="S421" i="1"/>
  <c r="U300" i="1"/>
  <c r="U301" i="1" l="1"/>
  <c r="S422" i="1"/>
  <c r="O306" i="1"/>
  <c r="J307" i="1"/>
  <c r="T186" i="1"/>
  <c r="V186" i="1" s="1"/>
  <c r="L306" i="1"/>
  <c r="J308" i="1" l="1"/>
  <c r="O307" i="1"/>
  <c r="T187" i="1"/>
  <c r="V187" i="1" s="1"/>
  <c r="L307" i="1"/>
  <c r="S423" i="1"/>
  <c r="U302" i="1"/>
  <c r="U303" i="1" l="1"/>
  <c r="S424" i="1"/>
  <c r="J309" i="1"/>
  <c r="O308" i="1"/>
  <c r="T188" i="1"/>
  <c r="V188" i="1" s="1"/>
  <c r="L308" i="1"/>
  <c r="S425" i="1" l="1"/>
  <c r="U304" i="1"/>
  <c r="J310" i="1"/>
  <c r="T189" i="1"/>
  <c r="V189" i="1" s="1"/>
  <c r="O309" i="1"/>
  <c r="L309" i="1"/>
  <c r="L310" i="1" l="1"/>
  <c r="J311" i="1"/>
  <c r="O310" i="1"/>
  <c r="T190" i="1"/>
  <c r="V190" i="1" s="1"/>
  <c r="U305" i="1"/>
  <c r="S426" i="1"/>
  <c r="S427" i="1" l="1"/>
  <c r="U306" i="1"/>
  <c r="O311" i="1"/>
  <c r="J312" i="1"/>
  <c r="T191" i="1"/>
  <c r="V191" i="1" s="1"/>
  <c r="L311" i="1"/>
  <c r="O312" i="1" l="1"/>
  <c r="L312" i="1"/>
  <c r="T192" i="1"/>
  <c r="V192" i="1" s="1"/>
  <c r="J313" i="1"/>
  <c r="S428" i="1"/>
  <c r="U307" i="1"/>
  <c r="O313" i="1" l="1"/>
  <c r="J314" i="1"/>
  <c r="T193" i="1"/>
  <c r="V193" i="1" s="1"/>
  <c r="L313" i="1"/>
  <c r="S429" i="1"/>
  <c r="U308" i="1"/>
  <c r="J315" i="1" l="1"/>
  <c r="O314" i="1"/>
  <c r="T194" i="1"/>
  <c r="V194" i="1" s="1"/>
  <c r="L314" i="1"/>
  <c r="S430" i="1"/>
  <c r="U309" i="1"/>
  <c r="U310" i="1" l="1"/>
  <c r="S431" i="1"/>
  <c r="J316" i="1"/>
  <c r="O315" i="1"/>
  <c r="T195" i="1"/>
  <c r="V195" i="1" s="1"/>
  <c r="L315" i="1"/>
  <c r="S432" i="1" l="1"/>
  <c r="U311" i="1"/>
  <c r="J317" i="1"/>
  <c r="O316" i="1"/>
  <c r="L316" i="1"/>
  <c r="T196" i="1"/>
  <c r="V196" i="1" s="1"/>
  <c r="T197" i="1" l="1"/>
  <c r="V197" i="1" s="1"/>
  <c r="J318" i="1"/>
  <c r="O317" i="1"/>
  <c r="L317" i="1"/>
  <c r="S433" i="1"/>
  <c r="U312" i="1"/>
  <c r="S434" i="1" l="1"/>
  <c r="U313" i="1"/>
  <c r="L318" i="1"/>
  <c r="J319" i="1"/>
  <c r="T198" i="1"/>
  <c r="V198" i="1" s="1"/>
  <c r="O318" i="1"/>
  <c r="O319" i="1" l="1"/>
  <c r="T199" i="1"/>
  <c r="V199" i="1" s="1"/>
  <c r="J320" i="1"/>
  <c r="L319" i="1"/>
  <c r="S435" i="1"/>
  <c r="U314" i="1"/>
  <c r="S436" i="1" l="1"/>
  <c r="U315" i="1"/>
  <c r="O320" i="1"/>
  <c r="L320" i="1"/>
  <c r="T200" i="1"/>
  <c r="V200" i="1" s="1"/>
  <c r="J321" i="1"/>
  <c r="J322" i="1" l="1"/>
  <c r="O321" i="1"/>
  <c r="T201" i="1"/>
  <c r="V201" i="1" s="1"/>
  <c r="L321" i="1"/>
  <c r="U316" i="1"/>
  <c r="S437" i="1"/>
  <c r="S438" i="1" l="1"/>
  <c r="U317" i="1"/>
  <c r="J323" i="1"/>
  <c r="O322" i="1"/>
  <c r="T202" i="1"/>
  <c r="V202" i="1" s="1"/>
  <c r="L322" i="1"/>
  <c r="J324" i="1" l="1"/>
  <c r="O323" i="1"/>
  <c r="L323" i="1"/>
  <c r="T203" i="1"/>
  <c r="V203" i="1" s="1"/>
  <c r="U318" i="1"/>
  <c r="S439" i="1"/>
  <c r="S440" i="1" l="1"/>
  <c r="U319" i="1"/>
  <c r="T204" i="1"/>
  <c r="V204" i="1" s="1"/>
  <c r="J325" i="1"/>
  <c r="O324" i="1"/>
  <c r="L324" i="1"/>
  <c r="L325" i="1" l="1"/>
  <c r="J326" i="1"/>
  <c r="O325" i="1"/>
  <c r="T205" i="1"/>
  <c r="V205" i="1" s="1"/>
  <c r="S441" i="1"/>
  <c r="U320" i="1"/>
  <c r="S442" i="1" l="1"/>
  <c r="U321" i="1"/>
  <c r="O326" i="1"/>
  <c r="T206" i="1"/>
  <c r="V206" i="1" s="1"/>
  <c r="J327" i="1"/>
  <c r="L326" i="1"/>
  <c r="O327" i="1" l="1"/>
  <c r="L327" i="1"/>
  <c r="J328" i="1"/>
  <c r="T207" i="1"/>
  <c r="V207" i="1" s="1"/>
  <c r="S443" i="1"/>
  <c r="U322" i="1"/>
  <c r="U323" i="1" l="1"/>
  <c r="S444" i="1"/>
  <c r="O328" i="1"/>
  <c r="T208" i="1"/>
  <c r="V208" i="1" s="1"/>
  <c r="J329" i="1"/>
  <c r="L328" i="1"/>
  <c r="J330" i="1" l="1"/>
  <c r="O329" i="1"/>
  <c r="T209" i="1"/>
  <c r="V209" i="1" s="1"/>
  <c r="L329" i="1"/>
  <c r="S445" i="1"/>
  <c r="U324" i="1"/>
  <c r="S446" i="1" l="1"/>
  <c r="U325" i="1"/>
  <c r="J331" i="1"/>
  <c r="O330" i="1"/>
  <c r="T210" i="1"/>
  <c r="V210" i="1" s="1"/>
  <c r="L330" i="1"/>
  <c r="J332" i="1" l="1"/>
  <c r="O331" i="1"/>
  <c r="L331" i="1"/>
  <c r="T211" i="1"/>
  <c r="V211" i="1" s="1"/>
  <c r="S447" i="1"/>
  <c r="U326" i="1"/>
  <c r="S448" i="1" l="1"/>
  <c r="U327" i="1"/>
  <c r="T212" i="1"/>
  <c r="V212" i="1" s="1"/>
  <c r="J333" i="1"/>
  <c r="O332" i="1"/>
  <c r="L332" i="1"/>
  <c r="O333" i="1" l="1"/>
  <c r="T213" i="1"/>
  <c r="V213" i="1" s="1"/>
  <c r="J334" i="1"/>
  <c r="L333" i="1"/>
  <c r="S449" i="1"/>
  <c r="U328" i="1"/>
  <c r="O334" i="1" l="1"/>
  <c r="L334" i="1"/>
  <c r="J335" i="1"/>
  <c r="T214" i="1"/>
  <c r="V214" i="1" s="1"/>
  <c r="S450" i="1"/>
  <c r="U329" i="1"/>
  <c r="S451" i="1" l="1"/>
  <c r="U330" i="1"/>
  <c r="O335" i="1"/>
  <c r="T215" i="1"/>
  <c r="V215" i="1" s="1"/>
  <c r="J336" i="1"/>
  <c r="L335" i="1"/>
  <c r="J337" i="1" l="1"/>
  <c r="O336" i="1"/>
  <c r="T216" i="1"/>
  <c r="V216" i="1" s="1"/>
  <c r="L336" i="1"/>
  <c r="U331" i="1"/>
  <c r="S452" i="1"/>
  <c r="U332" i="1" l="1"/>
  <c r="S453" i="1"/>
  <c r="J338" i="1"/>
  <c r="O337" i="1"/>
  <c r="T217" i="1"/>
  <c r="V217" i="1" s="1"/>
  <c r="L337" i="1"/>
  <c r="S454" i="1" l="1"/>
  <c r="U333" i="1"/>
  <c r="J339" i="1"/>
  <c r="O338" i="1"/>
  <c r="L338" i="1"/>
  <c r="T218" i="1"/>
  <c r="V218" i="1" s="1"/>
  <c r="T219" i="1" l="1"/>
  <c r="V219" i="1" s="1"/>
  <c r="J340" i="1"/>
  <c r="O339" i="1"/>
  <c r="L339" i="1"/>
  <c r="U334" i="1"/>
  <c r="S455" i="1"/>
  <c r="S456" i="1" l="1"/>
  <c r="U335" i="1"/>
  <c r="L340" i="1"/>
  <c r="J341" i="1"/>
  <c r="O340" i="1"/>
  <c r="T220" i="1"/>
  <c r="V220" i="1" s="1"/>
  <c r="O341" i="1" l="1"/>
  <c r="T221" i="1"/>
  <c r="V221" i="1" s="1"/>
  <c r="J342" i="1"/>
  <c r="L341" i="1"/>
  <c r="S457" i="1"/>
  <c r="U336" i="1"/>
  <c r="O342" i="1" l="1"/>
  <c r="L342" i="1"/>
  <c r="J343" i="1"/>
  <c r="T222" i="1"/>
  <c r="V222" i="1" s="1"/>
  <c r="S458" i="1"/>
  <c r="U337" i="1"/>
  <c r="U338" i="1" l="1"/>
  <c r="S459" i="1"/>
  <c r="O343" i="1"/>
  <c r="J344" i="1"/>
  <c r="T223" i="1"/>
  <c r="V223" i="1" s="1"/>
  <c r="L343" i="1"/>
  <c r="J345" i="1" l="1"/>
  <c r="O344" i="1"/>
  <c r="T224" i="1"/>
  <c r="V224" i="1" s="1"/>
  <c r="L344" i="1"/>
  <c r="S460" i="1"/>
  <c r="U339" i="1"/>
  <c r="U340" i="1" l="1"/>
  <c r="S461" i="1"/>
  <c r="J346" i="1"/>
  <c r="O345" i="1"/>
  <c r="L345" i="1"/>
  <c r="T225" i="1"/>
  <c r="V225" i="1" s="1"/>
  <c r="T226" i="1" l="1"/>
  <c r="V226" i="1" s="1"/>
  <c r="J347" i="1"/>
  <c r="O346" i="1"/>
  <c r="L346" i="1"/>
  <c r="S462" i="1"/>
  <c r="U341" i="1"/>
  <c r="L347" i="1" l="1"/>
  <c r="J348" i="1"/>
  <c r="T227" i="1"/>
  <c r="V227" i="1" s="1"/>
  <c r="O347" i="1"/>
  <c r="U342" i="1"/>
  <c r="S463" i="1"/>
  <c r="S464" i="1" l="1"/>
  <c r="U343" i="1"/>
  <c r="O348" i="1"/>
  <c r="T228" i="1"/>
  <c r="V228" i="1" s="1"/>
  <c r="J349" i="1"/>
  <c r="L348" i="1"/>
  <c r="O349" i="1" l="1"/>
  <c r="L349" i="1"/>
  <c r="J350" i="1"/>
  <c r="T229" i="1"/>
  <c r="V229" i="1" s="1"/>
  <c r="S465" i="1"/>
  <c r="U344" i="1"/>
  <c r="S466" i="1" l="1"/>
  <c r="U345" i="1"/>
  <c r="O350" i="1"/>
  <c r="T230" i="1"/>
  <c r="V230" i="1" s="1"/>
  <c r="J351" i="1"/>
  <c r="L350" i="1"/>
  <c r="J352" i="1" l="1"/>
  <c r="O351" i="1"/>
  <c r="T231" i="1"/>
  <c r="V231" i="1" s="1"/>
  <c r="L351" i="1"/>
  <c r="S467" i="1"/>
  <c r="U346" i="1"/>
  <c r="S468" i="1" l="1"/>
  <c r="U347" i="1"/>
  <c r="J353" i="1"/>
  <c r="O352" i="1"/>
  <c r="T232" i="1"/>
  <c r="V232" i="1" s="1"/>
  <c r="L352" i="1"/>
  <c r="J354" i="1" l="1"/>
  <c r="O353" i="1"/>
  <c r="T233" i="1"/>
  <c r="V233" i="1" s="1"/>
  <c r="L353" i="1"/>
  <c r="S469" i="1"/>
  <c r="U348" i="1"/>
  <c r="S470" i="1" l="1"/>
  <c r="U349" i="1"/>
  <c r="T234" i="1"/>
  <c r="V234" i="1" s="1"/>
  <c r="J355" i="1"/>
  <c r="O354" i="1"/>
  <c r="L354" i="1"/>
  <c r="L355" i="1" l="1"/>
  <c r="J356" i="1"/>
  <c r="O355" i="1"/>
  <c r="T235" i="1"/>
  <c r="V235" i="1" s="1"/>
  <c r="S471" i="1"/>
  <c r="U350" i="1"/>
  <c r="S472" i="1" l="1"/>
  <c r="U351" i="1"/>
  <c r="O356" i="1"/>
  <c r="T236" i="1"/>
  <c r="V236" i="1" s="1"/>
  <c r="J357" i="1"/>
  <c r="L356" i="1"/>
  <c r="O357" i="1" l="1"/>
  <c r="T237" i="1"/>
  <c r="V237" i="1" s="1"/>
  <c r="J358" i="1"/>
  <c r="L357" i="1"/>
  <c r="S473" i="1"/>
  <c r="U352" i="1"/>
  <c r="J359" i="1" l="1"/>
  <c r="O358" i="1"/>
  <c r="T238" i="1"/>
  <c r="V238" i="1" s="1"/>
  <c r="L358" i="1"/>
  <c r="U353" i="1"/>
  <c r="S474" i="1"/>
  <c r="S475" i="1" l="1"/>
  <c r="U354" i="1"/>
  <c r="J360" i="1"/>
  <c r="O359" i="1"/>
  <c r="T239" i="1"/>
  <c r="V239" i="1" s="1"/>
  <c r="L359" i="1"/>
  <c r="J361" i="1" l="1"/>
  <c r="O360" i="1"/>
  <c r="L360" i="1"/>
  <c r="T240" i="1"/>
  <c r="V240" i="1" s="1"/>
  <c r="U355" i="1"/>
  <c r="S476" i="1"/>
  <c r="S477" i="1" l="1"/>
  <c r="U356" i="1"/>
  <c r="T241" i="1"/>
  <c r="V241" i="1" s="1"/>
  <c r="J362" i="1"/>
  <c r="O361" i="1"/>
  <c r="L361" i="1"/>
  <c r="L362" i="1" l="1"/>
  <c r="J363" i="1"/>
  <c r="T242" i="1"/>
  <c r="V242" i="1" s="1"/>
  <c r="O362" i="1"/>
  <c r="S478" i="1"/>
  <c r="U357" i="1"/>
  <c r="S479" i="1" l="1"/>
  <c r="U358" i="1"/>
  <c r="O363" i="1"/>
  <c r="T243" i="1"/>
  <c r="V243" i="1" s="1"/>
  <c r="J364" i="1"/>
  <c r="L363" i="1"/>
  <c r="O364" i="1" l="1"/>
  <c r="L364" i="1"/>
  <c r="T244" i="1"/>
  <c r="V244" i="1" s="1"/>
  <c r="J365" i="1"/>
  <c r="S480" i="1"/>
  <c r="U359" i="1"/>
  <c r="O365" i="1" l="1"/>
  <c r="T245" i="1"/>
  <c r="V245" i="1" s="1"/>
  <c r="J366" i="1"/>
  <c r="L365" i="1"/>
  <c r="U360" i="1"/>
  <c r="S481" i="1"/>
  <c r="U361" i="1" l="1"/>
  <c r="S482" i="1"/>
  <c r="J367" i="1"/>
  <c r="O366" i="1"/>
  <c r="T246" i="1"/>
  <c r="V246" i="1" s="1"/>
  <c r="L366" i="1"/>
  <c r="S483" i="1" l="1"/>
  <c r="U362" i="1"/>
  <c r="J368" i="1"/>
  <c r="O367" i="1"/>
  <c r="T247" i="1"/>
  <c r="V247" i="1" s="1"/>
  <c r="L367" i="1"/>
  <c r="J369" i="1" l="1"/>
  <c r="O368" i="1"/>
  <c r="L368" i="1"/>
  <c r="T248" i="1"/>
  <c r="V248" i="1" s="1"/>
  <c r="S484" i="1"/>
  <c r="U363" i="1"/>
  <c r="S485" i="1" l="1"/>
  <c r="U364" i="1"/>
  <c r="L369" i="1"/>
  <c r="J370" i="1"/>
  <c r="T249" i="1"/>
  <c r="V249" i="1" s="1"/>
  <c r="O369" i="1"/>
  <c r="O370" i="1" l="1"/>
  <c r="T250" i="1"/>
  <c r="V250" i="1" s="1"/>
  <c r="J371" i="1"/>
  <c r="L370" i="1"/>
  <c r="S486" i="1"/>
  <c r="U365" i="1"/>
  <c r="S487" i="1" l="1"/>
  <c r="U366" i="1"/>
  <c r="O371" i="1"/>
  <c r="L371" i="1"/>
  <c r="T251" i="1"/>
  <c r="V251" i="1" s="1"/>
  <c r="J372" i="1"/>
  <c r="O372" i="1" l="1"/>
  <c r="T252" i="1"/>
  <c r="V252" i="1" s="1"/>
  <c r="J373" i="1"/>
  <c r="L372" i="1"/>
  <c r="S488" i="1"/>
  <c r="U367" i="1"/>
  <c r="J374" i="1" l="1"/>
  <c r="O373" i="1"/>
  <c r="T253" i="1"/>
  <c r="V253" i="1" s="1"/>
  <c r="L373" i="1"/>
  <c r="U368" i="1"/>
  <c r="S489" i="1"/>
  <c r="U369" i="1" l="1"/>
  <c r="S490" i="1"/>
  <c r="J375" i="1"/>
  <c r="O374" i="1"/>
  <c r="T254" i="1"/>
  <c r="V254" i="1" s="1"/>
  <c r="L374" i="1"/>
  <c r="J376" i="1" l="1"/>
  <c r="O375" i="1"/>
  <c r="T255" i="1"/>
  <c r="V255" i="1" s="1"/>
  <c r="L375" i="1"/>
  <c r="S491" i="1"/>
  <c r="U370" i="1"/>
  <c r="S492" i="1" l="1"/>
  <c r="U371" i="1"/>
  <c r="T256" i="1"/>
  <c r="V256" i="1" s="1"/>
  <c r="J377" i="1"/>
  <c r="O376" i="1"/>
  <c r="L376" i="1"/>
  <c r="L377" i="1" l="1"/>
  <c r="J378" i="1"/>
  <c r="T257" i="1"/>
  <c r="V257" i="1" s="1"/>
  <c r="O377" i="1"/>
  <c r="S493" i="1"/>
  <c r="U372" i="1"/>
  <c r="S494" i="1" l="1"/>
  <c r="U373" i="1"/>
  <c r="O378" i="1"/>
  <c r="T258" i="1"/>
  <c r="V258" i="1" s="1"/>
  <c r="J379" i="1"/>
  <c r="L378" i="1"/>
  <c r="O379" i="1" l="1"/>
  <c r="L379" i="1"/>
  <c r="T259" i="1"/>
  <c r="V259" i="1" s="1"/>
  <c r="J380" i="1"/>
  <c r="S495" i="1"/>
  <c r="U374" i="1"/>
  <c r="J381" i="1" l="1"/>
  <c r="O380" i="1"/>
  <c r="T260" i="1"/>
  <c r="V260" i="1" s="1"/>
  <c r="L380" i="1"/>
  <c r="S496" i="1"/>
  <c r="U375" i="1"/>
  <c r="U376" i="1" l="1"/>
  <c r="S497" i="1"/>
  <c r="J382" i="1"/>
  <c r="O381" i="1"/>
  <c r="T261" i="1"/>
  <c r="V261" i="1" s="1"/>
  <c r="L381" i="1"/>
  <c r="S498" i="1" l="1"/>
  <c r="U377" i="1"/>
  <c r="J383" i="1"/>
  <c r="O382" i="1"/>
  <c r="L382" i="1"/>
  <c r="T262" i="1"/>
  <c r="V262" i="1" s="1"/>
  <c r="T263" i="1" l="1"/>
  <c r="V263" i="1" s="1"/>
  <c r="J384" i="1"/>
  <c r="O383" i="1"/>
  <c r="L383" i="1"/>
  <c r="S499" i="1"/>
  <c r="U378" i="1"/>
  <c r="U379" i="1" l="1"/>
  <c r="S500" i="1"/>
  <c r="L384" i="1"/>
  <c r="T264" i="1"/>
  <c r="V264" i="1" s="1"/>
  <c r="J385" i="1"/>
  <c r="O384" i="1"/>
  <c r="O385" i="1" l="1"/>
  <c r="T265" i="1"/>
  <c r="V265" i="1" s="1"/>
  <c r="J386" i="1"/>
  <c r="L385" i="1"/>
  <c r="S501" i="1"/>
  <c r="U380" i="1"/>
  <c r="O386" i="1" l="1"/>
  <c r="L386" i="1"/>
  <c r="T266" i="1"/>
  <c r="V266" i="1" s="1"/>
  <c r="J387" i="1"/>
  <c r="S502" i="1"/>
  <c r="U381" i="1"/>
  <c r="O387" i="1" l="1"/>
  <c r="T267" i="1"/>
  <c r="V267" i="1" s="1"/>
  <c r="J388" i="1"/>
  <c r="L387" i="1"/>
  <c r="S503" i="1"/>
  <c r="U382" i="1"/>
  <c r="J389" i="1" l="1"/>
  <c r="O388" i="1"/>
  <c r="T268" i="1"/>
  <c r="V268" i="1" s="1"/>
  <c r="L388" i="1"/>
  <c r="S504" i="1"/>
  <c r="U383" i="1"/>
  <c r="S505" i="1" l="1"/>
  <c r="U384" i="1"/>
  <c r="J390" i="1"/>
  <c r="O389" i="1"/>
  <c r="T269" i="1"/>
  <c r="V269" i="1" s="1"/>
  <c r="L389" i="1"/>
  <c r="J391" i="1" l="1"/>
  <c r="O390" i="1"/>
  <c r="L390" i="1"/>
  <c r="T270" i="1"/>
  <c r="V270" i="1" s="1"/>
  <c r="S506" i="1"/>
  <c r="U385" i="1"/>
  <c r="S507" i="1" l="1"/>
  <c r="U386" i="1"/>
  <c r="T271" i="1"/>
  <c r="V271" i="1" s="1"/>
  <c r="J392" i="1"/>
  <c r="O391" i="1"/>
  <c r="L391" i="1"/>
  <c r="L392" i="1" l="1"/>
  <c r="T272" i="1"/>
  <c r="V272" i="1" s="1"/>
  <c r="J393" i="1"/>
  <c r="O392" i="1"/>
  <c r="S508" i="1"/>
  <c r="U387" i="1"/>
  <c r="S509" i="1" l="1"/>
  <c r="U388" i="1"/>
  <c r="O393" i="1"/>
  <c r="L393" i="1"/>
  <c r="T273" i="1"/>
  <c r="V273" i="1" s="1"/>
  <c r="J394" i="1"/>
  <c r="O394" i="1" l="1"/>
  <c r="T274" i="1"/>
  <c r="V274" i="1" s="1"/>
  <c r="J395" i="1"/>
  <c r="L394" i="1"/>
  <c r="S510" i="1"/>
  <c r="U389" i="1"/>
  <c r="U390" i="1" l="1"/>
  <c r="S511" i="1"/>
  <c r="J396" i="1"/>
  <c r="O395" i="1"/>
  <c r="T275" i="1"/>
  <c r="V275" i="1" s="1"/>
  <c r="L395" i="1"/>
  <c r="S512" i="1" l="1"/>
  <c r="U391" i="1"/>
  <c r="J397" i="1"/>
  <c r="O396" i="1"/>
  <c r="T276" i="1"/>
  <c r="V276" i="1" s="1"/>
  <c r="L396" i="1"/>
  <c r="J398" i="1" l="1"/>
  <c r="O397" i="1"/>
  <c r="L397" i="1"/>
  <c r="T277" i="1"/>
  <c r="V277" i="1" s="1"/>
  <c r="S513" i="1"/>
  <c r="U392" i="1"/>
  <c r="S514" i="1" l="1"/>
  <c r="U393" i="1"/>
  <c r="T278" i="1"/>
  <c r="V278" i="1" s="1"/>
  <c r="J399" i="1"/>
  <c r="O398" i="1"/>
  <c r="L398" i="1"/>
  <c r="L399" i="1" l="1"/>
  <c r="T279" i="1"/>
  <c r="V279" i="1" s="1"/>
  <c r="J400" i="1"/>
  <c r="O399" i="1"/>
  <c r="S515" i="1"/>
  <c r="U394" i="1"/>
  <c r="S516" i="1" l="1"/>
  <c r="U395" i="1"/>
  <c r="O400" i="1"/>
  <c r="T280" i="1"/>
  <c r="V280" i="1" s="1"/>
  <c r="J401" i="1"/>
  <c r="L400" i="1"/>
  <c r="O401" i="1" l="1"/>
  <c r="L401" i="1"/>
  <c r="T281" i="1"/>
  <c r="V281" i="1" s="1"/>
  <c r="J402" i="1"/>
  <c r="S517" i="1"/>
  <c r="U396" i="1"/>
  <c r="O402" i="1" l="1"/>
  <c r="T282" i="1"/>
  <c r="V282" i="1" s="1"/>
  <c r="J403" i="1"/>
  <c r="L402" i="1"/>
  <c r="S518" i="1"/>
  <c r="U397" i="1"/>
  <c r="U398" i="1" l="1"/>
  <c r="S519" i="1"/>
  <c r="J404" i="1"/>
  <c r="O403" i="1"/>
  <c r="T283" i="1"/>
  <c r="V283" i="1" s="1"/>
  <c r="L403" i="1"/>
  <c r="S520" i="1" l="1"/>
  <c r="U399" i="1"/>
  <c r="J405" i="1"/>
  <c r="O404" i="1"/>
  <c r="T284" i="1"/>
  <c r="V284" i="1" s="1"/>
  <c r="L404" i="1"/>
  <c r="T285" i="1" l="1"/>
  <c r="V285" i="1" s="1"/>
  <c r="J406" i="1"/>
  <c r="O405" i="1"/>
  <c r="L405" i="1"/>
  <c r="S521" i="1"/>
  <c r="U400" i="1"/>
  <c r="S522" i="1" l="1"/>
  <c r="U401" i="1"/>
  <c r="L406" i="1"/>
  <c r="T286" i="1"/>
  <c r="V286" i="1" s="1"/>
  <c r="J407" i="1"/>
  <c r="O406" i="1"/>
  <c r="O407" i="1" l="1"/>
  <c r="T287" i="1"/>
  <c r="V287" i="1" s="1"/>
  <c r="J408" i="1"/>
  <c r="L407" i="1"/>
  <c r="S523" i="1"/>
  <c r="U402" i="1"/>
  <c r="S524" i="1" l="1"/>
  <c r="U403" i="1"/>
  <c r="O408" i="1"/>
  <c r="T288" i="1"/>
  <c r="V288" i="1" s="1"/>
  <c r="J409" i="1"/>
  <c r="L408" i="1"/>
  <c r="O409" i="1" l="1"/>
  <c r="T289" i="1"/>
  <c r="V289" i="1" s="1"/>
  <c r="J410" i="1"/>
  <c r="L409" i="1"/>
  <c r="S525" i="1"/>
  <c r="U404" i="1"/>
  <c r="S526" i="1" l="1"/>
  <c r="U405" i="1"/>
  <c r="J411" i="1"/>
  <c r="O410" i="1"/>
  <c r="T290" i="1"/>
  <c r="V290" i="1" s="1"/>
  <c r="L410" i="1"/>
  <c r="J412" i="1" l="1"/>
  <c r="O411" i="1"/>
  <c r="T291" i="1"/>
  <c r="V291" i="1" s="1"/>
  <c r="L411" i="1"/>
  <c r="S527" i="1"/>
  <c r="U406" i="1"/>
  <c r="S528" i="1" l="1"/>
  <c r="U407" i="1"/>
  <c r="L412" i="1"/>
  <c r="J413" i="1"/>
  <c r="T292" i="1"/>
  <c r="V292" i="1" s="1"/>
  <c r="O412" i="1"/>
  <c r="J414" i="1" l="1"/>
  <c r="T293" i="1"/>
  <c r="V293" i="1" s="1"/>
  <c r="O413" i="1"/>
  <c r="L413" i="1"/>
  <c r="S529" i="1"/>
  <c r="U408" i="1"/>
  <c r="S530" i="1" l="1"/>
  <c r="U409" i="1"/>
  <c r="T294" i="1"/>
  <c r="V294" i="1" s="1"/>
  <c r="J415" i="1"/>
  <c r="O414" i="1"/>
  <c r="L414" i="1"/>
  <c r="O415" i="1" l="1"/>
  <c r="L415" i="1"/>
  <c r="T295" i="1"/>
  <c r="V295" i="1" s="1"/>
  <c r="J416" i="1"/>
  <c r="S531" i="1"/>
  <c r="U410" i="1"/>
  <c r="J417" i="1" l="1"/>
  <c r="O416" i="1"/>
  <c r="T296" i="1"/>
  <c r="V296" i="1" s="1"/>
  <c r="L416" i="1"/>
  <c r="S532" i="1"/>
  <c r="U411" i="1"/>
  <c r="U412" i="1" l="1"/>
  <c r="S533" i="1"/>
  <c r="J418" i="1"/>
  <c r="O417" i="1"/>
  <c r="T297" i="1"/>
  <c r="V297" i="1" s="1"/>
  <c r="L417" i="1"/>
  <c r="L418" i="1" l="1"/>
  <c r="J419" i="1"/>
  <c r="O418" i="1"/>
  <c r="T298" i="1"/>
  <c r="V298" i="1" s="1"/>
  <c r="S534" i="1"/>
  <c r="U413" i="1"/>
  <c r="S535" i="1" l="1"/>
  <c r="U414" i="1"/>
  <c r="O419" i="1"/>
  <c r="L419" i="1"/>
  <c r="J420" i="1"/>
  <c r="T299" i="1"/>
  <c r="V299" i="1" s="1"/>
  <c r="T300" i="1" l="1"/>
  <c r="V300" i="1" s="1"/>
  <c r="J421" i="1"/>
  <c r="O420" i="1"/>
  <c r="L420" i="1"/>
  <c r="S536" i="1"/>
  <c r="U415" i="1"/>
  <c r="S537" i="1" l="1"/>
  <c r="U416" i="1"/>
  <c r="T301" i="1"/>
  <c r="V301" i="1" s="1"/>
  <c r="J422" i="1"/>
  <c r="O421" i="1"/>
  <c r="L421" i="1"/>
  <c r="O422" i="1" l="1"/>
  <c r="T302" i="1"/>
  <c r="V302" i="1" s="1"/>
  <c r="J423" i="1"/>
  <c r="L422" i="1"/>
  <c r="S538" i="1"/>
  <c r="U417" i="1"/>
  <c r="S539" i="1" l="1"/>
  <c r="U418" i="1"/>
  <c r="J424" i="1"/>
  <c r="O423" i="1"/>
  <c r="T303" i="1"/>
  <c r="V303" i="1" s="1"/>
  <c r="L423" i="1"/>
  <c r="J425" i="1" l="1"/>
  <c r="T304" i="1"/>
  <c r="V304" i="1" s="1"/>
  <c r="O424" i="1"/>
  <c r="L424" i="1"/>
  <c r="S540" i="1"/>
  <c r="U419" i="1"/>
  <c r="S541" i="1" l="1"/>
  <c r="U420" i="1"/>
  <c r="J426" i="1"/>
  <c r="L425" i="1"/>
  <c r="T305" i="1"/>
  <c r="V305" i="1" s="1"/>
  <c r="O425" i="1"/>
  <c r="J427" i="1" l="1"/>
  <c r="O426" i="1"/>
  <c r="T306" i="1"/>
  <c r="V306" i="1" s="1"/>
  <c r="L426" i="1"/>
  <c r="S542" i="1"/>
  <c r="U421" i="1"/>
  <c r="S543" i="1" l="1"/>
  <c r="U422" i="1"/>
  <c r="J428" i="1"/>
  <c r="O427" i="1"/>
  <c r="L427" i="1"/>
  <c r="T307" i="1"/>
  <c r="V307" i="1" s="1"/>
  <c r="T308" i="1" l="1"/>
  <c r="V308" i="1" s="1"/>
  <c r="J429" i="1"/>
  <c r="O428" i="1"/>
  <c r="L428" i="1"/>
  <c r="S544" i="1"/>
  <c r="U423" i="1"/>
  <c r="S545" i="1" l="1"/>
  <c r="U424" i="1"/>
  <c r="O429" i="1"/>
  <c r="T309" i="1"/>
  <c r="V309" i="1" s="1"/>
  <c r="J430" i="1"/>
  <c r="L429" i="1"/>
  <c r="J431" i="1" l="1"/>
  <c r="O430" i="1"/>
  <c r="L430" i="1"/>
  <c r="T310" i="1"/>
  <c r="V310" i="1" s="1"/>
  <c r="S546" i="1"/>
  <c r="U425" i="1"/>
  <c r="S547" i="1" l="1"/>
  <c r="U426" i="1"/>
  <c r="O431" i="1"/>
  <c r="J432" i="1"/>
  <c r="T311" i="1"/>
  <c r="V311" i="1" s="1"/>
  <c r="L431" i="1"/>
  <c r="J433" i="1" l="1"/>
  <c r="O432" i="1"/>
  <c r="T312" i="1"/>
  <c r="V312" i="1" s="1"/>
  <c r="L432" i="1"/>
  <c r="S548" i="1"/>
  <c r="U427" i="1"/>
  <c r="S549" i="1" l="1"/>
  <c r="U428" i="1"/>
  <c r="J434" i="1"/>
  <c r="O433" i="1"/>
  <c r="T313" i="1"/>
  <c r="V313" i="1" s="1"/>
  <c r="L433" i="1"/>
  <c r="J435" i="1" l="1"/>
  <c r="L434" i="1"/>
  <c r="O434" i="1"/>
  <c r="T314" i="1"/>
  <c r="V314" i="1" s="1"/>
  <c r="S550" i="1"/>
  <c r="U429" i="1"/>
  <c r="S551" i="1" l="1"/>
  <c r="U430" i="1"/>
  <c r="T315" i="1"/>
  <c r="V315" i="1" s="1"/>
  <c r="J436" i="1"/>
  <c r="O435" i="1"/>
  <c r="L435" i="1"/>
  <c r="O436" i="1" l="1"/>
  <c r="L436" i="1"/>
  <c r="T316" i="1"/>
  <c r="V316" i="1" s="1"/>
  <c r="J437" i="1"/>
  <c r="S552" i="1"/>
  <c r="U431" i="1"/>
  <c r="O437" i="1" l="1"/>
  <c r="T317" i="1"/>
  <c r="V317" i="1" s="1"/>
  <c r="J438" i="1"/>
  <c r="L437" i="1"/>
  <c r="S553" i="1"/>
  <c r="U432" i="1"/>
  <c r="J439" i="1" l="1"/>
  <c r="O438" i="1"/>
  <c r="L438" i="1"/>
  <c r="T318" i="1"/>
  <c r="V318" i="1" s="1"/>
  <c r="S554" i="1"/>
  <c r="U433" i="1"/>
  <c r="U434" i="1" l="1"/>
  <c r="S555" i="1"/>
  <c r="O439" i="1"/>
  <c r="T319" i="1"/>
  <c r="V319" i="1" s="1"/>
  <c r="J440" i="1"/>
  <c r="L439" i="1"/>
  <c r="O440" i="1" l="1"/>
  <c r="J441" i="1"/>
  <c r="L440" i="1"/>
  <c r="T320" i="1"/>
  <c r="V320" i="1" s="1"/>
  <c r="S556" i="1"/>
  <c r="U435" i="1"/>
  <c r="J442" i="1" l="1"/>
  <c r="L441" i="1"/>
  <c r="O441" i="1"/>
  <c r="T321" i="1"/>
  <c r="V321" i="1" s="1"/>
  <c r="S557" i="1"/>
  <c r="U436" i="1"/>
  <c r="S558" i="1" l="1"/>
  <c r="U437" i="1"/>
  <c r="O442" i="1"/>
  <c r="T322" i="1"/>
  <c r="V322" i="1" s="1"/>
  <c r="J443" i="1"/>
  <c r="L442" i="1"/>
  <c r="T323" i="1" l="1"/>
  <c r="V323" i="1" s="1"/>
  <c r="J444" i="1"/>
  <c r="O443" i="1"/>
  <c r="L443" i="1"/>
  <c r="S559" i="1"/>
  <c r="U438" i="1"/>
  <c r="S560" i="1" l="1"/>
  <c r="U439" i="1"/>
  <c r="O444" i="1"/>
  <c r="T324" i="1"/>
  <c r="V324" i="1" s="1"/>
  <c r="J445" i="1"/>
  <c r="L444" i="1"/>
  <c r="J446" i="1" l="1"/>
  <c r="T325" i="1"/>
  <c r="V325" i="1" s="1"/>
  <c r="O445" i="1"/>
  <c r="L445" i="1"/>
  <c r="S561" i="1"/>
  <c r="U440" i="1"/>
  <c r="U441" i="1" l="1"/>
  <c r="S562" i="1"/>
  <c r="O446" i="1"/>
  <c r="J447" i="1"/>
  <c r="L446" i="1"/>
  <c r="T326" i="1"/>
  <c r="V326" i="1" s="1"/>
  <c r="J448" i="1" l="1"/>
  <c r="O447" i="1"/>
  <c r="T327" i="1"/>
  <c r="V327" i="1" s="1"/>
  <c r="L447" i="1"/>
  <c r="S563" i="1"/>
  <c r="U442" i="1"/>
  <c r="S564" i="1" l="1"/>
  <c r="U443" i="1"/>
  <c r="J449" i="1"/>
  <c r="O448" i="1"/>
  <c r="T328" i="1"/>
  <c r="V328" i="1" s="1"/>
  <c r="L448" i="1"/>
  <c r="J450" i="1" l="1"/>
  <c r="O449" i="1"/>
  <c r="L449" i="1"/>
  <c r="T329" i="1"/>
  <c r="V329" i="1" s="1"/>
  <c r="S565" i="1"/>
  <c r="U444" i="1"/>
  <c r="S566" i="1" l="1"/>
  <c r="U445" i="1"/>
  <c r="O450" i="1"/>
  <c r="T330" i="1"/>
  <c r="V330" i="1" s="1"/>
  <c r="J451" i="1"/>
  <c r="L450" i="1"/>
  <c r="T331" i="1" l="1"/>
  <c r="V331" i="1" s="1"/>
  <c r="J452" i="1"/>
  <c r="O451" i="1"/>
  <c r="L451" i="1"/>
  <c r="S567" i="1"/>
  <c r="U446" i="1"/>
  <c r="S568" i="1" l="1"/>
  <c r="U447" i="1"/>
  <c r="O452" i="1"/>
  <c r="J453" i="1"/>
  <c r="T332" i="1"/>
  <c r="V332" i="1" s="1"/>
  <c r="L452" i="1"/>
  <c r="O453" i="1" l="1"/>
  <c r="T333" i="1"/>
  <c r="V333" i="1" s="1"/>
  <c r="J454" i="1"/>
  <c r="L453" i="1"/>
  <c r="S569" i="1"/>
  <c r="U448" i="1"/>
  <c r="J455" i="1" l="1"/>
  <c r="O454" i="1"/>
  <c r="L454" i="1"/>
  <c r="T334" i="1"/>
  <c r="V334" i="1" s="1"/>
  <c r="S570" i="1"/>
  <c r="U449" i="1"/>
  <c r="S571" i="1" l="1"/>
  <c r="U450" i="1"/>
  <c r="J456" i="1"/>
  <c r="O455" i="1"/>
  <c r="T335" i="1"/>
  <c r="V335" i="1" s="1"/>
  <c r="L455" i="1"/>
  <c r="J457" i="1" l="1"/>
  <c r="O456" i="1"/>
  <c r="L456" i="1"/>
  <c r="T336" i="1"/>
  <c r="V336" i="1" s="1"/>
  <c r="S572" i="1"/>
  <c r="U451" i="1"/>
  <c r="S573" i="1" l="1"/>
  <c r="U452" i="1"/>
  <c r="O457" i="1"/>
  <c r="T337" i="1"/>
  <c r="V337" i="1" s="1"/>
  <c r="J458" i="1"/>
  <c r="L457" i="1"/>
  <c r="J459" i="1" l="1"/>
  <c r="O458" i="1"/>
  <c r="L458" i="1"/>
  <c r="T338" i="1"/>
  <c r="V338" i="1" s="1"/>
  <c r="S574" i="1"/>
  <c r="U453" i="1"/>
  <c r="S575" i="1" l="1"/>
  <c r="U454" i="1"/>
  <c r="O459" i="1"/>
  <c r="T339" i="1"/>
  <c r="V339" i="1" s="1"/>
  <c r="J460" i="1"/>
  <c r="L459" i="1"/>
  <c r="J461" i="1" l="1"/>
  <c r="O460" i="1"/>
  <c r="L460" i="1"/>
  <c r="T340" i="1"/>
  <c r="V340" i="1" s="1"/>
  <c r="S576" i="1"/>
  <c r="U455" i="1"/>
  <c r="S577" i="1" l="1"/>
  <c r="U456" i="1"/>
  <c r="O461" i="1"/>
  <c r="L461" i="1"/>
  <c r="T341" i="1"/>
  <c r="V341" i="1" s="1"/>
  <c r="J462" i="1"/>
  <c r="J463" i="1" l="1"/>
  <c r="O462" i="1"/>
  <c r="L462" i="1"/>
  <c r="T342" i="1"/>
  <c r="V342" i="1" s="1"/>
  <c r="S578" i="1"/>
  <c r="U457" i="1"/>
  <c r="S579" i="1" l="1"/>
  <c r="U458" i="1"/>
  <c r="J464" i="1"/>
  <c r="O463" i="1"/>
  <c r="T343" i="1"/>
  <c r="V343" i="1" s="1"/>
  <c r="L463" i="1"/>
  <c r="O464" i="1" l="1"/>
  <c r="J465" i="1"/>
  <c r="L464" i="1"/>
  <c r="T344" i="1"/>
  <c r="V344" i="1" s="1"/>
  <c r="S580" i="1"/>
  <c r="U459" i="1"/>
  <c r="S581" i="1" l="1"/>
  <c r="U460" i="1"/>
  <c r="T345" i="1"/>
  <c r="V345" i="1" s="1"/>
  <c r="J466" i="1"/>
  <c r="O465" i="1"/>
  <c r="L465" i="1"/>
  <c r="O466" i="1" l="1"/>
  <c r="J467" i="1"/>
  <c r="T346" i="1"/>
  <c r="V346" i="1" s="1"/>
  <c r="L466" i="1"/>
  <c r="S582" i="1"/>
  <c r="U461" i="1"/>
  <c r="S583" i="1" l="1"/>
  <c r="U462" i="1"/>
  <c r="J468" i="1"/>
  <c r="T347" i="1"/>
  <c r="V347" i="1" s="1"/>
  <c r="O467" i="1"/>
  <c r="L467" i="1"/>
  <c r="O468" i="1" l="1"/>
  <c r="J469" i="1"/>
  <c r="T348" i="1"/>
  <c r="V348" i="1" s="1"/>
  <c r="L468" i="1"/>
  <c r="S584" i="1"/>
  <c r="U463" i="1"/>
  <c r="S585" i="1" l="1"/>
  <c r="U464" i="1"/>
  <c r="J470" i="1"/>
  <c r="L469" i="1"/>
  <c r="T349" i="1"/>
  <c r="V349" i="1" s="1"/>
  <c r="O469" i="1"/>
  <c r="J471" i="1" l="1"/>
  <c r="O470" i="1"/>
  <c r="T350" i="1"/>
  <c r="V350" i="1" s="1"/>
  <c r="L470" i="1"/>
  <c r="S586" i="1"/>
  <c r="U465" i="1"/>
  <c r="S587" i="1" l="1"/>
  <c r="U466" i="1"/>
  <c r="J472" i="1"/>
  <c r="O471" i="1"/>
  <c r="L471" i="1"/>
  <c r="T351" i="1"/>
  <c r="V351" i="1" s="1"/>
  <c r="O472" i="1" l="1"/>
  <c r="J473" i="1"/>
  <c r="T352" i="1"/>
  <c r="V352" i="1" s="1"/>
  <c r="L472" i="1"/>
  <c r="S588" i="1"/>
  <c r="U467" i="1"/>
  <c r="S589" i="1" l="1"/>
  <c r="U468" i="1"/>
  <c r="T353" i="1"/>
  <c r="V353" i="1" s="1"/>
  <c r="J474" i="1"/>
  <c r="O473" i="1"/>
  <c r="L473" i="1"/>
  <c r="O474" i="1" l="1"/>
  <c r="J475" i="1"/>
  <c r="T354" i="1"/>
  <c r="V354" i="1" s="1"/>
  <c r="L474" i="1"/>
  <c r="S590" i="1"/>
  <c r="U469" i="1"/>
  <c r="S591" i="1" l="1"/>
  <c r="U470" i="1"/>
  <c r="J476" i="1"/>
  <c r="T355" i="1"/>
  <c r="V355" i="1" s="1"/>
  <c r="O475" i="1"/>
  <c r="L475" i="1"/>
  <c r="J477" i="1" l="1"/>
  <c r="O476" i="1"/>
  <c r="T356" i="1"/>
  <c r="V356" i="1" s="1"/>
  <c r="L476" i="1"/>
  <c r="S592" i="1"/>
  <c r="U471" i="1"/>
  <c r="S593" i="1" l="1"/>
  <c r="U472" i="1"/>
  <c r="J478" i="1"/>
  <c r="O477" i="1"/>
  <c r="T357" i="1"/>
  <c r="V357" i="1" s="1"/>
  <c r="L477" i="1"/>
  <c r="J479" i="1" l="1"/>
  <c r="O478" i="1"/>
  <c r="L478" i="1"/>
  <c r="T358" i="1"/>
  <c r="V358" i="1" s="1"/>
  <c r="S594" i="1"/>
  <c r="U473" i="1"/>
  <c r="S595" i="1" l="1"/>
  <c r="U474" i="1"/>
  <c r="O479" i="1"/>
  <c r="T359" i="1"/>
  <c r="V359" i="1" s="1"/>
  <c r="J480" i="1"/>
  <c r="L479" i="1"/>
  <c r="T360" i="1" l="1"/>
  <c r="V360" i="1" s="1"/>
  <c r="J481" i="1"/>
  <c r="O480" i="1"/>
  <c r="L480" i="1"/>
  <c r="S596" i="1"/>
  <c r="U475" i="1"/>
  <c r="S597" i="1" l="1"/>
  <c r="U476" i="1"/>
  <c r="O481" i="1"/>
  <c r="J482" i="1"/>
  <c r="T361" i="1"/>
  <c r="V361" i="1" s="1"/>
  <c r="L481" i="1"/>
  <c r="T362" i="1" l="1"/>
  <c r="V362" i="1" s="1"/>
  <c r="J483" i="1"/>
  <c r="O482" i="1"/>
  <c r="L482" i="1"/>
  <c r="S598" i="1"/>
  <c r="U477" i="1"/>
  <c r="O483" i="1" l="1"/>
  <c r="J484" i="1"/>
  <c r="L483" i="1"/>
  <c r="T363" i="1"/>
  <c r="V363" i="1" s="1"/>
  <c r="S599" i="1"/>
  <c r="U478" i="1"/>
  <c r="S600" i="1" l="1"/>
  <c r="U479" i="1"/>
  <c r="J485" i="1"/>
  <c r="L484" i="1"/>
  <c r="T364" i="1"/>
  <c r="V364" i="1" s="1"/>
  <c r="O484" i="1"/>
  <c r="O485" i="1" l="1"/>
  <c r="J486" i="1"/>
  <c r="T365" i="1"/>
  <c r="V365" i="1" s="1"/>
  <c r="L485" i="1"/>
  <c r="S601" i="1"/>
  <c r="U480" i="1"/>
  <c r="S602" i="1" l="1"/>
  <c r="U481" i="1"/>
  <c r="J487" i="1"/>
  <c r="O486" i="1"/>
  <c r="L486" i="1"/>
  <c r="T366" i="1"/>
  <c r="V366" i="1" s="1"/>
  <c r="T367" i="1" l="1"/>
  <c r="V367" i="1" s="1"/>
  <c r="J488" i="1"/>
  <c r="O487" i="1"/>
  <c r="L487" i="1"/>
  <c r="S603" i="1"/>
  <c r="U482" i="1"/>
  <c r="S604" i="1" l="1"/>
  <c r="U483" i="1"/>
  <c r="O488" i="1"/>
  <c r="L488" i="1"/>
  <c r="T368" i="1"/>
  <c r="V368" i="1" s="1"/>
  <c r="J489" i="1"/>
  <c r="L489" i="1" l="1"/>
  <c r="O489" i="1"/>
  <c r="J490" i="1"/>
  <c r="T369" i="1"/>
  <c r="V369" i="1" s="1"/>
  <c r="S605" i="1"/>
  <c r="U484" i="1"/>
  <c r="S606" i="1" l="1"/>
  <c r="U485" i="1"/>
  <c r="O490" i="1"/>
  <c r="J491" i="1"/>
  <c r="L490" i="1"/>
  <c r="T370" i="1"/>
  <c r="V370" i="1" s="1"/>
  <c r="J492" i="1" l="1"/>
  <c r="O491" i="1"/>
  <c r="T371" i="1"/>
  <c r="V371" i="1" s="1"/>
  <c r="L491" i="1"/>
  <c r="S607" i="1"/>
  <c r="U486" i="1"/>
  <c r="S608" i="1" l="1"/>
  <c r="U487" i="1"/>
  <c r="J493" i="1"/>
  <c r="O492" i="1"/>
  <c r="L492" i="1"/>
  <c r="T372" i="1"/>
  <c r="V372" i="1" s="1"/>
  <c r="J494" i="1" l="1"/>
  <c r="L493" i="1"/>
  <c r="O493" i="1"/>
  <c r="T373" i="1"/>
  <c r="V373" i="1" s="1"/>
  <c r="S609" i="1"/>
  <c r="U488" i="1"/>
  <c r="S610" i="1" l="1"/>
  <c r="U489" i="1"/>
  <c r="J495" i="1"/>
  <c r="T374" i="1"/>
  <c r="V374" i="1" s="1"/>
  <c r="O494" i="1"/>
  <c r="L494" i="1"/>
  <c r="J496" i="1" l="1"/>
  <c r="O495" i="1"/>
  <c r="T375" i="1"/>
  <c r="V375" i="1" s="1"/>
  <c r="L495" i="1"/>
  <c r="S611" i="1"/>
  <c r="U490" i="1"/>
  <c r="S612" i="1" l="1"/>
  <c r="U491" i="1"/>
  <c r="O496" i="1"/>
  <c r="J497" i="1"/>
  <c r="T376" i="1"/>
  <c r="V376" i="1" s="1"/>
  <c r="L496" i="1"/>
  <c r="O497" i="1" l="1"/>
  <c r="J498" i="1"/>
  <c r="T377" i="1"/>
  <c r="V377" i="1" s="1"/>
  <c r="L497" i="1"/>
  <c r="S613" i="1"/>
  <c r="U492" i="1"/>
  <c r="S614" i="1" l="1"/>
  <c r="U493" i="1"/>
  <c r="O498" i="1"/>
  <c r="J499" i="1"/>
  <c r="T378" i="1"/>
  <c r="V378" i="1" s="1"/>
  <c r="L498" i="1"/>
  <c r="J500" i="1" l="1"/>
  <c r="O499" i="1"/>
  <c r="L499" i="1"/>
  <c r="T379" i="1"/>
  <c r="V379" i="1" s="1"/>
  <c r="S615" i="1"/>
  <c r="U494" i="1"/>
  <c r="S616" i="1" l="1"/>
  <c r="U495" i="1"/>
  <c r="J501" i="1"/>
  <c r="O500" i="1"/>
  <c r="L500" i="1"/>
  <c r="T380" i="1"/>
  <c r="V380" i="1" s="1"/>
  <c r="J502" i="1" l="1"/>
  <c r="T381" i="1"/>
  <c r="V381" i="1" s="1"/>
  <c r="O501" i="1"/>
  <c r="L501" i="1"/>
  <c r="S617" i="1"/>
  <c r="U496" i="1"/>
  <c r="S618" i="1" l="1"/>
  <c r="U497" i="1"/>
  <c r="L502" i="1"/>
  <c r="J503" i="1"/>
  <c r="T382" i="1"/>
  <c r="V382" i="1" s="1"/>
  <c r="O502" i="1"/>
  <c r="O503" i="1" l="1"/>
  <c r="J504" i="1"/>
  <c r="T383" i="1"/>
  <c r="V383" i="1" s="1"/>
  <c r="L503" i="1"/>
  <c r="S619" i="1"/>
  <c r="U498" i="1"/>
  <c r="S620" i="1" l="1"/>
  <c r="U499" i="1"/>
  <c r="J505" i="1"/>
  <c r="T384" i="1"/>
  <c r="V384" i="1" s="1"/>
  <c r="O504" i="1"/>
  <c r="L504" i="1"/>
  <c r="O505" i="1" l="1"/>
  <c r="J506" i="1"/>
  <c r="L505" i="1"/>
  <c r="T385" i="1"/>
  <c r="V385" i="1" s="1"/>
  <c r="S621" i="1"/>
  <c r="U500" i="1"/>
  <c r="S622" i="1" l="1"/>
  <c r="U501" i="1"/>
  <c r="J507" i="1"/>
  <c r="O506" i="1"/>
  <c r="L506" i="1"/>
  <c r="T386" i="1"/>
  <c r="V386" i="1" s="1"/>
  <c r="J508" i="1" l="1"/>
  <c r="O507" i="1"/>
  <c r="L507" i="1"/>
  <c r="T387" i="1"/>
  <c r="V387" i="1" s="1"/>
  <c r="S623" i="1"/>
  <c r="U502" i="1"/>
  <c r="S624" i="1" l="1"/>
  <c r="U503" i="1"/>
  <c r="J509" i="1"/>
  <c r="O508" i="1"/>
  <c r="L508" i="1"/>
  <c r="T388" i="1"/>
  <c r="V388" i="1" s="1"/>
  <c r="J510" i="1" l="1"/>
  <c r="O509" i="1"/>
  <c r="T389" i="1"/>
  <c r="V389" i="1" s="1"/>
  <c r="L509" i="1"/>
  <c r="S625" i="1"/>
  <c r="U504" i="1"/>
  <c r="S626" i="1" l="1"/>
  <c r="U505" i="1"/>
  <c r="J511" i="1"/>
  <c r="O510" i="1"/>
  <c r="L510" i="1"/>
  <c r="T390" i="1"/>
  <c r="V390" i="1" s="1"/>
  <c r="O511" i="1" l="1"/>
  <c r="J512" i="1"/>
  <c r="T391" i="1"/>
  <c r="V391" i="1" s="1"/>
  <c r="L511" i="1"/>
  <c r="S627" i="1"/>
  <c r="U506" i="1"/>
  <c r="S628" i="1" l="1"/>
  <c r="U507" i="1"/>
  <c r="J513" i="1"/>
  <c r="O512" i="1"/>
  <c r="T392" i="1"/>
  <c r="V392" i="1" s="1"/>
  <c r="L512" i="1"/>
  <c r="J514" i="1" l="1"/>
  <c r="O513" i="1"/>
  <c r="L513" i="1"/>
  <c r="T393" i="1"/>
  <c r="V393" i="1" s="1"/>
  <c r="S629" i="1"/>
  <c r="U508" i="1"/>
  <c r="S630" i="1" l="1"/>
  <c r="U509" i="1"/>
  <c r="J515" i="1"/>
  <c r="O514" i="1"/>
  <c r="L514" i="1"/>
  <c r="T394" i="1"/>
  <c r="V394" i="1" s="1"/>
  <c r="J516" i="1" l="1"/>
  <c r="O515" i="1"/>
  <c r="L515" i="1"/>
  <c r="T395" i="1"/>
  <c r="V395" i="1" s="1"/>
  <c r="S631" i="1"/>
  <c r="U510" i="1"/>
  <c r="S632" i="1" l="1"/>
  <c r="U511" i="1"/>
  <c r="J517" i="1"/>
  <c r="O516" i="1"/>
  <c r="T396" i="1"/>
  <c r="V396" i="1" s="1"/>
  <c r="L516" i="1"/>
  <c r="J518" i="1" l="1"/>
  <c r="O517" i="1"/>
  <c r="L517" i="1"/>
  <c r="T397" i="1"/>
  <c r="V397" i="1" s="1"/>
  <c r="U512" i="1"/>
  <c r="S633" i="1"/>
  <c r="S634" i="1" l="1"/>
  <c r="U513" i="1"/>
  <c r="O518" i="1"/>
  <c r="J519" i="1"/>
  <c r="T398" i="1"/>
  <c r="V398" i="1" s="1"/>
  <c r="L518" i="1"/>
  <c r="J520" i="1" l="1"/>
  <c r="O519" i="1"/>
  <c r="T399" i="1"/>
  <c r="V399" i="1" s="1"/>
  <c r="L519" i="1"/>
  <c r="S635" i="1"/>
  <c r="U514" i="1"/>
  <c r="S636" i="1" l="1"/>
  <c r="U515" i="1"/>
  <c r="O520" i="1"/>
  <c r="J521" i="1"/>
  <c r="T400" i="1"/>
  <c r="V400" i="1" s="1"/>
  <c r="L520" i="1"/>
  <c r="J522" i="1" l="1"/>
  <c r="L521" i="1"/>
  <c r="O521" i="1"/>
  <c r="T401" i="1"/>
  <c r="V401" i="1" s="1"/>
  <c r="S637" i="1"/>
  <c r="U516" i="1"/>
  <c r="S638" i="1" l="1"/>
  <c r="U517" i="1"/>
  <c r="J523" i="1"/>
  <c r="O522" i="1"/>
  <c r="L522" i="1"/>
  <c r="T402" i="1"/>
  <c r="V402" i="1" s="1"/>
  <c r="J524" i="1" l="1"/>
  <c r="L523" i="1"/>
  <c r="O523" i="1"/>
  <c r="T403" i="1"/>
  <c r="V403" i="1" s="1"/>
  <c r="S639" i="1"/>
  <c r="U518" i="1"/>
  <c r="S640" i="1" l="1"/>
  <c r="U519" i="1"/>
  <c r="J525" i="1"/>
  <c r="O524" i="1"/>
  <c r="T404" i="1"/>
  <c r="V404" i="1" s="1"/>
  <c r="L524" i="1"/>
  <c r="O525" i="1" l="1"/>
  <c r="J526" i="1"/>
  <c r="T405" i="1"/>
  <c r="V405" i="1" s="1"/>
  <c r="L525" i="1"/>
  <c r="S641" i="1"/>
  <c r="U520" i="1"/>
  <c r="U521" i="1" l="1"/>
  <c r="S642" i="1"/>
  <c r="J527" i="1"/>
  <c r="O526" i="1"/>
  <c r="L526" i="1"/>
  <c r="T406" i="1"/>
  <c r="V406" i="1" s="1"/>
  <c r="J528" i="1" l="1"/>
  <c r="O527" i="1"/>
  <c r="T407" i="1"/>
  <c r="V407" i="1" s="1"/>
  <c r="L527" i="1"/>
  <c r="S643" i="1"/>
  <c r="U522" i="1"/>
  <c r="S644" i="1" l="1"/>
  <c r="U523" i="1"/>
  <c r="L528" i="1"/>
  <c r="J529" i="1"/>
  <c r="O528" i="1"/>
  <c r="T408" i="1"/>
  <c r="V408" i="1" s="1"/>
  <c r="O529" i="1" l="1"/>
  <c r="J530" i="1"/>
  <c r="T409" i="1"/>
  <c r="V409" i="1" s="1"/>
  <c r="L529" i="1"/>
  <c r="S645" i="1"/>
  <c r="U524" i="1"/>
  <c r="S646" i="1" l="1"/>
  <c r="U525" i="1"/>
  <c r="J531" i="1"/>
  <c r="O530" i="1"/>
  <c r="T410" i="1"/>
  <c r="V410" i="1" s="1"/>
  <c r="L530" i="1"/>
  <c r="O531" i="1" l="1"/>
  <c r="T411" i="1"/>
  <c r="V411" i="1" s="1"/>
  <c r="J532" i="1"/>
  <c r="L531" i="1"/>
  <c r="S647" i="1"/>
  <c r="U526" i="1"/>
  <c r="S648" i="1" l="1"/>
  <c r="U527" i="1"/>
  <c r="J533" i="1"/>
  <c r="L532" i="1"/>
  <c r="O532" i="1"/>
  <c r="T412" i="1"/>
  <c r="V412" i="1" s="1"/>
  <c r="J534" i="1" l="1"/>
  <c r="O533" i="1"/>
  <c r="T413" i="1"/>
  <c r="V413" i="1" s="1"/>
  <c r="L533" i="1"/>
  <c r="U528" i="1"/>
  <c r="S649" i="1"/>
  <c r="S650" i="1" l="1"/>
  <c r="U529" i="1"/>
  <c r="J535" i="1"/>
  <c r="O534" i="1"/>
  <c r="L534" i="1"/>
  <c r="T414" i="1"/>
  <c r="V414" i="1" s="1"/>
  <c r="J536" i="1" l="1"/>
  <c r="O535" i="1"/>
  <c r="T415" i="1"/>
  <c r="V415" i="1" s="1"/>
  <c r="L535" i="1"/>
  <c r="S651" i="1"/>
  <c r="U530" i="1"/>
  <c r="S652" i="1" l="1"/>
  <c r="U531" i="1"/>
  <c r="O536" i="1"/>
  <c r="L536" i="1"/>
  <c r="J537" i="1"/>
  <c r="T416" i="1"/>
  <c r="V416" i="1" s="1"/>
  <c r="O537" i="1" l="1"/>
  <c r="J538" i="1"/>
  <c r="T417" i="1"/>
  <c r="V417" i="1" s="1"/>
  <c r="L537" i="1"/>
  <c r="S653" i="1"/>
  <c r="U532" i="1"/>
  <c r="S654" i="1" l="1"/>
  <c r="U533" i="1"/>
  <c r="O538" i="1"/>
  <c r="T418" i="1"/>
  <c r="V418" i="1" s="1"/>
  <c r="J539" i="1"/>
  <c r="L538" i="1"/>
  <c r="J540" i="1" l="1"/>
  <c r="O539" i="1"/>
  <c r="T419" i="1"/>
  <c r="V419" i="1" s="1"/>
  <c r="L539" i="1"/>
  <c r="U534" i="1"/>
  <c r="S655" i="1"/>
  <c r="S656" i="1" l="1"/>
  <c r="U535" i="1"/>
  <c r="J541" i="1"/>
  <c r="L540" i="1"/>
  <c r="T420" i="1"/>
  <c r="V420" i="1" s="1"/>
  <c r="O540" i="1"/>
  <c r="J542" i="1" l="1"/>
  <c r="O541" i="1"/>
  <c r="L541" i="1"/>
  <c r="T421" i="1"/>
  <c r="V421" i="1" s="1"/>
  <c r="S657" i="1"/>
  <c r="U536" i="1"/>
  <c r="S658" i="1" l="1"/>
  <c r="U537" i="1"/>
  <c r="O542" i="1"/>
  <c r="J543" i="1"/>
  <c r="T422" i="1"/>
  <c r="V422" i="1" s="1"/>
  <c r="L542" i="1"/>
  <c r="O543" i="1" l="1"/>
  <c r="J544" i="1"/>
  <c r="L543" i="1"/>
  <c r="T423" i="1"/>
  <c r="V423" i="1" s="1"/>
  <c r="S659" i="1"/>
  <c r="U538" i="1"/>
  <c r="S660" i="1" l="1"/>
  <c r="U539" i="1"/>
  <c r="O544" i="1"/>
  <c r="J545" i="1"/>
  <c r="T424" i="1"/>
  <c r="V424" i="1" s="1"/>
  <c r="L544" i="1"/>
  <c r="O545" i="1" l="1"/>
  <c r="J546" i="1"/>
  <c r="L545" i="1"/>
  <c r="T425" i="1"/>
  <c r="V425" i="1" s="1"/>
  <c r="S661" i="1"/>
  <c r="U540" i="1"/>
  <c r="U541" i="1" l="1"/>
  <c r="S662" i="1"/>
  <c r="O546" i="1"/>
  <c r="J547" i="1"/>
  <c r="T426" i="1"/>
  <c r="V426" i="1" s="1"/>
  <c r="L546" i="1"/>
  <c r="U542" i="1" l="1"/>
  <c r="S663" i="1"/>
  <c r="J548" i="1"/>
  <c r="T427" i="1"/>
  <c r="V427" i="1" s="1"/>
  <c r="O547" i="1"/>
  <c r="L547" i="1"/>
  <c r="J549" i="1" l="1"/>
  <c r="O548" i="1"/>
  <c r="T428" i="1"/>
  <c r="V428" i="1" s="1"/>
  <c r="L548" i="1"/>
  <c r="U543" i="1"/>
  <c r="S664" i="1"/>
  <c r="S665" i="1" l="1"/>
  <c r="U544" i="1"/>
  <c r="J550" i="1"/>
  <c r="O549" i="1"/>
  <c r="T429" i="1"/>
  <c r="V429" i="1" s="1"/>
  <c r="L549" i="1"/>
  <c r="O550" i="1" l="1"/>
  <c r="J551" i="1"/>
  <c r="L550" i="1"/>
  <c r="T430" i="1"/>
  <c r="V430" i="1" s="1"/>
  <c r="S666" i="1"/>
  <c r="U545" i="1"/>
  <c r="S667" i="1" l="1"/>
  <c r="U546" i="1"/>
  <c r="O551" i="1"/>
  <c r="J552" i="1"/>
  <c r="T431" i="1"/>
  <c r="V431" i="1" s="1"/>
  <c r="L551" i="1"/>
  <c r="O552" i="1" l="1"/>
  <c r="J553" i="1"/>
  <c r="T432" i="1"/>
  <c r="V432" i="1" s="1"/>
  <c r="L552" i="1"/>
  <c r="S668" i="1"/>
  <c r="U547" i="1"/>
  <c r="S669" i="1" l="1"/>
  <c r="U548" i="1"/>
  <c r="O553" i="1"/>
  <c r="J554" i="1"/>
  <c r="L553" i="1"/>
  <c r="T433" i="1"/>
  <c r="V433" i="1" s="1"/>
  <c r="J555" i="1" l="1"/>
  <c r="O554" i="1"/>
  <c r="T434" i="1"/>
  <c r="V434" i="1" s="1"/>
  <c r="L554" i="1"/>
  <c r="S670" i="1"/>
  <c r="U549" i="1"/>
  <c r="U550" i="1" l="1"/>
  <c r="S671" i="1"/>
  <c r="T435" i="1"/>
  <c r="V435" i="1" s="1"/>
  <c r="J556" i="1"/>
  <c r="O555" i="1"/>
  <c r="L555" i="1"/>
  <c r="S672" i="1" l="1"/>
  <c r="U551" i="1"/>
  <c r="J557" i="1"/>
  <c r="L556" i="1"/>
  <c r="O556" i="1"/>
  <c r="T436" i="1"/>
  <c r="V436" i="1" s="1"/>
  <c r="J558" i="1" l="1"/>
  <c r="O557" i="1"/>
  <c r="T437" i="1"/>
  <c r="V437" i="1" s="1"/>
  <c r="L557" i="1"/>
  <c r="S673" i="1"/>
  <c r="U552" i="1"/>
  <c r="S674" i="1" l="1"/>
  <c r="U553" i="1"/>
  <c r="L558" i="1"/>
  <c r="J559" i="1"/>
  <c r="O558" i="1"/>
  <c r="T438" i="1"/>
  <c r="V438" i="1" s="1"/>
  <c r="O559" i="1" l="1"/>
  <c r="T439" i="1"/>
  <c r="V439" i="1" s="1"/>
  <c r="J560" i="1"/>
  <c r="L559" i="1"/>
  <c r="S675" i="1"/>
  <c r="U554" i="1"/>
  <c r="S676" i="1" l="1"/>
  <c r="U555" i="1"/>
  <c r="O560" i="1"/>
  <c r="J561" i="1"/>
  <c r="T440" i="1"/>
  <c r="V440" i="1" s="1"/>
  <c r="L560" i="1"/>
  <c r="J562" i="1" l="1"/>
  <c r="O561" i="1"/>
  <c r="L561" i="1"/>
  <c r="T441" i="1"/>
  <c r="V441" i="1" s="1"/>
  <c r="U556" i="1"/>
  <c r="S677" i="1"/>
  <c r="S678" i="1" l="1"/>
  <c r="U557" i="1"/>
  <c r="O562" i="1"/>
  <c r="T442" i="1"/>
  <c r="V442" i="1" s="1"/>
  <c r="J563" i="1"/>
  <c r="L562" i="1"/>
  <c r="J564" i="1" l="1"/>
  <c r="L563" i="1"/>
  <c r="O563" i="1"/>
  <c r="T443" i="1"/>
  <c r="V443" i="1" s="1"/>
  <c r="U558" i="1"/>
  <c r="S679" i="1"/>
  <c r="S680" i="1" l="1"/>
  <c r="U559" i="1"/>
  <c r="J565" i="1"/>
  <c r="O564" i="1"/>
  <c r="T444" i="1"/>
  <c r="V444" i="1" s="1"/>
  <c r="L564" i="1"/>
  <c r="J566" i="1" l="1"/>
  <c r="L565" i="1"/>
  <c r="O565" i="1"/>
  <c r="T445" i="1"/>
  <c r="V445" i="1" s="1"/>
  <c r="S681" i="1"/>
  <c r="U560" i="1"/>
  <c r="S682" i="1" l="1"/>
  <c r="U561" i="1"/>
  <c r="O566" i="1"/>
  <c r="J567" i="1"/>
  <c r="T446" i="1"/>
  <c r="V446" i="1" s="1"/>
  <c r="L566" i="1"/>
  <c r="O567" i="1" l="1"/>
  <c r="J568" i="1"/>
  <c r="T447" i="1"/>
  <c r="V447" i="1" s="1"/>
  <c r="L567" i="1"/>
  <c r="S683" i="1"/>
  <c r="U562" i="1"/>
  <c r="U563" i="1" l="1"/>
  <c r="S684" i="1"/>
  <c r="O568" i="1"/>
  <c r="T448" i="1"/>
  <c r="V448" i="1" s="1"/>
  <c r="J569" i="1"/>
  <c r="L568" i="1"/>
  <c r="J570" i="1" l="1"/>
  <c r="O569" i="1"/>
  <c r="L569" i="1"/>
  <c r="T449" i="1"/>
  <c r="V449" i="1" s="1"/>
  <c r="S685" i="1"/>
  <c r="U564" i="1"/>
  <c r="U565" i="1" l="1"/>
  <c r="S686" i="1"/>
  <c r="J571" i="1"/>
  <c r="O570" i="1"/>
  <c r="T450" i="1"/>
  <c r="V450" i="1" s="1"/>
  <c r="L570" i="1"/>
  <c r="J572" i="1" l="1"/>
  <c r="O571" i="1"/>
  <c r="L571" i="1"/>
  <c r="T451" i="1"/>
  <c r="V451" i="1" s="1"/>
  <c r="S687" i="1"/>
  <c r="U566" i="1"/>
  <c r="S688" i="1" l="1"/>
  <c r="U567" i="1"/>
  <c r="J573" i="1"/>
  <c r="O572" i="1"/>
  <c r="T452" i="1"/>
  <c r="V452" i="1" s="1"/>
  <c r="L572" i="1"/>
  <c r="O573" i="1" l="1"/>
  <c r="T453" i="1"/>
  <c r="V453" i="1" s="1"/>
  <c r="J574" i="1"/>
  <c r="L573" i="1"/>
  <c r="S689" i="1"/>
  <c r="U568" i="1"/>
  <c r="S690" i="1" l="1"/>
  <c r="U569" i="1"/>
  <c r="O574" i="1"/>
  <c r="J575" i="1"/>
  <c r="T454" i="1"/>
  <c r="V454" i="1" s="1"/>
  <c r="L574" i="1"/>
  <c r="O575" i="1" l="1"/>
  <c r="T455" i="1"/>
  <c r="V455" i="1" s="1"/>
  <c r="J576" i="1"/>
  <c r="L575" i="1"/>
  <c r="S691" i="1"/>
  <c r="U570" i="1"/>
  <c r="U571" i="1" l="1"/>
  <c r="S692" i="1"/>
  <c r="J577" i="1"/>
  <c r="O576" i="1"/>
  <c r="T456" i="1"/>
  <c r="V456" i="1" s="1"/>
  <c r="L576" i="1"/>
  <c r="J578" i="1" l="1"/>
  <c r="O577" i="1"/>
  <c r="L577" i="1"/>
  <c r="T457" i="1"/>
  <c r="V457" i="1" s="1"/>
  <c r="U572" i="1"/>
  <c r="S693" i="1"/>
  <c r="S694" i="1" l="1"/>
  <c r="U573" i="1"/>
  <c r="J579" i="1"/>
  <c r="L578" i="1"/>
  <c r="O578" i="1"/>
  <c r="T458" i="1"/>
  <c r="V458" i="1" s="1"/>
  <c r="J580" i="1" l="1"/>
  <c r="O579" i="1"/>
  <c r="T459" i="1"/>
  <c r="V459" i="1" s="1"/>
  <c r="L579" i="1"/>
  <c r="S695" i="1"/>
  <c r="U574" i="1"/>
  <c r="S696" i="1" l="1"/>
  <c r="U575" i="1"/>
  <c r="L580" i="1"/>
  <c r="J581" i="1"/>
  <c r="O580" i="1"/>
  <c r="T460" i="1"/>
  <c r="V460" i="1" s="1"/>
  <c r="O581" i="1" l="1"/>
  <c r="J582" i="1"/>
  <c r="T461" i="1"/>
  <c r="V461" i="1" s="1"/>
  <c r="L581" i="1"/>
  <c r="S697" i="1"/>
  <c r="U576" i="1"/>
  <c r="S698" i="1" l="1"/>
  <c r="U577" i="1"/>
  <c r="O582" i="1"/>
  <c r="J583" i="1"/>
  <c r="T462" i="1"/>
  <c r="V462" i="1" s="1"/>
  <c r="L582" i="1"/>
  <c r="O583" i="1" l="1"/>
  <c r="J584" i="1"/>
  <c r="T463" i="1"/>
  <c r="V463" i="1" s="1"/>
  <c r="L583" i="1"/>
  <c r="U578" i="1"/>
  <c r="S699" i="1"/>
  <c r="U579" i="1" l="1"/>
  <c r="S700" i="1"/>
  <c r="J585" i="1"/>
  <c r="O584" i="1"/>
  <c r="T464" i="1"/>
  <c r="V464" i="1" s="1"/>
  <c r="L584" i="1"/>
  <c r="J586" i="1" l="1"/>
  <c r="L585" i="1"/>
  <c r="O585" i="1"/>
  <c r="T465" i="1"/>
  <c r="V465" i="1" s="1"/>
  <c r="U580" i="1"/>
  <c r="S701" i="1"/>
  <c r="S702" i="1" l="1"/>
  <c r="U581" i="1"/>
  <c r="J587" i="1"/>
  <c r="O586" i="1"/>
  <c r="T466" i="1"/>
  <c r="V466" i="1" s="1"/>
  <c r="L586" i="1"/>
  <c r="L587" i="1" l="1"/>
  <c r="J588" i="1"/>
  <c r="O587" i="1"/>
  <c r="T467" i="1"/>
  <c r="V467" i="1" s="1"/>
  <c r="S703" i="1"/>
  <c r="U582" i="1"/>
  <c r="O588" i="1" l="1"/>
  <c r="J589" i="1"/>
  <c r="T468" i="1"/>
  <c r="V468" i="1" s="1"/>
  <c r="L588" i="1"/>
  <c r="S704" i="1"/>
  <c r="U583" i="1"/>
  <c r="S705" i="1" l="1"/>
  <c r="U584" i="1"/>
  <c r="O589" i="1"/>
  <c r="J590" i="1"/>
  <c r="T469" i="1"/>
  <c r="V469" i="1" s="1"/>
  <c r="L589" i="1"/>
  <c r="O590" i="1" l="1"/>
  <c r="J591" i="1"/>
  <c r="T470" i="1"/>
  <c r="V470" i="1" s="1"/>
  <c r="L590" i="1"/>
  <c r="U585" i="1"/>
  <c r="S706" i="1"/>
  <c r="J592" i="1" l="1"/>
  <c r="O591" i="1"/>
  <c r="T471" i="1"/>
  <c r="V471" i="1" s="1"/>
  <c r="L591" i="1"/>
  <c r="U586" i="1"/>
  <c r="S707" i="1"/>
  <c r="S708" i="1" l="1"/>
  <c r="U587" i="1"/>
  <c r="J593" i="1"/>
  <c r="O592" i="1"/>
  <c r="L592" i="1"/>
  <c r="T472" i="1"/>
  <c r="V472" i="1" s="1"/>
  <c r="J594" i="1" l="1"/>
  <c r="O593" i="1"/>
  <c r="L593" i="1"/>
  <c r="T473" i="1"/>
  <c r="V473" i="1" s="1"/>
  <c r="S709" i="1"/>
  <c r="U588" i="1"/>
  <c r="S710" i="1" l="1"/>
  <c r="U589" i="1"/>
  <c r="J595" i="1"/>
  <c r="O594" i="1"/>
  <c r="T474" i="1"/>
  <c r="V474" i="1" s="1"/>
  <c r="L594" i="1"/>
  <c r="L595" i="1" l="1"/>
  <c r="J596" i="1"/>
  <c r="O595" i="1"/>
  <c r="T475" i="1"/>
  <c r="V475" i="1" s="1"/>
  <c r="S711" i="1"/>
  <c r="U590" i="1"/>
  <c r="S712" i="1" l="1"/>
  <c r="U591" i="1"/>
  <c r="O596" i="1"/>
  <c r="J597" i="1"/>
  <c r="T476" i="1"/>
  <c r="V476" i="1" s="1"/>
  <c r="L596" i="1"/>
  <c r="O597" i="1" l="1"/>
  <c r="T477" i="1"/>
  <c r="V477" i="1" s="1"/>
  <c r="J598" i="1"/>
  <c r="L597" i="1"/>
  <c r="S713" i="1"/>
  <c r="U592" i="1"/>
  <c r="U593" i="1" l="1"/>
  <c r="S714" i="1"/>
  <c r="J599" i="1"/>
  <c r="O598" i="1"/>
  <c r="T478" i="1"/>
  <c r="V478" i="1" s="1"/>
  <c r="L598" i="1"/>
  <c r="J600" i="1" l="1"/>
  <c r="O599" i="1"/>
  <c r="T479" i="1"/>
  <c r="V479" i="1" s="1"/>
  <c r="L599" i="1"/>
  <c r="S715" i="1"/>
  <c r="U594" i="1"/>
  <c r="S716" i="1" l="1"/>
  <c r="U595" i="1"/>
  <c r="J601" i="1"/>
  <c r="O600" i="1"/>
  <c r="T480" i="1"/>
  <c r="V480" i="1" s="1"/>
  <c r="L600" i="1"/>
  <c r="J602" i="1" l="1"/>
  <c r="O601" i="1"/>
  <c r="T481" i="1"/>
  <c r="V481" i="1" s="1"/>
  <c r="L601" i="1"/>
  <c r="S717" i="1"/>
  <c r="U596" i="1"/>
  <c r="S718" i="1" l="1"/>
  <c r="U597" i="1"/>
  <c r="L602" i="1"/>
  <c r="J603" i="1"/>
  <c r="O602" i="1"/>
  <c r="T482" i="1"/>
  <c r="V482" i="1" s="1"/>
  <c r="O603" i="1" l="1"/>
  <c r="J604" i="1"/>
  <c r="T483" i="1"/>
  <c r="V483" i="1" s="1"/>
  <c r="L603" i="1"/>
  <c r="S719" i="1"/>
  <c r="U598" i="1"/>
  <c r="U599" i="1" l="1"/>
  <c r="S720" i="1"/>
  <c r="O604" i="1"/>
  <c r="T484" i="1"/>
  <c r="V484" i="1" s="1"/>
  <c r="J605" i="1"/>
  <c r="L604" i="1"/>
  <c r="O605" i="1" l="1"/>
  <c r="T485" i="1"/>
  <c r="V485" i="1" s="1"/>
  <c r="J606" i="1"/>
  <c r="L605" i="1"/>
  <c r="U600" i="1"/>
  <c r="S721" i="1"/>
  <c r="J607" i="1" l="1"/>
  <c r="O606" i="1"/>
  <c r="T486" i="1"/>
  <c r="V486" i="1" s="1"/>
  <c r="L606" i="1"/>
  <c r="U601" i="1"/>
  <c r="S722" i="1"/>
  <c r="S723" i="1" l="1"/>
  <c r="U602" i="1"/>
  <c r="J608" i="1"/>
  <c r="O607" i="1"/>
  <c r="L607" i="1"/>
  <c r="T487" i="1"/>
  <c r="V487" i="1" s="1"/>
  <c r="J609" i="1" l="1"/>
  <c r="O608" i="1"/>
  <c r="L608" i="1"/>
  <c r="T488" i="1"/>
  <c r="V488" i="1" s="1"/>
  <c r="U603" i="1"/>
  <c r="S724" i="1"/>
  <c r="S725" i="1" l="1"/>
  <c r="U604" i="1"/>
  <c r="L609" i="1"/>
  <c r="J610" i="1"/>
  <c r="T489" i="1"/>
  <c r="V489" i="1" s="1"/>
  <c r="O609" i="1"/>
  <c r="O610" i="1" l="1"/>
  <c r="J611" i="1"/>
  <c r="T490" i="1"/>
  <c r="V490" i="1" s="1"/>
  <c r="L610" i="1"/>
  <c r="S726" i="1"/>
  <c r="U605" i="1"/>
  <c r="S727" i="1" l="1"/>
  <c r="U606" i="1"/>
  <c r="O611" i="1"/>
  <c r="J612" i="1"/>
  <c r="T491" i="1"/>
  <c r="V491" i="1" s="1"/>
  <c r="L611" i="1"/>
  <c r="O612" i="1" l="1"/>
  <c r="T492" i="1"/>
  <c r="V492" i="1" s="1"/>
  <c r="J613" i="1"/>
  <c r="L612" i="1"/>
  <c r="S728" i="1"/>
  <c r="U607" i="1"/>
  <c r="U608" i="1" l="1"/>
  <c r="S729" i="1"/>
  <c r="J614" i="1"/>
  <c r="O613" i="1"/>
  <c r="T493" i="1"/>
  <c r="V493" i="1" s="1"/>
  <c r="L613" i="1"/>
  <c r="J615" i="1" l="1"/>
  <c r="O614" i="1"/>
  <c r="T494" i="1"/>
  <c r="V494" i="1" s="1"/>
  <c r="L614" i="1"/>
  <c r="S730" i="1"/>
  <c r="U609" i="1"/>
  <c r="U610" i="1" l="1"/>
  <c r="S731" i="1"/>
  <c r="J616" i="1"/>
  <c r="O615" i="1"/>
  <c r="L615" i="1"/>
  <c r="T495" i="1"/>
  <c r="V495" i="1" s="1"/>
  <c r="J617" i="1" l="1"/>
  <c r="O616" i="1"/>
  <c r="T496" i="1"/>
  <c r="V496" i="1" s="1"/>
  <c r="L616" i="1"/>
  <c r="S732" i="1"/>
  <c r="U611" i="1"/>
  <c r="S733" i="1" l="1"/>
  <c r="U612" i="1"/>
  <c r="L617" i="1"/>
  <c r="J618" i="1"/>
  <c r="O617" i="1"/>
  <c r="T497" i="1"/>
  <c r="V497" i="1" s="1"/>
  <c r="O618" i="1" l="1"/>
  <c r="J619" i="1"/>
  <c r="T498" i="1"/>
  <c r="V498" i="1" s="1"/>
  <c r="L618" i="1"/>
  <c r="S734" i="1"/>
  <c r="U613" i="1"/>
  <c r="S735" i="1" l="1"/>
  <c r="U614" i="1"/>
  <c r="O619" i="1"/>
  <c r="J620" i="1"/>
  <c r="T499" i="1"/>
  <c r="V499" i="1" s="1"/>
  <c r="L619" i="1"/>
  <c r="J621" i="1" l="1"/>
  <c r="O620" i="1"/>
  <c r="T500" i="1"/>
  <c r="V500" i="1" s="1"/>
  <c r="L620" i="1"/>
  <c r="U615" i="1"/>
  <c r="S736" i="1"/>
  <c r="U616" i="1" l="1"/>
  <c r="S737" i="1"/>
  <c r="J622" i="1"/>
  <c r="O621" i="1"/>
  <c r="T501" i="1"/>
  <c r="V501" i="1" s="1"/>
  <c r="L621" i="1"/>
  <c r="J623" i="1" l="1"/>
  <c r="O622" i="1"/>
  <c r="L622" i="1"/>
  <c r="T502" i="1"/>
  <c r="V502" i="1" s="1"/>
  <c r="S738" i="1"/>
  <c r="U617" i="1"/>
  <c r="S739" i="1" l="1"/>
  <c r="U618" i="1"/>
  <c r="J624" i="1"/>
  <c r="T503" i="1"/>
  <c r="V503" i="1" s="1"/>
  <c r="O623" i="1"/>
  <c r="L623" i="1"/>
  <c r="L624" i="1" l="1"/>
  <c r="J625" i="1"/>
  <c r="T504" i="1"/>
  <c r="V504" i="1" s="1"/>
  <c r="O624" i="1"/>
  <c r="S740" i="1"/>
  <c r="U619" i="1"/>
  <c r="U620" i="1" l="1"/>
  <c r="S741" i="1"/>
  <c r="O625" i="1"/>
  <c r="J626" i="1"/>
  <c r="T505" i="1"/>
  <c r="V505" i="1" s="1"/>
  <c r="L625" i="1"/>
  <c r="S742" i="1" l="1"/>
  <c r="U621" i="1"/>
  <c r="O626" i="1"/>
  <c r="J627" i="1"/>
  <c r="T506" i="1"/>
  <c r="V506" i="1" s="1"/>
  <c r="L626" i="1"/>
  <c r="O627" i="1" l="1"/>
  <c r="T507" i="1"/>
  <c r="V507" i="1" s="1"/>
  <c r="J628" i="1"/>
  <c r="L627" i="1"/>
  <c r="U622" i="1"/>
  <c r="S743" i="1"/>
  <c r="U623" i="1" l="1"/>
  <c r="S744" i="1"/>
  <c r="J629" i="1"/>
  <c r="O628" i="1"/>
  <c r="T508" i="1"/>
  <c r="V508" i="1" s="1"/>
  <c r="L628" i="1"/>
  <c r="J630" i="1" l="1"/>
  <c r="O629" i="1"/>
  <c r="T509" i="1"/>
  <c r="V509" i="1" s="1"/>
  <c r="L629" i="1"/>
  <c r="S745" i="1"/>
  <c r="U624" i="1"/>
  <c r="S746" i="1" l="1"/>
  <c r="U625" i="1"/>
  <c r="J631" i="1"/>
  <c r="O630" i="1"/>
  <c r="T510" i="1"/>
  <c r="V510" i="1" s="1"/>
  <c r="L630" i="1"/>
  <c r="J632" i="1" l="1"/>
  <c r="O631" i="1"/>
  <c r="T511" i="1"/>
  <c r="V511" i="1" s="1"/>
  <c r="L631" i="1"/>
  <c r="S747" i="1"/>
  <c r="U626" i="1"/>
  <c r="S748" i="1" l="1"/>
  <c r="U627" i="1"/>
  <c r="L632" i="1"/>
  <c r="J633" i="1"/>
  <c r="O632" i="1"/>
  <c r="T512" i="1"/>
  <c r="V512" i="1" s="1"/>
  <c r="O633" i="1" l="1"/>
  <c r="J634" i="1"/>
  <c r="T513" i="1"/>
  <c r="V513" i="1" s="1"/>
  <c r="L633" i="1"/>
  <c r="S749" i="1"/>
  <c r="U628" i="1"/>
  <c r="S750" i="1" l="1"/>
  <c r="U629" i="1"/>
  <c r="O634" i="1"/>
  <c r="T514" i="1"/>
  <c r="V514" i="1" s="1"/>
  <c r="J635" i="1"/>
  <c r="L634" i="1"/>
  <c r="J636" i="1" l="1"/>
  <c r="O635" i="1"/>
  <c r="T515" i="1"/>
  <c r="V515" i="1" s="1"/>
  <c r="L635" i="1"/>
  <c r="U630" i="1"/>
  <c r="S751" i="1"/>
  <c r="U631" i="1" l="1"/>
  <c r="S752" i="1"/>
  <c r="J637" i="1"/>
  <c r="O636" i="1"/>
  <c r="T516" i="1"/>
  <c r="V516" i="1" s="1"/>
  <c r="L636" i="1"/>
  <c r="J638" i="1" l="1"/>
  <c r="O637" i="1"/>
  <c r="L637" i="1"/>
  <c r="T517" i="1"/>
  <c r="V517" i="1" s="1"/>
  <c r="S753" i="1"/>
  <c r="U632" i="1"/>
  <c r="S754" i="1" l="1"/>
  <c r="U633" i="1"/>
  <c r="J639" i="1"/>
  <c r="O638" i="1"/>
  <c r="T518" i="1"/>
  <c r="V518" i="1" s="1"/>
  <c r="L638" i="1"/>
  <c r="L639" i="1" l="1"/>
  <c r="J640" i="1"/>
  <c r="O639" i="1"/>
  <c r="T519" i="1"/>
  <c r="V519" i="1" s="1"/>
  <c r="S755" i="1"/>
  <c r="U634" i="1"/>
  <c r="S756" i="1" l="1"/>
  <c r="U635" i="1"/>
  <c r="O640" i="1"/>
  <c r="J641" i="1"/>
  <c r="T520" i="1"/>
  <c r="V520" i="1" s="1"/>
  <c r="L640" i="1"/>
  <c r="O641" i="1" l="1"/>
  <c r="T521" i="1"/>
  <c r="V521" i="1" s="1"/>
  <c r="J642" i="1"/>
  <c r="L641" i="1"/>
  <c r="S757" i="1"/>
  <c r="U636" i="1"/>
  <c r="U637" i="1" l="1"/>
  <c r="S758" i="1"/>
  <c r="O642" i="1"/>
  <c r="T522" i="1"/>
  <c r="V522" i="1" s="1"/>
  <c r="J643" i="1"/>
  <c r="L642" i="1"/>
  <c r="J644" i="1" l="1"/>
  <c r="O643" i="1"/>
  <c r="T523" i="1"/>
  <c r="V523" i="1" s="1"/>
  <c r="L643" i="1"/>
  <c r="U638" i="1"/>
  <c r="S759" i="1"/>
  <c r="S760" i="1" l="1"/>
  <c r="U639" i="1"/>
  <c r="J645" i="1"/>
  <c r="O644" i="1"/>
  <c r="T524" i="1"/>
  <c r="V524" i="1" s="1"/>
  <c r="L644" i="1"/>
  <c r="J646" i="1" l="1"/>
  <c r="O645" i="1"/>
  <c r="T525" i="1"/>
  <c r="V525" i="1" s="1"/>
  <c r="L645" i="1"/>
  <c r="S761" i="1"/>
  <c r="U640" i="1"/>
  <c r="S762" i="1" l="1"/>
  <c r="U641" i="1"/>
  <c r="L646" i="1"/>
  <c r="J647" i="1"/>
  <c r="O646" i="1"/>
  <c r="T526" i="1"/>
  <c r="V526" i="1" s="1"/>
  <c r="O647" i="1" l="1"/>
  <c r="T527" i="1"/>
  <c r="V527" i="1" s="1"/>
  <c r="J648" i="1"/>
  <c r="L647" i="1"/>
  <c r="S763" i="1"/>
  <c r="U642" i="1"/>
  <c r="S764" i="1" l="1"/>
  <c r="U643" i="1"/>
  <c r="O648" i="1"/>
  <c r="J649" i="1"/>
  <c r="T528" i="1"/>
  <c r="V528" i="1" s="1"/>
  <c r="L648" i="1"/>
  <c r="O649" i="1" l="1"/>
  <c r="T529" i="1"/>
  <c r="V529" i="1" s="1"/>
  <c r="J650" i="1"/>
  <c r="L649" i="1"/>
  <c r="S765" i="1"/>
  <c r="U644" i="1"/>
  <c r="U645" i="1" l="1"/>
  <c r="S766" i="1"/>
  <c r="J651" i="1"/>
  <c r="O650" i="1"/>
  <c r="T530" i="1"/>
  <c r="V530" i="1" s="1"/>
  <c r="L650" i="1"/>
  <c r="J652" i="1" l="1"/>
  <c r="O651" i="1"/>
  <c r="T531" i="1"/>
  <c r="V531" i="1" s="1"/>
  <c r="L651" i="1"/>
  <c r="S767" i="1"/>
  <c r="U646" i="1"/>
  <c r="S768" i="1" l="1"/>
  <c r="U647" i="1"/>
  <c r="J653" i="1"/>
  <c r="O652" i="1"/>
  <c r="T532" i="1"/>
  <c r="V532" i="1" s="1"/>
  <c r="L652" i="1"/>
  <c r="T533" i="1" l="1"/>
  <c r="V533" i="1" s="1"/>
  <c r="J654" i="1"/>
  <c r="O653" i="1"/>
  <c r="L653" i="1"/>
  <c r="S769" i="1"/>
  <c r="U648" i="1"/>
  <c r="L654" i="1" l="1"/>
  <c r="J655" i="1"/>
  <c r="O654" i="1"/>
  <c r="T534" i="1"/>
  <c r="V534" i="1" s="1"/>
  <c r="S770" i="1"/>
  <c r="U649" i="1"/>
  <c r="S771" i="1" l="1"/>
  <c r="U650" i="1"/>
  <c r="O655" i="1"/>
  <c r="T535" i="1"/>
  <c r="V535" i="1" s="1"/>
  <c r="J656" i="1"/>
  <c r="L655" i="1"/>
  <c r="O656" i="1" l="1"/>
  <c r="J657" i="1"/>
  <c r="T536" i="1"/>
  <c r="V536" i="1" s="1"/>
  <c r="L656" i="1"/>
  <c r="S772" i="1"/>
  <c r="U651" i="1"/>
  <c r="U652" i="1" l="1"/>
  <c r="S773" i="1"/>
  <c r="J658" i="1"/>
  <c r="O657" i="1"/>
  <c r="T537" i="1"/>
  <c r="V537" i="1" s="1"/>
  <c r="L657" i="1"/>
  <c r="J659" i="1" l="1"/>
  <c r="O658" i="1"/>
  <c r="T538" i="1"/>
  <c r="V538" i="1" s="1"/>
  <c r="L658" i="1"/>
  <c r="S774" i="1"/>
  <c r="U653" i="1"/>
  <c r="S775" i="1" l="1"/>
  <c r="U654" i="1"/>
  <c r="J660" i="1"/>
  <c r="O659" i="1"/>
  <c r="L659" i="1"/>
  <c r="T539" i="1"/>
  <c r="V539" i="1" s="1"/>
  <c r="T540" i="1" l="1"/>
  <c r="V540" i="1" s="1"/>
  <c r="J661" i="1"/>
  <c r="O660" i="1"/>
  <c r="L660" i="1"/>
  <c r="S776" i="1"/>
  <c r="U655" i="1"/>
  <c r="S777" i="1" l="1"/>
  <c r="U656" i="1"/>
  <c r="L661" i="1"/>
  <c r="J662" i="1"/>
  <c r="O661" i="1"/>
  <c r="T541" i="1"/>
  <c r="V541" i="1" s="1"/>
  <c r="O662" i="1" l="1"/>
  <c r="T542" i="1"/>
  <c r="V542" i="1" s="1"/>
  <c r="J663" i="1"/>
  <c r="L662" i="1"/>
  <c r="S778" i="1"/>
  <c r="U657" i="1"/>
  <c r="S779" i="1" l="1"/>
  <c r="U658" i="1"/>
  <c r="O663" i="1"/>
  <c r="J664" i="1"/>
  <c r="T543" i="1"/>
  <c r="V543" i="1" s="1"/>
  <c r="L663" i="1"/>
  <c r="O664" i="1" l="1"/>
  <c r="J665" i="1"/>
  <c r="T544" i="1"/>
  <c r="V544" i="1" s="1"/>
  <c r="L664" i="1"/>
  <c r="S780" i="1"/>
  <c r="U659" i="1"/>
  <c r="U660" i="1" l="1"/>
  <c r="S781" i="1"/>
  <c r="J666" i="1"/>
  <c r="O665" i="1"/>
  <c r="T545" i="1"/>
  <c r="V545" i="1" s="1"/>
  <c r="L665" i="1"/>
  <c r="J667" i="1" l="1"/>
  <c r="O666" i="1"/>
  <c r="T546" i="1"/>
  <c r="V546" i="1" s="1"/>
  <c r="L666" i="1"/>
  <c r="S782" i="1"/>
  <c r="U661" i="1"/>
  <c r="S783" i="1" l="1"/>
  <c r="U662" i="1"/>
  <c r="J668" i="1"/>
  <c r="O667" i="1"/>
  <c r="L667" i="1"/>
  <c r="T547" i="1"/>
  <c r="V547" i="1" s="1"/>
  <c r="T548" i="1" l="1"/>
  <c r="V548" i="1" s="1"/>
  <c r="J669" i="1"/>
  <c r="O668" i="1"/>
  <c r="L668" i="1"/>
  <c r="S784" i="1"/>
  <c r="U663" i="1"/>
  <c r="O669" i="1" l="1"/>
  <c r="T549" i="1"/>
  <c r="V549" i="1" s="1"/>
  <c r="J670" i="1"/>
  <c r="L669" i="1"/>
  <c r="S785" i="1"/>
  <c r="U664" i="1"/>
  <c r="S786" i="1" l="1"/>
  <c r="U665" i="1"/>
  <c r="O670" i="1"/>
  <c r="T550" i="1"/>
  <c r="V550" i="1" s="1"/>
  <c r="J671" i="1"/>
  <c r="L670" i="1"/>
  <c r="O671" i="1" l="1"/>
  <c r="T551" i="1"/>
  <c r="V551" i="1" s="1"/>
  <c r="J672" i="1"/>
  <c r="L671" i="1"/>
  <c r="S787" i="1"/>
  <c r="U666" i="1"/>
  <c r="U667" i="1" l="1"/>
  <c r="S788" i="1"/>
  <c r="J673" i="1"/>
  <c r="O672" i="1"/>
  <c r="T552" i="1"/>
  <c r="V552" i="1" s="1"/>
  <c r="L672" i="1"/>
  <c r="J674" i="1" l="1"/>
  <c r="O673" i="1"/>
  <c r="T553" i="1"/>
  <c r="V553" i="1" s="1"/>
  <c r="L673" i="1"/>
  <c r="S789" i="1"/>
  <c r="U668" i="1"/>
  <c r="S790" i="1" l="1"/>
  <c r="U669" i="1"/>
  <c r="J675" i="1"/>
  <c r="O674" i="1"/>
  <c r="L674" i="1"/>
  <c r="T554" i="1"/>
  <c r="V554" i="1" s="1"/>
  <c r="T555" i="1" l="1"/>
  <c r="V555" i="1" s="1"/>
  <c r="J676" i="1"/>
  <c r="O675" i="1"/>
  <c r="L675" i="1"/>
  <c r="S791" i="1"/>
  <c r="U670" i="1"/>
  <c r="S792" i="1" l="1"/>
  <c r="U671" i="1"/>
  <c r="L676" i="1"/>
  <c r="J677" i="1"/>
  <c r="O676" i="1"/>
  <c r="T556" i="1"/>
  <c r="V556" i="1" s="1"/>
  <c r="O677" i="1" l="1"/>
  <c r="T557" i="1"/>
  <c r="V557" i="1" s="1"/>
  <c r="J678" i="1"/>
  <c r="L677" i="1"/>
  <c r="S793" i="1"/>
  <c r="U672" i="1"/>
  <c r="S794" i="1" l="1"/>
  <c r="U673" i="1"/>
  <c r="O678" i="1"/>
  <c r="T558" i="1"/>
  <c r="V558" i="1" s="1"/>
  <c r="J679" i="1"/>
  <c r="L678" i="1"/>
  <c r="O679" i="1" l="1"/>
  <c r="J680" i="1"/>
  <c r="T559" i="1"/>
  <c r="V559" i="1" s="1"/>
  <c r="L679" i="1"/>
  <c r="U674" i="1"/>
  <c r="S795" i="1"/>
  <c r="U675" i="1" l="1"/>
  <c r="S796" i="1"/>
  <c r="J681" i="1"/>
  <c r="O680" i="1"/>
  <c r="T560" i="1"/>
  <c r="V560" i="1" s="1"/>
  <c r="L680" i="1"/>
  <c r="J682" i="1" l="1"/>
  <c r="O681" i="1"/>
  <c r="L681" i="1"/>
  <c r="T561" i="1"/>
  <c r="V561" i="1" s="1"/>
  <c r="S797" i="1"/>
  <c r="U676" i="1"/>
  <c r="S798" i="1" l="1"/>
  <c r="U677" i="1"/>
  <c r="T562" i="1"/>
  <c r="V562" i="1" s="1"/>
  <c r="J683" i="1"/>
  <c r="O682" i="1"/>
  <c r="L682" i="1"/>
  <c r="L683" i="1" l="1"/>
  <c r="J684" i="1"/>
  <c r="O683" i="1"/>
  <c r="T563" i="1"/>
  <c r="V563" i="1" s="1"/>
  <c r="S799" i="1"/>
  <c r="U678" i="1"/>
  <c r="S800" i="1" l="1"/>
  <c r="U679" i="1"/>
  <c r="O684" i="1"/>
  <c r="T564" i="1"/>
  <c r="V564" i="1" s="1"/>
  <c r="J685" i="1"/>
  <c r="L684" i="1"/>
  <c r="O685" i="1" l="1"/>
  <c r="T565" i="1"/>
  <c r="V565" i="1" s="1"/>
  <c r="J686" i="1"/>
  <c r="L685" i="1"/>
  <c r="S801" i="1"/>
  <c r="U680" i="1"/>
  <c r="U681" i="1" l="1"/>
  <c r="S802" i="1"/>
  <c r="O686" i="1"/>
  <c r="T566" i="1"/>
  <c r="V566" i="1" s="1"/>
  <c r="J687" i="1"/>
  <c r="L686" i="1"/>
  <c r="U682" i="1" l="1"/>
  <c r="S803" i="1"/>
  <c r="J688" i="1"/>
  <c r="O687" i="1"/>
  <c r="T567" i="1"/>
  <c r="V567" i="1" s="1"/>
  <c r="L687" i="1"/>
  <c r="J689" i="1" l="1"/>
  <c r="O688" i="1"/>
  <c r="T568" i="1"/>
  <c r="V568" i="1" s="1"/>
  <c r="L688" i="1"/>
  <c r="S804" i="1"/>
  <c r="U683" i="1"/>
  <c r="S805" i="1" l="1"/>
  <c r="U684" i="1"/>
  <c r="J690" i="1"/>
  <c r="O689" i="1"/>
  <c r="L689" i="1"/>
  <c r="T569" i="1"/>
  <c r="V569" i="1" s="1"/>
  <c r="T570" i="1" l="1"/>
  <c r="V570" i="1" s="1"/>
  <c r="J691" i="1"/>
  <c r="O690" i="1"/>
  <c r="L690" i="1"/>
  <c r="S806" i="1"/>
  <c r="U685" i="1"/>
  <c r="L691" i="1" l="1"/>
  <c r="T571" i="1"/>
  <c r="V571" i="1" s="1"/>
  <c r="J692" i="1"/>
  <c r="O691" i="1"/>
  <c r="S807" i="1"/>
  <c r="U686" i="1"/>
  <c r="S808" i="1" l="1"/>
  <c r="U687" i="1"/>
  <c r="O692" i="1"/>
  <c r="T572" i="1"/>
  <c r="V572" i="1" s="1"/>
  <c r="J693" i="1"/>
  <c r="L692" i="1"/>
  <c r="O693" i="1" l="1"/>
  <c r="T573" i="1"/>
  <c r="V573" i="1" s="1"/>
  <c r="J694" i="1"/>
  <c r="L693" i="1"/>
  <c r="S809" i="1"/>
  <c r="U688" i="1"/>
  <c r="U689" i="1" l="1"/>
  <c r="S810" i="1"/>
  <c r="J695" i="1"/>
  <c r="O694" i="1"/>
  <c r="T574" i="1"/>
  <c r="V574" i="1" s="1"/>
  <c r="L694" i="1"/>
  <c r="J696" i="1" l="1"/>
  <c r="O695" i="1"/>
  <c r="T575" i="1"/>
  <c r="V575" i="1" s="1"/>
  <c r="L695" i="1"/>
  <c r="U690" i="1"/>
  <c r="S811" i="1"/>
  <c r="S812" i="1" l="1"/>
  <c r="U691" i="1"/>
  <c r="J697" i="1"/>
  <c r="O696" i="1"/>
  <c r="T576" i="1"/>
  <c r="V576" i="1" s="1"/>
  <c r="L696" i="1"/>
  <c r="T577" i="1" l="1"/>
  <c r="V577" i="1" s="1"/>
  <c r="J698" i="1"/>
  <c r="O697" i="1"/>
  <c r="L697" i="1"/>
  <c r="S813" i="1"/>
  <c r="U692" i="1"/>
  <c r="L698" i="1" l="1"/>
  <c r="T578" i="1"/>
  <c r="V578" i="1" s="1"/>
  <c r="J699" i="1"/>
  <c r="O698" i="1"/>
  <c r="S814" i="1"/>
  <c r="U693" i="1"/>
  <c r="S815" i="1" l="1"/>
  <c r="U694" i="1"/>
  <c r="O699" i="1"/>
  <c r="T579" i="1"/>
  <c r="V579" i="1" s="1"/>
  <c r="J700" i="1"/>
  <c r="L699" i="1"/>
  <c r="O700" i="1" l="1"/>
  <c r="T580" i="1"/>
  <c r="V580" i="1" s="1"/>
  <c r="J701" i="1"/>
  <c r="L700" i="1"/>
  <c r="S816" i="1"/>
  <c r="U695" i="1"/>
  <c r="U696" i="1" l="1"/>
  <c r="S817" i="1"/>
  <c r="O701" i="1"/>
  <c r="T581" i="1"/>
  <c r="V581" i="1" s="1"/>
  <c r="J702" i="1"/>
  <c r="L701" i="1"/>
  <c r="J703" i="1" l="1"/>
  <c r="O702" i="1"/>
  <c r="T582" i="1"/>
  <c r="V582" i="1" s="1"/>
  <c r="L702" i="1"/>
  <c r="U697" i="1"/>
  <c r="S818" i="1"/>
  <c r="S819" i="1" l="1"/>
  <c r="U698" i="1"/>
  <c r="J704" i="1"/>
  <c r="O703" i="1"/>
  <c r="T583" i="1"/>
  <c r="V583" i="1" s="1"/>
  <c r="L703" i="1"/>
  <c r="J705" i="1" l="1"/>
  <c r="O704" i="1"/>
  <c r="L704" i="1"/>
  <c r="T584" i="1"/>
  <c r="V584" i="1" s="1"/>
  <c r="S820" i="1"/>
  <c r="U699" i="1"/>
  <c r="S821" i="1" l="1"/>
  <c r="U700" i="1"/>
  <c r="L705" i="1"/>
  <c r="T585" i="1"/>
  <c r="V585" i="1" s="1"/>
  <c r="J706" i="1"/>
  <c r="O705" i="1"/>
  <c r="J707" i="1" l="1"/>
  <c r="O706" i="1"/>
  <c r="T586" i="1"/>
  <c r="V586" i="1" s="1"/>
  <c r="L706" i="1"/>
  <c r="S822" i="1"/>
  <c r="U701" i="1"/>
  <c r="S823" i="1" l="1"/>
  <c r="U702" i="1"/>
  <c r="O707" i="1"/>
  <c r="J708" i="1"/>
  <c r="T587" i="1"/>
  <c r="V587" i="1" s="1"/>
  <c r="L707" i="1"/>
  <c r="J709" i="1" l="1"/>
  <c r="L708" i="1"/>
  <c r="T588" i="1"/>
  <c r="V588" i="1" s="1"/>
  <c r="O708" i="1"/>
  <c r="S824" i="1"/>
  <c r="U703" i="1"/>
  <c r="U704" i="1" l="1"/>
  <c r="S825" i="1"/>
  <c r="J710" i="1"/>
  <c r="O709" i="1"/>
  <c r="T589" i="1"/>
  <c r="V589" i="1" s="1"/>
  <c r="L709" i="1"/>
  <c r="J711" i="1" l="1"/>
  <c r="L710" i="1"/>
  <c r="O710" i="1"/>
  <c r="T590" i="1"/>
  <c r="V590" i="1" s="1"/>
  <c r="S826" i="1"/>
  <c r="U705" i="1"/>
  <c r="S827" i="1" l="1"/>
  <c r="U706" i="1"/>
  <c r="J712" i="1"/>
  <c r="O711" i="1"/>
  <c r="T591" i="1"/>
  <c r="V591" i="1" s="1"/>
  <c r="L711" i="1"/>
  <c r="L712" i="1" l="1"/>
  <c r="T592" i="1"/>
  <c r="V592" i="1" s="1"/>
  <c r="J713" i="1"/>
  <c r="O712" i="1"/>
  <c r="S828" i="1"/>
  <c r="U707" i="1"/>
  <c r="S829" i="1" l="1"/>
  <c r="U708" i="1"/>
  <c r="O713" i="1"/>
  <c r="T593" i="1"/>
  <c r="V593" i="1" s="1"/>
  <c r="J714" i="1"/>
  <c r="L713" i="1"/>
  <c r="T594" i="1" l="1"/>
  <c r="V594" i="1" s="1"/>
  <c r="O714" i="1"/>
  <c r="J715" i="1"/>
  <c r="L714" i="1"/>
  <c r="S830" i="1"/>
  <c r="U709" i="1"/>
  <c r="U710" i="1" l="1"/>
  <c r="S831" i="1"/>
  <c r="O715" i="1"/>
  <c r="J716" i="1"/>
  <c r="T595" i="1"/>
  <c r="V595" i="1" s="1"/>
  <c r="L715" i="1"/>
  <c r="S832" i="1" l="1"/>
  <c r="U711" i="1"/>
  <c r="T596" i="1"/>
  <c r="V596" i="1" s="1"/>
  <c r="J717" i="1"/>
  <c r="O716" i="1"/>
  <c r="L716" i="1"/>
  <c r="J718" i="1" l="1"/>
  <c r="O717" i="1"/>
  <c r="L717" i="1"/>
  <c r="T597" i="1"/>
  <c r="V597" i="1" s="1"/>
  <c r="U712" i="1"/>
  <c r="S833" i="1"/>
  <c r="S834" i="1" l="1"/>
  <c r="U713" i="1"/>
  <c r="J719" i="1"/>
  <c r="T598" i="1"/>
  <c r="V598" i="1" s="1"/>
  <c r="O718" i="1"/>
  <c r="L718" i="1"/>
  <c r="T599" i="1" l="1"/>
  <c r="V599" i="1" s="1"/>
  <c r="J720" i="1"/>
  <c r="O719" i="1"/>
  <c r="L719" i="1"/>
  <c r="S835" i="1"/>
  <c r="U714" i="1"/>
  <c r="S836" i="1" l="1"/>
  <c r="U715" i="1"/>
  <c r="O720" i="1"/>
  <c r="J721" i="1"/>
  <c r="T600" i="1"/>
  <c r="V600" i="1" s="1"/>
  <c r="L720" i="1"/>
  <c r="T601" i="1" l="1"/>
  <c r="V601" i="1" s="1"/>
  <c r="J722" i="1"/>
  <c r="O721" i="1"/>
  <c r="L721" i="1"/>
  <c r="S837" i="1"/>
  <c r="U716" i="1"/>
  <c r="U717" i="1" l="1"/>
  <c r="S838" i="1"/>
  <c r="O722" i="1"/>
  <c r="T602" i="1"/>
  <c r="V602" i="1" s="1"/>
  <c r="J723" i="1"/>
  <c r="L722" i="1"/>
  <c r="J724" i="1" l="1"/>
  <c r="O723" i="1"/>
  <c r="T603" i="1"/>
  <c r="V603" i="1" s="1"/>
  <c r="L723" i="1"/>
  <c r="U718" i="1"/>
  <c r="S839" i="1"/>
  <c r="U719" i="1" l="1"/>
  <c r="S840" i="1"/>
  <c r="J725" i="1"/>
  <c r="O724" i="1"/>
  <c r="T604" i="1"/>
  <c r="V604" i="1" s="1"/>
  <c r="L724" i="1"/>
  <c r="J726" i="1" l="1"/>
  <c r="O725" i="1"/>
  <c r="L725" i="1"/>
  <c r="T605" i="1"/>
  <c r="V605" i="1" s="1"/>
  <c r="S841" i="1"/>
  <c r="U720" i="1"/>
  <c r="S842" i="1" l="1"/>
  <c r="U721" i="1"/>
  <c r="J727" i="1"/>
  <c r="O726" i="1"/>
  <c r="T606" i="1"/>
  <c r="V606" i="1" s="1"/>
  <c r="L726" i="1"/>
  <c r="T607" i="1" l="1"/>
  <c r="V607" i="1" s="1"/>
  <c r="O727" i="1"/>
  <c r="L727" i="1"/>
  <c r="J728" i="1"/>
  <c r="S843" i="1"/>
  <c r="U722" i="1"/>
  <c r="O728" i="1" l="1"/>
  <c r="T608" i="1"/>
  <c r="V608" i="1" s="1"/>
  <c r="J729" i="1"/>
  <c r="L728" i="1"/>
  <c r="S844" i="1"/>
  <c r="U723" i="1"/>
  <c r="S845" i="1" l="1"/>
  <c r="U724" i="1"/>
  <c r="O729" i="1"/>
  <c r="J730" i="1"/>
  <c r="T609" i="1"/>
  <c r="V609" i="1" s="1"/>
  <c r="L729" i="1"/>
  <c r="J731" i="1" l="1"/>
  <c r="O730" i="1"/>
  <c r="T610" i="1"/>
  <c r="V610" i="1" s="1"/>
  <c r="L730" i="1"/>
  <c r="U725" i="1"/>
  <c r="S846" i="1"/>
  <c r="U726" i="1" l="1"/>
  <c r="S847" i="1"/>
  <c r="J732" i="1"/>
  <c r="T611" i="1"/>
  <c r="V611" i="1" s="1"/>
  <c r="O731" i="1"/>
  <c r="L731" i="1"/>
  <c r="J733" i="1" l="1"/>
  <c r="O732" i="1"/>
  <c r="T612" i="1"/>
  <c r="V612" i="1" s="1"/>
  <c r="L732" i="1"/>
  <c r="U727" i="1"/>
  <c r="S848" i="1"/>
  <c r="S849" i="1" l="1"/>
  <c r="U728" i="1"/>
  <c r="J734" i="1"/>
  <c r="O733" i="1"/>
  <c r="T613" i="1"/>
  <c r="V613" i="1" s="1"/>
  <c r="L733" i="1"/>
  <c r="T614" i="1" l="1"/>
  <c r="V614" i="1" s="1"/>
  <c r="O734" i="1"/>
  <c r="J735" i="1"/>
  <c r="L734" i="1"/>
  <c r="S850" i="1"/>
  <c r="U729" i="1"/>
  <c r="S851" i="1" l="1"/>
  <c r="U730" i="1"/>
  <c r="O735" i="1"/>
  <c r="J736" i="1"/>
  <c r="T615" i="1"/>
  <c r="V615" i="1" s="1"/>
  <c r="L735" i="1"/>
  <c r="O736" i="1" l="1"/>
  <c r="J737" i="1"/>
  <c r="T616" i="1"/>
  <c r="V616" i="1" s="1"/>
  <c r="L736" i="1"/>
  <c r="S852" i="1"/>
  <c r="U731" i="1"/>
  <c r="U732" i="1" l="1"/>
  <c r="S853" i="1"/>
  <c r="O737" i="1"/>
  <c r="T617" i="1"/>
  <c r="V617" i="1" s="1"/>
  <c r="L737" i="1"/>
  <c r="J738" i="1"/>
  <c r="J739" i="1" l="1"/>
  <c r="O738" i="1"/>
  <c r="T618" i="1"/>
  <c r="V618" i="1" s="1"/>
  <c r="L738" i="1"/>
  <c r="S854" i="1"/>
  <c r="U733" i="1"/>
  <c r="U734" i="1" l="1"/>
  <c r="S855" i="1"/>
  <c r="O739" i="1"/>
  <c r="J740" i="1"/>
  <c r="T619" i="1"/>
  <c r="V619" i="1" s="1"/>
  <c r="L739" i="1"/>
  <c r="S856" i="1" l="1"/>
  <c r="U735" i="1"/>
  <c r="J741" i="1"/>
  <c r="O740" i="1"/>
  <c r="L740" i="1"/>
  <c r="T620" i="1"/>
  <c r="V620" i="1" s="1"/>
  <c r="O741" i="1" l="1"/>
  <c r="T621" i="1"/>
  <c r="V621" i="1" s="1"/>
  <c r="J742" i="1"/>
  <c r="L741" i="1"/>
  <c r="S857" i="1"/>
  <c r="U736" i="1"/>
  <c r="U737" i="1" l="1"/>
  <c r="S858" i="1"/>
  <c r="O742" i="1"/>
  <c r="J743" i="1"/>
  <c r="T622" i="1"/>
  <c r="V622" i="1" s="1"/>
  <c r="L742" i="1"/>
  <c r="T623" i="1" l="1"/>
  <c r="V623" i="1" s="1"/>
  <c r="O743" i="1"/>
  <c r="J744" i="1"/>
  <c r="L743" i="1"/>
  <c r="S859" i="1"/>
  <c r="U738" i="1"/>
  <c r="S860" i="1" l="1"/>
  <c r="U739" i="1"/>
  <c r="O744" i="1"/>
  <c r="T624" i="1"/>
  <c r="V624" i="1" s="1"/>
  <c r="J745" i="1"/>
  <c r="L744" i="1"/>
  <c r="J746" i="1" l="1"/>
  <c r="O745" i="1"/>
  <c r="T625" i="1"/>
  <c r="V625" i="1" s="1"/>
  <c r="L745" i="1"/>
  <c r="U740" i="1"/>
  <c r="S861" i="1"/>
  <c r="S862" i="1" l="1"/>
  <c r="U741" i="1"/>
  <c r="O746" i="1"/>
  <c r="J747" i="1"/>
  <c r="T626" i="1"/>
  <c r="V626" i="1" s="1"/>
  <c r="L746" i="1"/>
  <c r="J748" i="1" l="1"/>
  <c r="O747" i="1"/>
  <c r="L747" i="1"/>
  <c r="T627" i="1"/>
  <c r="V627" i="1" s="1"/>
  <c r="U742" i="1"/>
  <c r="S863" i="1"/>
  <c r="S864" i="1" l="1"/>
  <c r="U743" i="1"/>
  <c r="J749" i="1"/>
  <c r="O748" i="1"/>
  <c r="T628" i="1"/>
  <c r="V628" i="1" s="1"/>
  <c r="L748" i="1"/>
  <c r="J750" i="1" l="1"/>
  <c r="T629" i="1"/>
  <c r="V629" i="1" s="1"/>
  <c r="O749" i="1"/>
  <c r="L749" i="1"/>
  <c r="S865" i="1"/>
  <c r="U744" i="1"/>
  <c r="S866" i="1" l="1"/>
  <c r="U745" i="1"/>
  <c r="O750" i="1"/>
  <c r="J751" i="1"/>
  <c r="T630" i="1"/>
  <c r="V630" i="1" s="1"/>
  <c r="L750" i="1"/>
  <c r="J752" i="1" l="1"/>
  <c r="T631" i="1"/>
  <c r="V631" i="1" s="1"/>
  <c r="O751" i="1"/>
  <c r="L751" i="1"/>
  <c r="S867" i="1"/>
  <c r="U746" i="1"/>
  <c r="U747" i="1" l="1"/>
  <c r="S868" i="1"/>
  <c r="J753" i="1"/>
  <c r="O752" i="1"/>
  <c r="L752" i="1"/>
  <c r="T632" i="1"/>
  <c r="V632" i="1" s="1"/>
  <c r="O753" i="1" l="1"/>
  <c r="L753" i="1"/>
  <c r="J754" i="1"/>
  <c r="T633" i="1"/>
  <c r="V633" i="1" s="1"/>
  <c r="S869" i="1"/>
  <c r="U748" i="1"/>
  <c r="J755" i="1" l="1"/>
  <c r="O754" i="1"/>
  <c r="L754" i="1"/>
  <c r="T634" i="1"/>
  <c r="V634" i="1" s="1"/>
  <c r="S870" i="1"/>
  <c r="U749" i="1"/>
  <c r="U750" i="1" l="1"/>
  <c r="S871" i="1"/>
  <c r="J756" i="1"/>
  <c r="O755" i="1"/>
  <c r="T635" i="1"/>
  <c r="V635" i="1" s="1"/>
  <c r="L755" i="1"/>
  <c r="S872" i="1" l="1"/>
  <c r="U751" i="1"/>
  <c r="J757" i="1"/>
  <c r="T636" i="1"/>
  <c r="V636" i="1" s="1"/>
  <c r="O756" i="1"/>
  <c r="L756" i="1"/>
  <c r="O757" i="1" l="1"/>
  <c r="J758" i="1"/>
  <c r="T637" i="1"/>
  <c r="V637" i="1" s="1"/>
  <c r="L757" i="1"/>
  <c r="S873" i="1"/>
  <c r="U752" i="1"/>
  <c r="J759" i="1" l="1"/>
  <c r="T638" i="1"/>
  <c r="V638" i="1" s="1"/>
  <c r="O758" i="1"/>
  <c r="L758" i="1"/>
  <c r="S874" i="1"/>
  <c r="U753" i="1"/>
  <c r="S875" i="1" l="1"/>
  <c r="U754" i="1"/>
  <c r="O759" i="1"/>
  <c r="L759" i="1"/>
  <c r="J760" i="1"/>
  <c r="T639" i="1"/>
  <c r="V639" i="1" s="1"/>
  <c r="J761" i="1" l="1"/>
  <c r="O760" i="1"/>
  <c r="T640" i="1"/>
  <c r="V640" i="1" s="1"/>
  <c r="L760" i="1"/>
  <c r="S876" i="1"/>
  <c r="U755" i="1"/>
  <c r="S877" i="1" l="1"/>
  <c r="U756" i="1"/>
  <c r="J762" i="1"/>
  <c r="O761" i="1"/>
  <c r="L761" i="1"/>
  <c r="T641" i="1"/>
  <c r="V641" i="1" s="1"/>
  <c r="J763" i="1" l="1"/>
  <c r="O762" i="1"/>
  <c r="L762" i="1"/>
  <c r="T642" i="1"/>
  <c r="V642" i="1" s="1"/>
  <c r="S878" i="1"/>
  <c r="U757" i="1"/>
  <c r="S879" i="1" l="1"/>
  <c r="U758" i="1"/>
  <c r="J764" i="1"/>
  <c r="O763" i="1"/>
  <c r="T643" i="1"/>
  <c r="V643" i="1" s="1"/>
  <c r="L763" i="1"/>
  <c r="L764" i="1" l="1"/>
  <c r="J765" i="1"/>
  <c r="T644" i="1"/>
  <c r="V644" i="1" s="1"/>
  <c r="O764" i="1"/>
  <c r="S880" i="1"/>
  <c r="U759" i="1"/>
  <c r="S881" i="1" l="1"/>
  <c r="U760" i="1"/>
  <c r="O765" i="1"/>
  <c r="J766" i="1"/>
  <c r="T645" i="1"/>
  <c r="V645" i="1" s="1"/>
  <c r="L765" i="1"/>
  <c r="O766" i="1" l="1"/>
  <c r="L766" i="1"/>
  <c r="J767" i="1"/>
  <c r="T646" i="1"/>
  <c r="V646" i="1" s="1"/>
  <c r="U761" i="1"/>
  <c r="S882" i="1"/>
  <c r="S883" i="1" l="1"/>
  <c r="U762" i="1"/>
  <c r="J768" i="1"/>
  <c r="O767" i="1"/>
  <c r="T647" i="1"/>
  <c r="V647" i="1" s="1"/>
  <c r="L767" i="1"/>
  <c r="J769" i="1" l="1"/>
  <c r="O768" i="1"/>
  <c r="L768" i="1"/>
  <c r="T648" i="1"/>
  <c r="V648" i="1" s="1"/>
  <c r="U763" i="1"/>
  <c r="S884" i="1"/>
  <c r="S885" i="1" l="1"/>
  <c r="U764" i="1"/>
  <c r="J770" i="1"/>
  <c r="O769" i="1"/>
  <c r="L769" i="1"/>
  <c r="T649" i="1"/>
  <c r="V649" i="1" s="1"/>
  <c r="J771" i="1" l="1"/>
  <c r="O770" i="1"/>
  <c r="T650" i="1"/>
  <c r="V650" i="1" s="1"/>
  <c r="L770" i="1"/>
  <c r="S886" i="1"/>
  <c r="U765" i="1"/>
  <c r="S887" i="1" l="1"/>
  <c r="U766" i="1"/>
  <c r="L771" i="1"/>
  <c r="J772" i="1"/>
  <c r="T651" i="1"/>
  <c r="V651" i="1" s="1"/>
  <c r="O771" i="1"/>
  <c r="O772" i="1" l="1"/>
  <c r="J773" i="1"/>
  <c r="T652" i="1"/>
  <c r="V652" i="1" s="1"/>
  <c r="L772" i="1"/>
  <c r="S888" i="1"/>
  <c r="U767" i="1"/>
  <c r="O773" i="1" l="1"/>
  <c r="J774" i="1"/>
  <c r="T653" i="1"/>
  <c r="V653" i="1" s="1"/>
  <c r="L773" i="1"/>
  <c r="S889" i="1"/>
  <c r="U768" i="1"/>
  <c r="S890" i="1" l="1"/>
  <c r="U769" i="1"/>
  <c r="O774" i="1"/>
  <c r="L774" i="1"/>
  <c r="J775" i="1"/>
  <c r="T654" i="1"/>
  <c r="V654" i="1" s="1"/>
  <c r="J776" i="1" l="1"/>
  <c r="O775" i="1"/>
  <c r="T655" i="1"/>
  <c r="V655" i="1" s="1"/>
  <c r="L775" i="1"/>
  <c r="S891" i="1"/>
  <c r="U770" i="1"/>
  <c r="S892" i="1" l="1"/>
  <c r="U771" i="1"/>
  <c r="J777" i="1"/>
  <c r="O776" i="1"/>
  <c r="T656" i="1"/>
  <c r="V656" i="1" s="1"/>
  <c r="L776" i="1"/>
  <c r="J778" i="1" l="1"/>
  <c r="O777" i="1"/>
  <c r="T657" i="1"/>
  <c r="V657" i="1" s="1"/>
  <c r="L777" i="1"/>
  <c r="S893" i="1"/>
  <c r="U772" i="1"/>
  <c r="S894" i="1" l="1"/>
  <c r="U773" i="1"/>
  <c r="L778" i="1"/>
  <c r="J779" i="1"/>
  <c r="T658" i="1"/>
  <c r="V658" i="1" s="1"/>
  <c r="O778" i="1"/>
  <c r="O779" i="1" l="1"/>
  <c r="J780" i="1"/>
  <c r="T659" i="1"/>
  <c r="V659" i="1" s="1"/>
  <c r="L779" i="1"/>
  <c r="S895" i="1"/>
  <c r="U774" i="1"/>
  <c r="O780" i="1" l="1"/>
  <c r="T660" i="1"/>
  <c r="V660" i="1" s="1"/>
  <c r="J781" i="1"/>
  <c r="L780" i="1"/>
  <c r="S896" i="1"/>
  <c r="U775" i="1"/>
  <c r="S897" i="1" l="1"/>
  <c r="U776" i="1"/>
  <c r="O781" i="1"/>
  <c r="L781" i="1"/>
  <c r="T661" i="1"/>
  <c r="V661" i="1" s="1"/>
  <c r="J782" i="1"/>
  <c r="J783" i="1" l="1"/>
  <c r="O782" i="1"/>
  <c r="T662" i="1"/>
  <c r="V662" i="1" s="1"/>
  <c r="L782" i="1"/>
  <c r="S898" i="1"/>
  <c r="U777" i="1"/>
  <c r="S899" i="1" l="1"/>
  <c r="U778" i="1"/>
  <c r="J784" i="1"/>
  <c r="O783" i="1"/>
  <c r="T663" i="1"/>
  <c r="V663" i="1" s="1"/>
  <c r="L783" i="1"/>
  <c r="J785" i="1" l="1"/>
  <c r="O784" i="1"/>
  <c r="L784" i="1"/>
  <c r="T664" i="1"/>
  <c r="V664" i="1" s="1"/>
  <c r="S900" i="1"/>
  <c r="U779" i="1"/>
  <c r="S901" i="1" l="1"/>
  <c r="U780" i="1"/>
  <c r="J786" i="1"/>
  <c r="O785" i="1"/>
  <c r="T665" i="1"/>
  <c r="V665" i="1" s="1"/>
  <c r="L785" i="1"/>
  <c r="L786" i="1" l="1"/>
  <c r="J787" i="1"/>
  <c r="T666" i="1"/>
  <c r="V666" i="1" s="1"/>
  <c r="O786" i="1"/>
  <c r="S902" i="1"/>
  <c r="U781" i="1"/>
  <c r="S903" i="1" l="1"/>
  <c r="U782" i="1"/>
  <c r="O787" i="1"/>
  <c r="J788" i="1"/>
  <c r="T667" i="1"/>
  <c r="V667" i="1" s="1"/>
  <c r="L787" i="1"/>
  <c r="O788" i="1" l="1"/>
  <c r="T668" i="1"/>
  <c r="V668" i="1" s="1"/>
  <c r="J789" i="1"/>
  <c r="L788" i="1"/>
  <c r="S904" i="1"/>
  <c r="U783" i="1"/>
  <c r="S905" i="1" l="1"/>
  <c r="U784" i="1"/>
  <c r="J790" i="1"/>
  <c r="O789" i="1"/>
  <c r="T669" i="1"/>
  <c r="V669" i="1" s="1"/>
  <c r="L789" i="1"/>
  <c r="J791" i="1" l="1"/>
  <c r="O790" i="1"/>
  <c r="T670" i="1"/>
  <c r="V670" i="1" s="1"/>
  <c r="L790" i="1"/>
  <c r="S906" i="1"/>
  <c r="U785" i="1"/>
  <c r="S907" i="1" l="1"/>
  <c r="U786" i="1"/>
  <c r="J792" i="1"/>
  <c r="O791" i="1"/>
  <c r="T671" i="1"/>
  <c r="V671" i="1" s="1"/>
  <c r="L791" i="1"/>
  <c r="J793" i="1" l="1"/>
  <c r="O792" i="1"/>
  <c r="T672" i="1"/>
  <c r="V672" i="1" s="1"/>
  <c r="L792" i="1"/>
  <c r="S908" i="1"/>
  <c r="U787" i="1"/>
  <c r="S909" i="1" l="1"/>
  <c r="U788" i="1"/>
  <c r="L793" i="1"/>
  <c r="J794" i="1"/>
  <c r="T673" i="1"/>
  <c r="V673" i="1" s="1"/>
  <c r="O793" i="1"/>
  <c r="O794" i="1" l="1"/>
  <c r="J795" i="1"/>
  <c r="T674" i="1"/>
  <c r="V674" i="1" s="1"/>
  <c r="L794" i="1"/>
  <c r="S910" i="1"/>
  <c r="U789" i="1"/>
  <c r="S911" i="1" l="1"/>
  <c r="U790" i="1"/>
  <c r="O795" i="1"/>
  <c r="T675" i="1"/>
  <c r="V675" i="1" s="1"/>
  <c r="J796" i="1"/>
  <c r="L795" i="1"/>
  <c r="O796" i="1" l="1"/>
  <c r="L796" i="1"/>
  <c r="T676" i="1"/>
  <c r="V676" i="1" s="1"/>
  <c r="J797" i="1"/>
  <c r="S912" i="1"/>
  <c r="U791" i="1"/>
  <c r="J798" i="1" l="1"/>
  <c r="O797" i="1"/>
  <c r="T677" i="1"/>
  <c r="V677" i="1" s="1"/>
  <c r="L797" i="1"/>
  <c r="S913" i="1"/>
  <c r="U792" i="1"/>
  <c r="S914" i="1" l="1"/>
  <c r="U793" i="1"/>
  <c r="J799" i="1"/>
  <c r="O798" i="1"/>
  <c r="T678" i="1"/>
  <c r="V678" i="1" s="1"/>
  <c r="L798" i="1"/>
  <c r="J800" i="1" l="1"/>
  <c r="O799" i="1"/>
  <c r="T679" i="1"/>
  <c r="V679" i="1" s="1"/>
  <c r="L799" i="1"/>
  <c r="S915" i="1"/>
  <c r="U794" i="1"/>
  <c r="S916" i="1" l="1"/>
  <c r="U795" i="1"/>
  <c r="J801" i="1"/>
  <c r="T680" i="1"/>
  <c r="V680" i="1" s="1"/>
  <c r="O800" i="1"/>
  <c r="L800" i="1"/>
  <c r="O801" i="1" l="1"/>
  <c r="J802" i="1"/>
  <c r="T681" i="1"/>
  <c r="V681" i="1" s="1"/>
  <c r="L801" i="1"/>
  <c r="S917" i="1"/>
  <c r="U796" i="1"/>
  <c r="S918" i="1" l="1"/>
  <c r="U797" i="1"/>
  <c r="O802" i="1"/>
  <c r="T682" i="1"/>
  <c r="V682" i="1" s="1"/>
  <c r="J803" i="1"/>
  <c r="L802" i="1"/>
  <c r="O803" i="1" l="1"/>
  <c r="L803" i="1"/>
  <c r="T683" i="1"/>
  <c r="V683" i="1" s="1"/>
  <c r="J804" i="1"/>
  <c r="S919" i="1"/>
  <c r="U798" i="1"/>
  <c r="J805" i="1" l="1"/>
  <c r="O804" i="1"/>
  <c r="T684" i="1"/>
  <c r="V684" i="1" s="1"/>
  <c r="L804" i="1"/>
  <c r="S920" i="1"/>
  <c r="U799" i="1"/>
  <c r="S921" i="1" l="1"/>
  <c r="U800" i="1"/>
  <c r="J806" i="1"/>
  <c r="O805" i="1"/>
  <c r="T685" i="1"/>
  <c r="V685" i="1" s="1"/>
  <c r="L805" i="1"/>
  <c r="J807" i="1" l="1"/>
  <c r="O806" i="1"/>
  <c r="L806" i="1"/>
  <c r="T686" i="1"/>
  <c r="V686" i="1" s="1"/>
  <c r="S922" i="1"/>
  <c r="U801" i="1"/>
  <c r="S923" i="1" l="1"/>
  <c r="U802" i="1"/>
  <c r="J808" i="1"/>
  <c r="O807" i="1"/>
  <c r="T687" i="1"/>
  <c r="V687" i="1" s="1"/>
  <c r="L807" i="1"/>
  <c r="L808" i="1" l="1"/>
  <c r="J809" i="1"/>
  <c r="T688" i="1"/>
  <c r="V688" i="1" s="1"/>
  <c r="O808" i="1"/>
  <c r="S924" i="1"/>
  <c r="U803" i="1"/>
  <c r="S925" i="1" l="1"/>
  <c r="U804" i="1"/>
  <c r="O809" i="1"/>
  <c r="J810" i="1"/>
  <c r="T689" i="1"/>
  <c r="V689" i="1" s="1"/>
  <c r="L809" i="1"/>
  <c r="O810" i="1" l="1"/>
  <c r="T690" i="1"/>
  <c r="V690" i="1" s="1"/>
  <c r="J811" i="1"/>
  <c r="L810" i="1"/>
  <c r="S926" i="1"/>
  <c r="U805" i="1"/>
  <c r="S927" i="1" l="1"/>
  <c r="U806" i="1"/>
  <c r="O811" i="1"/>
  <c r="L811" i="1"/>
  <c r="T691" i="1"/>
  <c r="V691" i="1" s="1"/>
  <c r="J812" i="1"/>
  <c r="J813" i="1" l="1"/>
  <c r="O812" i="1"/>
  <c r="T692" i="1"/>
  <c r="V692" i="1" s="1"/>
  <c r="L812" i="1"/>
  <c r="S928" i="1"/>
  <c r="U807" i="1"/>
  <c r="S929" i="1" l="1"/>
  <c r="U808" i="1"/>
  <c r="J814" i="1"/>
  <c r="O813" i="1"/>
  <c r="T693" i="1"/>
  <c r="V693" i="1" s="1"/>
  <c r="L813" i="1"/>
  <c r="J815" i="1" l="1"/>
  <c r="T694" i="1"/>
  <c r="V694" i="1" s="1"/>
  <c r="O814" i="1"/>
  <c r="L814" i="1"/>
  <c r="S930" i="1"/>
  <c r="U809" i="1"/>
  <c r="S931" i="1" l="1"/>
  <c r="U810" i="1"/>
  <c r="L815" i="1"/>
  <c r="J816" i="1"/>
  <c r="O815" i="1"/>
  <c r="T695" i="1"/>
  <c r="V695" i="1" s="1"/>
  <c r="O816" i="1" l="1"/>
  <c r="J817" i="1"/>
  <c r="T696" i="1"/>
  <c r="V696" i="1" s="1"/>
  <c r="L816" i="1"/>
  <c r="S932" i="1"/>
  <c r="U811" i="1"/>
  <c r="O817" i="1" l="1"/>
  <c r="T697" i="1"/>
  <c r="V697" i="1" s="1"/>
  <c r="J818" i="1"/>
  <c r="L817" i="1"/>
  <c r="S933" i="1"/>
  <c r="U812" i="1"/>
  <c r="S934" i="1" l="1"/>
  <c r="U813" i="1"/>
  <c r="O818" i="1"/>
  <c r="L818" i="1"/>
  <c r="J819" i="1"/>
  <c r="T698" i="1"/>
  <c r="V698" i="1" s="1"/>
  <c r="J820" i="1" l="1"/>
  <c r="O819" i="1"/>
  <c r="T699" i="1"/>
  <c r="V699" i="1" s="1"/>
  <c r="L819" i="1"/>
  <c r="S935" i="1"/>
  <c r="U814" i="1"/>
  <c r="S936" i="1" l="1"/>
  <c r="U815" i="1"/>
  <c r="J821" i="1"/>
  <c r="O820" i="1"/>
  <c r="T700" i="1"/>
  <c r="V700" i="1" s="1"/>
  <c r="L820" i="1"/>
  <c r="J822" i="1" l="1"/>
  <c r="O821" i="1"/>
  <c r="L821" i="1"/>
  <c r="T701" i="1"/>
  <c r="V701" i="1" s="1"/>
  <c r="S937" i="1"/>
  <c r="U816" i="1"/>
  <c r="S938" i="1" l="1"/>
  <c r="U817" i="1"/>
  <c r="J823" i="1"/>
  <c r="O822" i="1"/>
  <c r="T702" i="1"/>
  <c r="V702" i="1" s="1"/>
  <c r="L822" i="1"/>
  <c r="L823" i="1" l="1"/>
  <c r="J824" i="1"/>
  <c r="T703" i="1"/>
  <c r="V703" i="1" s="1"/>
  <c r="O823" i="1"/>
  <c r="S939" i="1"/>
  <c r="U818" i="1"/>
  <c r="S940" i="1" l="1"/>
  <c r="U819" i="1"/>
  <c r="O824" i="1"/>
  <c r="T704" i="1"/>
  <c r="V704" i="1" s="1"/>
  <c r="J825" i="1"/>
  <c r="L824" i="1"/>
  <c r="O825" i="1" l="1"/>
  <c r="L825" i="1"/>
  <c r="J826" i="1"/>
  <c r="T705" i="1"/>
  <c r="V705" i="1" s="1"/>
  <c r="S941" i="1"/>
  <c r="U820" i="1"/>
  <c r="J827" i="1" l="1"/>
  <c r="O826" i="1"/>
  <c r="T706" i="1"/>
  <c r="V706" i="1" s="1"/>
  <c r="L826" i="1"/>
  <c r="S942" i="1"/>
  <c r="U821" i="1"/>
  <c r="S943" i="1" l="1"/>
  <c r="U822" i="1"/>
  <c r="J828" i="1"/>
  <c r="O827" i="1"/>
  <c r="T707" i="1"/>
  <c r="V707" i="1" s="1"/>
  <c r="L827" i="1"/>
  <c r="J829" i="1" l="1"/>
  <c r="O828" i="1"/>
  <c r="L828" i="1"/>
  <c r="T708" i="1"/>
  <c r="V708" i="1" s="1"/>
  <c r="S944" i="1"/>
  <c r="U823" i="1"/>
  <c r="S945" i="1" l="1"/>
  <c r="U824" i="1"/>
  <c r="T709" i="1"/>
  <c r="V709" i="1" s="1"/>
  <c r="J830" i="1"/>
  <c r="O829" i="1"/>
  <c r="L829" i="1"/>
  <c r="L830" i="1" l="1"/>
  <c r="J831" i="1"/>
  <c r="O830" i="1"/>
  <c r="T710" i="1"/>
  <c r="V710" i="1" s="1"/>
  <c r="S946" i="1"/>
  <c r="U825" i="1"/>
  <c r="S947" i="1" l="1"/>
  <c r="U826" i="1"/>
  <c r="O831" i="1"/>
  <c r="T711" i="1"/>
  <c r="V711" i="1" s="1"/>
  <c r="J832" i="1"/>
  <c r="L831" i="1"/>
  <c r="O832" i="1" l="1"/>
  <c r="J833" i="1"/>
  <c r="T712" i="1"/>
  <c r="V712" i="1" s="1"/>
  <c r="L832" i="1"/>
  <c r="S948" i="1"/>
  <c r="U827" i="1"/>
  <c r="O833" i="1" l="1"/>
  <c r="L833" i="1"/>
  <c r="T713" i="1"/>
  <c r="V713" i="1" s="1"/>
  <c r="J834" i="1"/>
  <c r="S949" i="1"/>
  <c r="U828" i="1"/>
  <c r="J835" i="1" l="1"/>
  <c r="O834" i="1"/>
  <c r="T714" i="1"/>
  <c r="V714" i="1" s="1"/>
  <c r="L834" i="1"/>
  <c r="S950" i="1"/>
  <c r="U829" i="1"/>
  <c r="S951" i="1" l="1"/>
  <c r="U830" i="1"/>
  <c r="J836" i="1"/>
  <c r="O835" i="1"/>
  <c r="T715" i="1"/>
  <c r="V715" i="1" s="1"/>
  <c r="L835" i="1"/>
  <c r="J837" i="1" l="1"/>
  <c r="O836" i="1"/>
  <c r="L836" i="1"/>
  <c r="T716" i="1"/>
  <c r="V716" i="1" s="1"/>
  <c r="S952" i="1"/>
  <c r="U831" i="1"/>
  <c r="S953" i="1" l="1"/>
  <c r="U832" i="1"/>
  <c r="L837" i="1"/>
  <c r="J838" i="1"/>
  <c r="O837" i="1"/>
  <c r="T717" i="1"/>
  <c r="V717" i="1" s="1"/>
  <c r="O838" i="1" l="1"/>
  <c r="T718" i="1"/>
  <c r="V718" i="1" s="1"/>
  <c r="J839" i="1"/>
  <c r="L838" i="1"/>
  <c r="S954" i="1"/>
  <c r="U833" i="1"/>
  <c r="O839" i="1" l="1"/>
  <c r="T719" i="1"/>
  <c r="V719" i="1" s="1"/>
  <c r="J840" i="1"/>
  <c r="L839" i="1"/>
  <c r="S955" i="1"/>
  <c r="U834" i="1"/>
  <c r="O840" i="1" l="1"/>
  <c r="L840" i="1"/>
  <c r="J841" i="1"/>
  <c r="T720" i="1"/>
  <c r="V720" i="1" s="1"/>
  <c r="S956" i="1"/>
  <c r="U835" i="1"/>
  <c r="J842" i="1" l="1"/>
  <c r="O841" i="1"/>
  <c r="T721" i="1"/>
  <c r="V721" i="1" s="1"/>
  <c r="L841" i="1"/>
  <c r="S957" i="1"/>
  <c r="U836" i="1"/>
  <c r="S958" i="1" l="1"/>
  <c r="U837" i="1"/>
  <c r="J843" i="1"/>
  <c r="O842" i="1"/>
  <c r="L842" i="1"/>
  <c r="T722" i="1"/>
  <c r="V722" i="1" s="1"/>
  <c r="J844" i="1" l="1"/>
  <c r="O843" i="1"/>
  <c r="L843" i="1"/>
  <c r="T723" i="1"/>
  <c r="V723" i="1" s="1"/>
  <c r="S959" i="1"/>
  <c r="U838" i="1"/>
  <c r="S960" i="1" l="1"/>
  <c r="U839" i="1"/>
  <c r="T724" i="1"/>
  <c r="V724" i="1" s="1"/>
  <c r="J845" i="1"/>
  <c r="O844" i="1"/>
  <c r="L844" i="1"/>
  <c r="L845" i="1" l="1"/>
  <c r="J846" i="1"/>
  <c r="O845" i="1"/>
  <c r="T725" i="1"/>
  <c r="V725" i="1" s="1"/>
  <c r="U840" i="1"/>
  <c r="S961" i="1"/>
  <c r="S962" i="1" l="1"/>
  <c r="U841" i="1"/>
  <c r="O846" i="1"/>
  <c r="T726" i="1"/>
  <c r="V726" i="1" s="1"/>
  <c r="J847" i="1"/>
  <c r="L846" i="1"/>
  <c r="O847" i="1" l="1"/>
  <c r="T727" i="1"/>
  <c r="V727" i="1" s="1"/>
  <c r="J848" i="1"/>
  <c r="L847" i="1"/>
  <c r="S963" i="1"/>
  <c r="U842" i="1"/>
  <c r="S964" i="1" l="1"/>
  <c r="U843" i="1"/>
  <c r="J849" i="1"/>
  <c r="O848" i="1"/>
  <c r="L848" i="1"/>
  <c r="T728" i="1"/>
  <c r="V728" i="1" s="1"/>
  <c r="J850" i="1" l="1"/>
  <c r="O849" i="1"/>
  <c r="T729" i="1"/>
  <c r="V729" i="1" s="1"/>
  <c r="L849" i="1"/>
  <c r="S965" i="1"/>
  <c r="U844" i="1"/>
  <c r="S966" i="1" l="1"/>
  <c r="U845" i="1"/>
  <c r="J851" i="1"/>
  <c r="O850" i="1"/>
  <c r="L850" i="1"/>
  <c r="T730" i="1"/>
  <c r="V730" i="1" s="1"/>
  <c r="T731" i="1" l="1"/>
  <c r="V731" i="1" s="1"/>
  <c r="J852" i="1"/>
  <c r="O851" i="1"/>
  <c r="L851" i="1"/>
  <c r="S967" i="1"/>
  <c r="U846" i="1"/>
  <c r="S968" i="1" l="1"/>
  <c r="U847" i="1"/>
  <c r="L852" i="1"/>
  <c r="J853" i="1"/>
  <c r="T732" i="1"/>
  <c r="V732" i="1" s="1"/>
  <c r="O852" i="1"/>
  <c r="O853" i="1" l="1"/>
  <c r="T733" i="1"/>
  <c r="V733" i="1" s="1"/>
  <c r="J854" i="1"/>
  <c r="L853" i="1"/>
  <c r="S969" i="1"/>
  <c r="U848" i="1"/>
  <c r="S970" i="1" l="1"/>
  <c r="U849" i="1"/>
  <c r="O854" i="1"/>
  <c r="T734" i="1"/>
  <c r="V734" i="1" s="1"/>
  <c r="J855" i="1"/>
  <c r="L854" i="1"/>
  <c r="J856" i="1" l="1"/>
  <c r="O855" i="1"/>
  <c r="L855" i="1"/>
  <c r="T735" i="1"/>
  <c r="V735" i="1" s="1"/>
  <c r="S971" i="1"/>
  <c r="U850" i="1"/>
  <c r="S972" i="1" l="1"/>
  <c r="U851" i="1"/>
  <c r="O856" i="1"/>
  <c r="J857" i="1"/>
  <c r="T736" i="1"/>
  <c r="V736" i="1" s="1"/>
  <c r="L856" i="1"/>
  <c r="J858" i="1" l="1"/>
  <c r="O857" i="1"/>
  <c r="T737" i="1"/>
  <c r="V737" i="1" s="1"/>
  <c r="L857" i="1"/>
  <c r="S973" i="1"/>
  <c r="U852" i="1"/>
  <c r="S974" i="1" l="1"/>
  <c r="U853" i="1"/>
  <c r="O858" i="1"/>
  <c r="L858" i="1"/>
  <c r="J859" i="1"/>
  <c r="T738" i="1"/>
  <c r="V738" i="1" s="1"/>
  <c r="J860" i="1" l="1"/>
  <c r="T739" i="1"/>
  <c r="V739" i="1" s="1"/>
  <c r="O859" i="1"/>
  <c r="L859" i="1"/>
  <c r="U854" i="1"/>
  <c r="S975" i="1"/>
  <c r="U855" i="1" l="1"/>
  <c r="S976" i="1"/>
  <c r="J861" i="1"/>
  <c r="O860" i="1"/>
  <c r="L860" i="1"/>
  <c r="T740" i="1"/>
  <c r="V740" i="1" s="1"/>
  <c r="S977" i="1" l="1"/>
  <c r="U856" i="1"/>
  <c r="O861" i="1"/>
  <c r="T741" i="1"/>
  <c r="V741" i="1" s="1"/>
  <c r="J862" i="1"/>
  <c r="L861" i="1"/>
  <c r="J863" i="1" l="1"/>
  <c r="O862" i="1"/>
  <c r="T742" i="1"/>
  <c r="V742" i="1" s="1"/>
  <c r="L862" i="1"/>
  <c r="S978" i="1"/>
  <c r="U857" i="1"/>
  <c r="S979" i="1" l="1"/>
  <c r="U858" i="1"/>
  <c r="O863" i="1"/>
  <c r="J864" i="1"/>
  <c r="T743" i="1"/>
  <c r="V743" i="1" s="1"/>
  <c r="L863" i="1"/>
  <c r="O864" i="1" l="1"/>
  <c r="L864" i="1"/>
  <c r="T744" i="1"/>
  <c r="V744" i="1" s="1"/>
  <c r="J865" i="1"/>
  <c r="S980" i="1"/>
  <c r="U859" i="1"/>
  <c r="J866" i="1" l="1"/>
  <c r="O865" i="1"/>
  <c r="L865" i="1"/>
  <c r="T745" i="1"/>
  <c r="V745" i="1" s="1"/>
  <c r="S981" i="1"/>
  <c r="U860" i="1"/>
  <c r="U861" i="1" l="1"/>
  <c r="S982" i="1"/>
  <c r="J867" i="1"/>
  <c r="T746" i="1"/>
  <c r="V746" i="1" s="1"/>
  <c r="O866" i="1"/>
  <c r="L866" i="1"/>
  <c r="S983" i="1" l="1"/>
  <c r="U862" i="1"/>
  <c r="L867" i="1"/>
  <c r="J868" i="1"/>
  <c r="O867" i="1"/>
  <c r="T747" i="1"/>
  <c r="V747" i="1" s="1"/>
  <c r="O868" i="1" l="1"/>
  <c r="T748" i="1"/>
  <c r="V748" i="1" s="1"/>
  <c r="L868" i="1"/>
  <c r="J869" i="1"/>
  <c r="S984" i="1"/>
  <c r="U863" i="1"/>
  <c r="T749" i="1" l="1"/>
  <c r="V749" i="1" s="1"/>
  <c r="J870" i="1"/>
  <c r="O869" i="1"/>
  <c r="L869" i="1"/>
  <c r="S985" i="1"/>
  <c r="U864" i="1"/>
  <c r="S986" i="1" l="1"/>
  <c r="U865" i="1"/>
  <c r="J871" i="1"/>
  <c r="O870" i="1"/>
  <c r="L870" i="1"/>
  <c r="T750" i="1"/>
  <c r="V750" i="1" s="1"/>
  <c r="O871" i="1" l="1"/>
  <c r="T751" i="1"/>
  <c r="V751" i="1" s="1"/>
  <c r="J872" i="1"/>
  <c r="L871" i="1"/>
  <c r="S987" i="1"/>
  <c r="U866" i="1"/>
  <c r="S988" i="1" l="1"/>
  <c r="U867" i="1"/>
  <c r="O872" i="1"/>
  <c r="L872" i="1"/>
  <c r="J873" i="1"/>
  <c r="T752" i="1"/>
  <c r="V752" i="1" s="1"/>
  <c r="J874" i="1" l="1"/>
  <c r="T753" i="1"/>
  <c r="V753" i="1" s="1"/>
  <c r="O873" i="1"/>
  <c r="L873" i="1"/>
  <c r="U868" i="1"/>
  <c r="S989" i="1"/>
  <c r="U869" i="1" l="1"/>
  <c r="S990" i="1"/>
  <c r="O874" i="1"/>
  <c r="J875" i="1"/>
  <c r="L874" i="1"/>
  <c r="T754" i="1"/>
  <c r="V754" i="1" s="1"/>
  <c r="J876" i="1" l="1"/>
  <c r="O875" i="1"/>
  <c r="L875" i="1"/>
  <c r="T755" i="1"/>
  <c r="V755" i="1" s="1"/>
  <c r="U870" i="1"/>
  <c r="S991" i="1"/>
  <c r="S992" i="1" l="1"/>
  <c r="U871" i="1"/>
  <c r="J877" i="1"/>
  <c r="T756" i="1"/>
  <c r="V756" i="1" s="1"/>
  <c r="O876" i="1"/>
  <c r="L876" i="1"/>
  <c r="J878" i="1" l="1"/>
  <c r="T757" i="1"/>
  <c r="V757" i="1" s="1"/>
  <c r="O877" i="1"/>
  <c r="L877" i="1"/>
  <c r="S993" i="1"/>
  <c r="U872" i="1"/>
  <c r="S994" i="1" l="1"/>
  <c r="U873" i="1"/>
  <c r="O878" i="1"/>
  <c r="J879" i="1"/>
  <c r="T758" i="1"/>
  <c r="V758" i="1" s="1"/>
  <c r="L878" i="1"/>
  <c r="O879" i="1" l="1"/>
  <c r="J880" i="1"/>
  <c r="L879" i="1"/>
  <c r="T759" i="1"/>
  <c r="V759" i="1" s="1"/>
  <c r="S995" i="1"/>
  <c r="U874" i="1"/>
  <c r="O880" i="1" l="1"/>
  <c r="J881" i="1"/>
  <c r="T760" i="1"/>
  <c r="V760" i="1" s="1"/>
  <c r="L880" i="1"/>
  <c r="U875" i="1"/>
  <c r="S996" i="1"/>
  <c r="S997" i="1" l="1"/>
  <c r="U876" i="1"/>
  <c r="J882" i="1"/>
  <c r="O881" i="1"/>
  <c r="T761" i="1"/>
  <c r="V761" i="1" s="1"/>
  <c r="L881" i="1"/>
  <c r="O882" i="1" l="1"/>
  <c r="J883" i="1"/>
  <c r="T762" i="1"/>
  <c r="V762" i="1" s="1"/>
  <c r="L882" i="1"/>
  <c r="S998" i="1"/>
  <c r="U877" i="1"/>
  <c r="J884" i="1" l="1"/>
  <c r="O883" i="1"/>
  <c r="T763" i="1"/>
  <c r="V763" i="1" s="1"/>
  <c r="L883" i="1"/>
  <c r="U878" i="1"/>
  <c r="S999" i="1"/>
  <c r="S1000" i="1" l="1"/>
  <c r="U879" i="1"/>
  <c r="J885" i="1"/>
  <c r="O884" i="1"/>
  <c r="T764" i="1"/>
  <c r="V764" i="1" s="1"/>
  <c r="L884" i="1"/>
  <c r="O885" i="1" l="1"/>
  <c r="J886" i="1"/>
  <c r="T765" i="1"/>
  <c r="V765" i="1" s="1"/>
  <c r="L885" i="1"/>
  <c r="S1001" i="1"/>
  <c r="U880" i="1"/>
  <c r="S1002" i="1" l="1"/>
  <c r="U881" i="1"/>
  <c r="O886" i="1"/>
  <c r="L886" i="1"/>
  <c r="J887" i="1"/>
  <c r="T766" i="1"/>
  <c r="V766" i="1" s="1"/>
  <c r="O887" i="1" l="1"/>
  <c r="J888" i="1"/>
  <c r="T767" i="1"/>
  <c r="V767" i="1" s="1"/>
  <c r="L887" i="1"/>
  <c r="S1003" i="1"/>
  <c r="U882" i="1"/>
  <c r="U883" i="1" l="1"/>
  <c r="S1004" i="1"/>
  <c r="J889" i="1"/>
  <c r="T768" i="1"/>
  <c r="V768" i="1" s="1"/>
  <c r="O888" i="1"/>
  <c r="L888" i="1"/>
  <c r="J890" i="1" l="1"/>
  <c r="O889" i="1"/>
  <c r="T769" i="1"/>
  <c r="V769" i="1" s="1"/>
  <c r="L889" i="1"/>
  <c r="S1005" i="1"/>
  <c r="U884" i="1"/>
  <c r="S1006" i="1" l="1"/>
  <c r="U885" i="1"/>
  <c r="J891" i="1"/>
  <c r="O890" i="1"/>
  <c r="T770" i="1"/>
  <c r="V770" i="1" s="1"/>
  <c r="L890" i="1"/>
  <c r="O891" i="1" l="1"/>
  <c r="J892" i="1"/>
  <c r="T771" i="1"/>
  <c r="V771" i="1" s="1"/>
  <c r="L891" i="1"/>
  <c r="S1007" i="1"/>
  <c r="U886" i="1"/>
  <c r="L892" i="1" l="1"/>
  <c r="J893" i="1"/>
  <c r="O892" i="1"/>
  <c r="T772" i="1"/>
  <c r="V772" i="1" s="1"/>
  <c r="S1008" i="1"/>
  <c r="U887" i="1"/>
  <c r="U888" i="1" l="1"/>
  <c r="S1009" i="1"/>
  <c r="O893" i="1"/>
  <c r="J894" i="1"/>
  <c r="T773" i="1"/>
  <c r="V773" i="1" s="1"/>
  <c r="L893" i="1"/>
  <c r="O894" i="1" l="1"/>
  <c r="L894" i="1"/>
  <c r="J895" i="1"/>
  <c r="T774" i="1"/>
  <c r="V774" i="1" s="1"/>
  <c r="S1010" i="1"/>
  <c r="U889" i="1"/>
  <c r="U890" i="1" l="1"/>
  <c r="S1011" i="1"/>
  <c r="O895" i="1"/>
  <c r="J896" i="1"/>
  <c r="T775" i="1"/>
  <c r="V775" i="1" s="1"/>
  <c r="L895" i="1"/>
  <c r="J897" i="1" l="1"/>
  <c r="O896" i="1"/>
  <c r="T776" i="1"/>
  <c r="V776" i="1" s="1"/>
  <c r="L896" i="1"/>
  <c r="S1012" i="1"/>
  <c r="U891" i="1"/>
  <c r="U892" i="1" l="1"/>
  <c r="S1013" i="1"/>
  <c r="J898" i="1"/>
  <c r="O897" i="1"/>
  <c r="T777" i="1"/>
  <c r="V777" i="1" s="1"/>
  <c r="L897" i="1"/>
  <c r="J899" i="1" l="1"/>
  <c r="O898" i="1"/>
  <c r="T778" i="1"/>
  <c r="V778" i="1" s="1"/>
  <c r="L898" i="1"/>
  <c r="U893" i="1"/>
  <c r="S1014" i="1"/>
  <c r="S1015" i="1" l="1"/>
  <c r="U894" i="1"/>
  <c r="L899" i="1"/>
  <c r="J900" i="1"/>
  <c r="T779" i="1"/>
  <c r="V779" i="1" s="1"/>
  <c r="O899" i="1"/>
  <c r="O900" i="1" l="1"/>
  <c r="J901" i="1"/>
  <c r="T780" i="1"/>
  <c r="V780" i="1" s="1"/>
  <c r="L900" i="1"/>
  <c r="U895" i="1"/>
  <c r="S1016" i="1"/>
  <c r="S1017" i="1" l="1"/>
  <c r="U896" i="1"/>
  <c r="O901" i="1"/>
  <c r="L901" i="1"/>
  <c r="J902" i="1"/>
  <c r="T781" i="1"/>
  <c r="V781" i="1" s="1"/>
  <c r="O902" i="1" l="1"/>
  <c r="J903" i="1"/>
  <c r="T782" i="1"/>
  <c r="V782" i="1" s="1"/>
  <c r="L902" i="1"/>
  <c r="U897" i="1"/>
  <c r="S1018" i="1"/>
  <c r="U898" i="1" l="1"/>
  <c r="S1019" i="1"/>
  <c r="J904" i="1"/>
  <c r="O903" i="1"/>
  <c r="T783" i="1"/>
  <c r="V783" i="1" s="1"/>
  <c r="L903" i="1"/>
  <c r="J905" i="1" l="1"/>
  <c r="O904" i="1"/>
  <c r="T784" i="1"/>
  <c r="V784" i="1" s="1"/>
  <c r="L904" i="1"/>
  <c r="U899" i="1"/>
  <c r="S1020" i="1"/>
  <c r="U900" i="1" l="1"/>
  <c r="S1021" i="1"/>
  <c r="J906" i="1"/>
  <c r="O905" i="1"/>
  <c r="T785" i="1"/>
  <c r="V785" i="1" s="1"/>
  <c r="L905" i="1"/>
  <c r="J907" i="1" l="1"/>
  <c r="T786" i="1"/>
  <c r="V786" i="1" s="1"/>
  <c r="O906" i="1"/>
  <c r="L906" i="1"/>
  <c r="S1022" i="1"/>
  <c r="U901" i="1"/>
  <c r="S1023" i="1" l="1"/>
  <c r="U902" i="1"/>
  <c r="L907" i="1"/>
  <c r="J908" i="1"/>
  <c r="T787" i="1"/>
  <c r="V787" i="1" s="1"/>
  <c r="O907" i="1"/>
  <c r="O908" i="1" l="1"/>
  <c r="J909" i="1"/>
  <c r="T788" i="1"/>
  <c r="V788" i="1" s="1"/>
  <c r="L908" i="1"/>
  <c r="S1024" i="1"/>
  <c r="U903" i="1"/>
  <c r="S1025" i="1" l="1"/>
  <c r="U904" i="1"/>
  <c r="O909" i="1"/>
  <c r="J910" i="1"/>
  <c r="T789" i="1"/>
  <c r="V789" i="1" s="1"/>
  <c r="L909" i="1"/>
  <c r="J911" i="1" l="1"/>
  <c r="O910" i="1"/>
  <c r="T790" i="1"/>
  <c r="V790" i="1" s="1"/>
  <c r="L910" i="1"/>
  <c r="U905" i="1"/>
  <c r="S1026" i="1"/>
  <c r="S1027" i="1" l="1"/>
  <c r="U906" i="1"/>
  <c r="J912" i="1"/>
  <c r="O911" i="1"/>
  <c r="T791" i="1"/>
  <c r="V791" i="1" s="1"/>
  <c r="L911" i="1"/>
  <c r="J913" i="1" l="1"/>
  <c r="O912" i="1"/>
  <c r="T792" i="1"/>
  <c r="V792" i="1" s="1"/>
  <c r="L912" i="1"/>
  <c r="U907" i="1"/>
  <c r="S1028" i="1"/>
  <c r="U908" i="1" l="1"/>
  <c r="S1029" i="1"/>
  <c r="J914" i="1"/>
  <c r="T793" i="1"/>
  <c r="V793" i="1" s="1"/>
  <c r="O913" i="1"/>
  <c r="L913" i="1"/>
  <c r="S1030" i="1" l="1"/>
  <c r="U909" i="1"/>
  <c r="L914" i="1"/>
  <c r="J915" i="1"/>
  <c r="T794" i="1"/>
  <c r="V794" i="1" s="1"/>
  <c r="O914" i="1"/>
  <c r="O915" i="1" l="1"/>
  <c r="J916" i="1"/>
  <c r="T795" i="1"/>
  <c r="V795" i="1" s="1"/>
  <c r="L915" i="1"/>
  <c r="U910" i="1"/>
  <c r="S1031" i="1"/>
  <c r="S1032" i="1" l="1"/>
  <c r="U911" i="1"/>
  <c r="O916" i="1"/>
  <c r="L916" i="1"/>
  <c r="J917" i="1"/>
  <c r="T796" i="1"/>
  <c r="V796" i="1" s="1"/>
  <c r="O917" i="1" l="1"/>
  <c r="T797" i="1"/>
  <c r="V797" i="1" s="1"/>
  <c r="J918" i="1"/>
  <c r="L917" i="1"/>
  <c r="U912" i="1"/>
  <c r="S1033" i="1"/>
  <c r="U913" i="1" l="1"/>
  <c r="S1034" i="1"/>
  <c r="J919" i="1"/>
  <c r="O918" i="1"/>
  <c r="T798" i="1"/>
  <c r="V798" i="1" s="1"/>
  <c r="L918" i="1"/>
  <c r="J920" i="1" l="1"/>
  <c r="O919" i="1"/>
  <c r="T799" i="1"/>
  <c r="V799" i="1" s="1"/>
  <c r="L919" i="1"/>
  <c r="U914" i="1"/>
  <c r="S1035" i="1"/>
  <c r="U915" i="1" l="1"/>
  <c r="S1036" i="1"/>
  <c r="J921" i="1"/>
  <c r="O920" i="1"/>
  <c r="T800" i="1"/>
  <c r="V800" i="1" s="1"/>
  <c r="L920" i="1"/>
  <c r="S1037" i="1" l="1"/>
  <c r="U916" i="1"/>
  <c r="L921" i="1"/>
  <c r="J922" i="1"/>
  <c r="T801" i="1"/>
  <c r="V801" i="1" s="1"/>
  <c r="O921" i="1"/>
  <c r="O922" i="1" l="1"/>
  <c r="J923" i="1"/>
  <c r="T802" i="1"/>
  <c r="V802" i="1" s="1"/>
  <c r="L922" i="1"/>
  <c r="S1038" i="1"/>
  <c r="U917" i="1"/>
  <c r="S1039" i="1" l="1"/>
  <c r="U918" i="1"/>
  <c r="O923" i="1"/>
  <c r="L923" i="1"/>
  <c r="T803" i="1"/>
  <c r="V803" i="1" s="1"/>
  <c r="J924" i="1"/>
  <c r="O924" i="1" l="1"/>
  <c r="J925" i="1"/>
  <c r="T804" i="1"/>
  <c r="V804" i="1" s="1"/>
  <c r="L924" i="1"/>
  <c r="U919" i="1"/>
  <c r="S1040" i="1"/>
  <c r="U920" i="1" l="1"/>
  <c r="S1041" i="1"/>
  <c r="J926" i="1"/>
  <c r="O925" i="1"/>
  <c r="T805" i="1"/>
  <c r="V805" i="1" s="1"/>
  <c r="L925" i="1"/>
  <c r="J927" i="1" l="1"/>
  <c r="O926" i="1"/>
  <c r="T806" i="1"/>
  <c r="V806" i="1" s="1"/>
  <c r="L926" i="1"/>
  <c r="S1042" i="1"/>
  <c r="U921" i="1"/>
  <c r="S1043" i="1" l="1"/>
  <c r="U922" i="1"/>
  <c r="J928" i="1"/>
  <c r="O927" i="1"/>
  <c r="T807" i="1"/>
  <c r="V807" i="1" s="1"/>
  <c r="L927" i="1"/>
  <c r="J929" i="1" l="1"/>
  <c r="T808" i="1"/>
  <c r="V808" i="1" s="1"/>
  <c r="O928" i="1"/>
  <c r="L928" i="1"/>
  <c r="U923" i="1"/>
  <c r="S1044" i="1"/>
  <c r="S1045" i="1" l="1"/>
  <c r="U924" i="1"/>
  <c r="L929" i="1"/>
  <c r="J930" i="1"/>
  <c r="T809" i="1"/>
  <c r="V809" i="1" s="1"/>
  <c r="O929" i="1"/>
  <c r="O930" i="1" l="1"/>
  <c r="J931" i="1"/>
  <c r="T810" i="1"/>
  <c r="V810" i="1" s="1"/>
  <c r="L930" i="1"/>
  <c r="S1046" i="1"/>
  <c r="U925" i="1"/>
  <c r="S1047" i="1" l="1"/>
  <c r="U926" i="1"/>
  <c r="O931" i="1"/>
  <c r="L931" i="1"/>
  <c r="T811" i="1"/>
  <c r="V811" i="1" s="1"/>
  <c r="J932" i="1"/>
  <c r="J933" i="1" l="1"/>
  <c r="O932" i="1"/>
  <c r="T812" i="1"/>
  <c r="V812" i="1" s="1"/>
  <c r="L932" i="1"/>
  <c r="U927" i="1"/>
  <c r="S1048" i="1"/>
  <c r="U928" i="1" l="1"/>
  <c r="S1049" i="1"/>
  <c r="J934" i="1"/>
  <c r="O933" i="1"/>
  <c r="T813" i="1"/>
  <c r="V813" i="1" s="1"/>
  <c r="L933" i="1"/>
  <c r="J935" i="1" l="1"/>
  <c r="O934" i="1"/>
  <c r="L934" i="1"/>
  <c r="T814" i="1"/>
  <c r="V814" i="1" s="1"/>
  <c r="S1050" i="1"/>
  <c r="U929" i="1"/>
  <c r="J936" i="1" l="1"/>
  <c r="T815" i="1"/>
  <c r="V815" i="1" s="1"/>
  <c r="O935" i="1"/>
  <c r="L935" i="1"/>
  <c r="U930" i="1"/>
  <c r="S1051" i="1"/>
  <c r="S1052" i="1" l="1"/>
  <c r="U931" i="1"/>
  <c r="L936" i="1"/>
  <c r="J937" i="1"/>
  <c r="O936" i="1"/>
  <c r="T816" i="1"/>
  <c r="V816" i="1" s="1"/>
  <c r="O937" i="1" l="1"/>
  <c r="J938" i="1"/>
  <c r="T817" i="1"/>
  <c r="V817" i="1" s="1"/>
  <c r="L937" i="1"/>
  <c r="S1053" i="1"/>
  <c r="U932" i="1"/>
  <c r="O938" i="1" l="1"/>
  <c r="L938" i="1"/>
  <c r="J939" i="1"/>
  <c r="T818" i="1"/>
  <c r="V818" i="1" s="1"/>
  <c r="S1054" i="1"/>
  <c r="U933" i="1"/>
  <c r="O939" i="1" l="1"/>
  <c r="J940" i="1"/>
  <c r="T819" i="1"/>
  <c r="V819" i="1" s="1"/>
  <c r="L939" i="1"/>
  <c r="U934" i="1"/>
  <c r="S1055" i="1"/>
  <c r="U935" i="1" l="1"/>
  <c r="S1056" i="1"/>
  <c r="J941" i="1"/>
  <c r="O940" i="1"/>
  <c r="T820" i="1"/>
  <c r="V820" i="1" s="1"/>
  <c r="L940" i="1"/>
  <c r="J942" i="1" l="1"/>
  <c r="O941" i="1"/>
  <c r="T821" i="1"/>
  <c r="V821" i="1" s="1"/>
  <c r="L941" i="1"/>
  <c r="S1057" i="1"/>
  <c r="U936" i="1"/>
  <c r="S1058" i="1" l="1"/>
  <c r="U937" i="1"/>
  <c r="J943" i="1"/>
  <c r="O942" i="1"/>
  <c r="L942" i="1"/>
  <c r="T822" i="1"/>
  <c r="V822" i="1" s="1"/>
  <c r="J944" i="1" l="1"/>
  <c r="T823" i="1"/>
  <c r="V823" i="1" s="1"/>
  <c r="O943" i="1"/>
  <c r="L943" i="1"/>
  <c r="S1059" i="1"/>
  <c r="U938" i="1"/>
  <c r="S1060" i="1" l="1"/>
  <c r="U939" i="1"/>
  <c r="L944" i="1"/>
  <c r="J945" i="1"/>
  <c r="O944" i="1"/>
  <c r="T824" i="1"/>
  <c r="V824" i="1" s="1"/>
  <c r="O945" i="1" l="1"/>
  <c r="L945" i="1"/>
  <c r="J946" i="1"/>
  <c r="T825" i="1"/>
  <c r="V825" i="1" s="1"/>
  <c r="S1061" i="1"/>
  <c r="U940" i="1"/>
  <c r="S1062" i="1" l="1"/>
  <c r="U941" i="1"/>
  <c r="O946" i="1"/>
  <c r="T826" i="1"/>
  <c r="V826" i="1" s="1"/>
  <c r="J947" i="1"/>
  <c r="L946" i="1"/>
  <c r="J948" i="1" l="1"/>
  <c r="O947" i="1"/>
  <c r="T827" i="1"/>
  <c r="V827" i="1" s="1"/>
  <c r="L947" i="1"/>
  <c r="U942" i="1"/>
  <c r="S1063" i="1"/>
  <c r="S1064" i="1" l="1"/>
  <c r="U943" i="1"/>
  <c r="J949" i="1"/>
  <c r="O948" i="1"/>
  <c r="T828" i="1"/>
  <c r="V828" i="1" s="1"/>
  <c r="L948" i="1"/>
  <c r="J950" i="1" l="1"/>
  <c r="O949" i="1"/>
  <c r="T829" i="1"/>
  <c r="V829" i="1" s="1"/>
  <c r="L949" i="1"/>
  <c r="U944" i="1"/>
  <c r="S1065" i="1"/>
  <c r="S1066" i="1" l="1"/>
  <c r="U945" i="1"/>
  <c r="J951" i="1"/>
  <c r="T830" i="1"/>
  <c r="V830" i="1" s="1"/>
  <c r="O950" i="1"/>
  <c r="L950" i="1"/>
  <c r="L951" i="1" l="1"/>
  <c r="J952" i="1"/>
  <c r="T831" i="1"/>
  <c r="V831" i="1" s="1"/>
  <c r="O951" i="1"/>
  <c r="S1067" i="1"/>
  <c r="U946" i="1"/>
  <c r="O952" i="1" l="1"/>
  <c r="J953" i="1"/>
  <c r="T832" i="1"/>
  <c r="V832" i="1" s="1"/>
  <c r="L952" i="1"/>
  <c r="S1068" i="1"/>
  <c r="U947" i="1"/>
  <c r="S1069" i="1" l="1"/>
  <c r="U948" i="1"/>
  <c r="O953" i="1"/>
  <c r="L953" i="1"/>
  <c r="J954" i="1"/>
  <c r="T833" i="1"/>
  <c r="V833" i="1" s="1"/>
  <c r="O954" i="1" l="1"/>
  <c r="J955" i="1"/>
  <c r="T834" i="1"/>
  <c r="V834" i="1" s="1"/>
  <c r="L954" i="1"/>
  <c r="S1070" i="1"/>
  <c r="U949" i="1"/>
  <c r="S1071" i="1" l="1"/>
  <c r="U950" i="1"/>
  <c r="J956" i="1"/>
  <c r="O955" i="1"/>
  <c r="T835" i="1"/>
  <c r="V835" i="1" s="1"/>
  <c r="L955" i="1"/>
  <c r="J957" i="1" l="1"/>
  <c r="O956" i="1"/>
  <c r="T836" i="1"/>
  <c r="V836" i="1" s="1"/>
  <c r="L956" i="1"/>
  <c r="U951" i="1"/>
  <c r="S1072" i="1"/>
  <c r="U952" i="1" l="1"/>
  <c r="S1073" i="1"/>
  <c r="J958" i="1"/>
  <c r="T837" i="1"/>
  <c r="V837" i="1" s="1"/>
  <c r="O957" i="1"/>
  <c r="L957" i="1"/>
  <c r="L958" i="1" l="1"/>
  <c r="J959" i="1"/>
  <c r="O958" i="1"/>
  <c r="T838" i="1"/>
  <c r="V838" i="1" s="1"/>
  <c r="S1074" i="1"/>
  <c r="U953" i="1"/>
  <c r="S1075" i="1" l="1"/>
  <c r="U954" i="1"/>
  <c r="O959" i="1"/>
  <c r="J960" i="1"/>
  <c r="T839" i="1"/>
  <c r="V839" i="1" s="1"/>
  <c r="L959" i="1"/>
  <c r="O960" i="1" l="1"/>
  <c r="L960" i="1"/>
  <c r="J961" i="1"/>
  <c r="T840" i="1"/>
  <c r="V840" i="1" s="1"/>
  <c r="U955" i="1"/>
  <c r="S1076" i="1"/>
  <c r="O961" i="1" l="1"/>
  <c r="J962" i="1"/>
  <c r="T841" i="1"/>
  <c r="V841" i="1" s="1"/>
  <c r="L961" i="1"/>
  <c r="S1077" i="1"/>
  <c r="U956" i="1"/>
  <c r="S1078" i="1" l="1"/>
  <c r="U957" i="1"/>
  <c r="J963" i="1"/>
  <c r="O962" i="1"/>
  <c r="T842" i="1"/>
  <c r="V842" i="1" s="1"/>
  <c r="L962" i="1"/>
  <c r="J964" i="1" l="1"/>
  <c r="O963" i="1"/>
  <c r="T843" i="1"/>
  <c r="V843" i="1" s="1"/>
  <c r="L963" i="1"/>
  <c r="U958" i="1"/>
  <c r="S1079" i="1"/>
  <c r="U959" i="1" l="1"/>
  <c r="S1080" i="1"/>
  <c r="J965" i="1"/>
  <c r="O964" i="1"/>
  <c r="L964" i="1"/>
  <c r="T844" i="1"/>
  <c r="V844" i="1" s="1"/>
  <c r="J966" i="1" l="1"/>
  <c r="T845" i="1"/>
  <c r="V845" i="1" s="1"/>
  <c r="O965" i="1"/>
  <c r="L965" i="1"/>
  <c r="S1081" i="1"/>
  <c r="U960" i="1"/>
  <c r="S1082" i="1" l="1"/>
  <c r="U961" i="1"/>
  <c r="L966" i="1"/>
  <c r="J967" i="1"/>
  <c r="O966" i="1"/>
  <c r="T846" i="1"/>
  <c r="V846" i="1" s="1"/>
  <c r="O967" i="1" l="1"/>
  <c r="J968" i="1"/>
  <c r="T847" i="1"/>
  <c r="V847" i="1" s="1"/>
  <c r="L967" i="1"/>
  <c r="U962" i="1"/>
  <c r="S1083" i="1"/>
  <c r="S1084" i="1" l="1"/>
  <c r="U963" i="1"/>
  <c r="O968" i="1"/>
  <c r="L968" i="1"/>
  <c r="J969" i="1"/>
  <c r="T848" i="1"/>
  <c r="V848" i="1" s="1"/>
  <c r="J970" i="1" l="1"/>
  <c r="O969" i="1"/>
  <c r="T849" i="1"/>
  <c r="V849" i="1" s="1"/>
  <c r="L969" i="1"/>
  <c r="U964" i="1"/>
  <c r="S1085" i="1"/>
  <c r="S1086" i="1" l="1"/>
  <c r="U965" i="1"/>
  <c r="J971" i="1"/>
  <c r="O970" i="1"/>
  <c r="T850" i="1"/>
  <c r="V850" i="1" s="1"/>
  <c r="L970" i="1"/>
  <c r="J972" i="1" l="1"/>
  <c r="O971" i="1"/>
  <c r="L971" i="1"/>
  <c r="T851" i="1"/>
  <c r="V851" i="1" s="1"/>
  <c r="U966" i="1"/>
  <c r="S1087" i="1"/>
  <c r="S1088" i="1" l="1"/>
  <c r="U967" i="1"/>
  <c r="J973" i="1"/>
  <c r="O972" i="1"/>
  <c r="T852" i="1"/>
  <c r="V852" i="1" s="1"/>
  <c r="L972" i="1"/>
  <c r="L973" i="1" l="1"/>
  <c r="J974" i="1"/>
  <c r="O973" i="1"/>
  <c r="T853" i="1"/>
  <c r="V853" i="1" s="1"/>
  <c r="S1089" i="1"/>
  <c r="U968" i="1"/>
  <c r="S1090" i="1" l="1"/>
  <c r="U969" i="1"/>
  <c r="O974" i="1"/>
  <c r="J975" i="1"/>
  <c r="T854" i="1"/>
  <c r="V854" i="1" s="1"/>
  <c r="L974" i="1"/>
  <c r="O975" i="1" l="1"/>
  <c r="L975" i="1"/>
  <c r="J976" i="1"/>
  <c r="T855" i="1"/>
  <c r="V855" i="1" s="1"/>
  <c r="S1091" i="1"/>
  <c r="U970" i="1"/>
  <c r="U971" i="1" l="1"/>
  <c r="S1092" i="1"/>
  <c r="O976" i="1"/>
  <c r="T856" i="1"/>
  <c r="V856" i="1" s="1"/>
  <c r="J977" i="1"/>
  <c r="L976" i="1"/>
  <c r="J978" i="1" l="1"/>
  <c r="O977" i="1"/>
  <c r="T857" i="1"/>
  <c r="V857" i="1" s="1"/>
  <c r="L977" i="1"/>
  <c r="U972" i="1"/>
  <c r="S1093" i="1"/>
  <c r="S1094" i="1" l="1"/>
  <c r="U973" i="1"/>
  <c r="J979" i="1"/>
  <c r="O978" i="1"/>
  <c r="L978" i="1"/>
  <c r="T858" i="1"/>
  <c r="V858" i="1" s="1"/>
  <c r="J980" i="1" l="1"/>
  <c r="O979" i="1"/>
  <c r="L979" i="1"/>
  <c r="T859" i="1"/>
  <c r="V859" i="1" s="1"/>
  <c r="S1095" i="1"/>
  <c r="U974" i="1"/>
  <c r="S1096" i="1" l="1"/>
  <c r="U975" i="1"/>
  <c r="T860" i="1"/>
  <c r="V860" i="1" s="1"/>
  <c r="J981" i="1"/>
  <c r="O980" i="1"/>
  <c r="L980" i="1"/>
  <c r="O981" i="1" l="1"/>
  <c r="J982" i="1"/>
  <c r="T861" i="1"/>
  <c r="V861" i="1" s="1"/>
  <c r="L981" i="1"/>
  <c r="U976" i="1"/>
  <c r="S1097" i="1"/>
  <c r="S1098" i="1" l="1"/>
  <c r="U977" i="1"/>
  <c r="O982" i="1"/>
  <c r="T862" i="1"/>
  <c r="V862" i="1" s="1"/>
  <c r="J983" i="1"/>
  <c r="L982" i="1"/>
  <c r="O983" i="1" l="1"/>
  <c r="J984" i="1"/>
  <c r="T863" i="1"/>
  <c r="V863" i="1" s="1"/>
  <c r="L983" i="1"/>
  <c r="S1099" i="1"/>
  <c r="U978" i="1"/>
  <c r="J985" i="1" l="1"/>
  <c r="O984" i="1"/>
  <c r="T864" i="1"/>
  <c r="V864" i="1" s="1"/>
  <c r="L984" i="1"/>
  <c r="U979" i="1"/>
  <c r="S1100" i="1"/>
  <c r="S1101" i="1" l="1"/>
  <c r="U980" i="1"/>
  <c r="J986" i="1"/>
  <c r="O985" i="1"/>
  <c r="L985" i="1"/>
  <c r="T865" i="1"/>
  <c r="V865" i="1" s="1"/>
  <c r="J987" i="1" l="1"/>
  <c r="O986" i="1"/>
  <c r="T866" i="1"/>
  <c r="V866" i="1" s="1"/>
  <c r="L986" i="1"/>
  <c r="S1102" i="1"/>
  <c r="U981" i="1"/>
  <c r="S1103" i="1" l="1"/>
  <c r="U982" i="1"/>
  <c r="T867" i="1"/>
  <c r="V867" i="1" s="1"/>
  <c r="J988" i="1"/>
  <c r="O987" i="1"/>
  <c r="L987" i="1"/>
  <c r="L988" i="1" l="1"/>
  <c r="J989" i="1"/>
  <c r="O988" i="1"/>
  <c r="T868" i="1"/>
  <c r="V868" i="1" s="1"/>
  <c r="U983" i="1"/>
  <c r="S1104" i="1"/>
  <c r="O989" i="1" l="1"/>
  <c r="T869" i="1"/>
  <c r="V869" i="1" s="1"/>
  <c r="J990" i="1"/>
  <c r="L989" i="1"/>
  <c r="S1105" i="1"/>
  <c r="U984" i="1"/>
  <c r="O990" i="1" l="1"/>
  <c r="J991" i="1"/>
  <c r="T870" i="1"/>
  <c r="V870" i="1" s="1"/>
  <c r="L990" i="1"/>
  <c r="S1106" i="1"/>
  <c r="U985" i="1"/>
  <c r="U986" i="1" l="1"/>
  <c r="S1107" i="1"/>
  <c r="O991" i="1"/>
  <c r="T871" i="1"/>
  <c r="V871" i="1" s="1"/>
  <c r="J992" i="1"/>
  <c r="L991" i="1"/>
  <c r="J993" i="1" l="1"/>
  <c r="O992" i="1"/>
  <c r="T872" i="1"/>
  <c r="V872" i="1" s="1"/>
  <c r="L992" i="1"/>
  <c r="U987" i="1"/>
  <c r="S1108" i="1"/>
  <c r="S1109" i="1" l="1"/>
  <c r="U988" i="1"/>
  <c r="J994" i="1"/>
  <c r="O993" i="1"/>
  <c r="T873" i="1"/>
  <c r="V873" i="1" s="1"/>
  <c r="L993" i="1"/>
  <c r="O994" i="1" l="1"/>
  <c r="T874" i="1"/>
  <c r="V874" i="1" s="1"/>
  <c r="J995" i="1"/>
  <c r="L994" i="1"/>
  <c r="S1110" i="1"/>
  <c r="U989" i="1"/>
  <c r="U990" i="1" l="1"/>
  <c r="S1111" i="1"/>
  <c r="J996" i="1"/>
  <c r="O995" i="1"/>
  <c r="T875" i="1"/>
  <c r="V875" i="1" s="1"/>
  <c r="L995" i="1"/>
  <c r="O996" i="1" l="1"/>
  <c r="L996" i="1"/>
  <c r="T876" i="1"/>
  <c r="V876" i="1" s="1"/>
  <c r="J997" i="1"/>
  <c r="S1112" i="1"/>
  <c r="U991" i="1"/>
  <c r="J998" i="1" l="1"/>
  <c r="O997" i="1"/>
  <c r="T877" i="1"/>
  <c r="V877" i="1" s="1"/>
  <c r="L997" i="1"/>
  <c r="S1113" i="1"/>
  <c r="U992" i="1"/>
  <c r="S1114" i="1" l="1"/>
  <c r="U993" i="1"/>
  <c r="J999" i="1"/>
  <c r="T878" i="1"/>
  <c r="V878" i="1" s="1"/>
  <c r="O998" i="1"/>
  <c r="L998" i="1"/>
  <c r="J1000" i="1" l="1"/>
  <c r="O999" i="1"/>
  <c r="T879" i="1"/>
  <c r="V879" i="1" s="1"/>
  <c r="L999" i="1"/>
  <c r="S1115" i="1"/>
  <c r="U994" i="1"/>
  <c r="S1116" i="1" l="1"/>
  <c r="U995" i="1"/>
  <c r="O1000" i="1"/>
  <c r="J1001" i="1"/>
  <c r="L1000" i="1"/>
  <c r="T880" i="1"/>
  <c r="V880" i="1" s="1"/>
  <c r="J1002" i="1" l="1"/>
  <c r="L1001" i="1"/>
  <c r="O1001" i="1"/>
  <c r="T881" i="1"/>
  <c r="V881" i="1" s="1"/>
  <c r="S1117" i="1"/>
  <c r="U996" i="1"/>
  <c r="S1118" i="1" l="1"/>
  <c r="U997" i="1"/>
  <c r="T882" i="1"/>
  <c r="V882" i="1" s="1"/>
  <c r="J1003" i="1"/>
  <c r="O1002" i="1"/>
  <c r="L1002" i="1"/>
  <c r="J1004" i="1" l="1"/>
  <c r="O1003" i="1"/>
  <c r="T883" i="1"/>
  <c r="V883" i="1" s="1"/>
  <c r="L1003" i="1"/>
  <c r="S1119" i="1"/>
  <c r="U998" i="1"/>
  <c r="S1120" i="1" l="1"/>
  <c r="U999" i="1"/>
  <c r="O1004" i="1"/>
  <c r="J1005" i="1"/>
  <c r="T884" i="1"/>
  <c r="V884" i="1" s="1"/>
  <c r="L1004" i="1"/>
  <c r="J1006" i="1" l="1"/>
  <c r="O1005" i="1"/>
  <c r="T885" i="1"/>
  <c r="V885" i="1" s="1"/>
  <c r="L1005" i="1"/>
  <c r="S1121" i="1"/>
  <c r="U1000" i="1"/>
  <c r="S1122" i="1" l="1"/>
  <c r="U1001" i="1"/>
  <c r="L1006" i="1"/>
  <c r="T886" i="1"/>
  <c r="V886" i="1" s="1"/>
  <c r="O1006" i="1"/>
  <c r="J1007" i="1"/>
  <c r="J1008" i="1" l="1"/>
  <c r="O1007" i="1"/>
  <c r="T887" i="1"/>
  <c r="V887" i="1" s="1"/>
  <c r="L1007" i="1"/>
  <c r="S1123" i="1"/>
  <c r="U1002" i="1"/>
  <c r="S1124" i="1" l="1"/>
  <c r="U1003" i="1"/>
  <c r="O1008" i="1"/>
  <c r="J1009" i="1"/>
  <c r="T888" i="1"/>
  <c r="V888" i="1" s="1"/>
  <c r="L1008" i="1"/>
  <c r="J1010" i="1" l="1"/>
  <c r="T889" i="1"/>
  <c r="V889" i="1" s="1"/>
  <c r="O1009" i="1"/>
  <c r="L1009" i="1"/>
  <c r="S1125" i="1"/>
  <c r="U1004" i="1"/>
  <c r="S1126" i="1" l="1"/>
  <c r="U1005" i="1"/>
  <c r="T890" i="1"/>
  <c r="V890" i="1" s="1"/>
  <c r="J1011" i="1"/>
  <c r="O1010" i="1"/>
  <c r="L1010" i="1"/>
  <c r="O1011" i="1" l="1"/>
  <c r="T891" i="1"/>
  <c r="V891" i="1" s="1"/>
  <c r="J1012" i="1"/>
  <c r="L1011" i="1"/>
  <c r="S1127" i="1"/>
  <c r="U1006" i="1"/>
  <c r="U1007" i="1" l="1"/>
  <c r="S1128" i="1"/>
  <c r="O1012" i="1"/>
  <c r="J1013" i="1"/>
  <c r="T892" i="1"/>
  <c r="V892" i="1" s="1"/>
  <c r="L1012" i="1"/>
  <c r="J1014" i="1" l="1"/>
  <c r="T893" i="1"/>
  <c r="V893" i="1" s="1"/>
  <c r="O1013" i="1"/>
  <c r="L1013" i="1"/>
  <c r="S1129" i="1"/>
  <c r="U1008" i="1"/>
  <c r="S1130" i="1" l="1"/>
  <c r="U1009" i="1"/>
  <c r="J1015" i="1"/>
  <c r="O1014" i="1"/>
  <c r="T894" i="1"/>
  <c r="V894" i="1" s="1"/>
  <c r="L1014" i="1"/>
  <c r="J1016" i="1" l="1"/>
  <c r="O1015" i="1"/>
  <c r="T895" i="1"/>
  <c r="V895" i="1" s="1"/>
  <c r="L1015" i="1"/>
  <c r="S1131" i="1"/>
  <c r="U1010" i="1"/>
  <c r="U1011" i="1" l="1"/>
  <c r="S1132" i="1"/>
  <c r="O1016" i="1"/>
  <c r="J1017" i="1"/>
  <c r="T896" i="1"/>
  <c r="V896" i="1" s="1"/>
  <c r="L1016" i="1"/>
  <c r="S1133" i="1" l="1"/>
  <c r="U1012" i="1"/>
  <c r="J1018" i="1"/>
  <c r="T897" i="1"/>
  <c r="V897" i="1" s="1"/>
  <c r="O1017" i="1"/>
  <c r="L1017" i="1"/>
  <c r="T898" i="1" l="1"/>
  <c r="V898" i="1" s="1"/>
  <c r="J1019" i="1"/>
  <c r="O1018" i="1"/>
  <c r="L1018" i="1"/>
  <c r="S1134" i="1"/>
  <c r="U1013" i="1"/>
  <c r="S1135" i="1" l="1"/>
  <c r="U1014" i="1"/>
  <c r="J1020" i="1"/>
  <c r="O1019" i="1"/>
  <c r="T899" i="1"/>
  <c r="V899" i="1" s="1"/>
  <c r="L1019" i="1"/>
  <c r="O1020" i="1" l="1"/>
  <c r="J1021" i="1"/>
  <c r="T900" i="1"/>
  <c r="V900" i="1" s="1"/>
  <c r="L1020" i="1"/>
  <c r="U1015" i="1"/>
  <c r="S1136" i="1"/>
  <c r="S1137" i="1" l="1"/>
  <c r="U1016" i="1"/>
  <c r="J1022" i="1"/>
  <c r="O1021" i="1"/>
  <c r="L1021" i="1"/>
  <c r="T901" i="1"/>
  <c r="V901" i="1" s="1"/>
  <c r="J1023" i="1" l="1"/>
  <c r="O1022" i="1"/>
  <c r="T902" i="1"/>
  <c r="V902" i="1" s="1"/>
  <c r="L1022" i="1"/>
  <c r="S1138" i="1"/>
  <c r="U1017" i="1"/>
  <c r="S1139" i="1" l="1"/>
  <c r="U1018" i="1"/>
  <c r="O1023" i="1"/>
  <c r="T903" i="1"/>
  <c r="V903" i="1" s="1"/>
  <c r="J1024" i="1"/>
  <c r="L1023" i="1"/>
  <c r="O1024" i="1" l="1"/>
  <c r="T904" i="1"/>
  <c r="V904" i="1" s="1"/>
  <c r="J1025" i="1"/>
  <c r="L1024" i="1"/>
  <c r="S1140" i="1"/>
  <c r="U1019" i="1"/>
  <c r="J1026" i="1" l="1"/>
  <c r="T905" i="1"/>
  <c r="V905" i="1" s="1"/>
  <c r="O1025" i="1"/>
  <c r="L1025" i="1"/>
  <c r="S1141" i="1"/>
  <c r="U1020" i="1"/>
  <c r="S1142" i="1" l="1"/>
  <c r="U1021" i="1"/>
  <c r="O1026" i="1"/>
  <c r="L1026" i="1"/>
  <c r="T906" i="1"/>
  <c r="V906" i="1" s="1"/>
  <c r="J1027" i="1"/>
  <c r="J1028" i="1" l="1"/>
  <c r="T907" i="1"/>
  <c r="V907" i="1" s="1"/>
  <c r="O1027" i="1"/>
  <c r="L1027" i="1"/>
  <c r="S1143" i="1"/>
  <c r="U1022" i="1"/>
  <c r="U1023" i="1" l="1"/>
  <c r="S1144" i="1"/>
  <c r="O1028" i="1"/>
  <c r="L1028" i="1"/>
  <c r="T908" i="1"/>
  <c r="V908" i="1" s="1"/>
  <c r="J1029" i="1"/>
  <c r="S1145" i="1" l="1"/>
  <c r="U1024" i="1"/>
  <c r="J1030" i="1"/>
  <c r="O1029" i="1"/>
  <c r="T909" i="1"/>
  <c r="V909" i="1" s="1"/>
  <c r="L1029" i="1"/>
  <c r="J1031" i="1" l="1"/>
  <c r="O1030" i="1"/>
  <c r="T910" i="1"/>
  <c r="V910" i="1" s="1"/>
  <c r="L1030" i="1"/>
  <c r="S1146" i="1"/>
  <c r="U1025" i="1"/>
  <c r="S1147" i="1" l="1"/>
  <c r="U1026" i="1"/>
  <c r="J1032" i="1"/>
  <c r="T911" i="1"/>
  <c r="V911" i="1" s="1"/>
  <c r="O1031" i="1"/>
  <c r="L1031" i="1"/>
  <c r="O1032" i="1" l="1"/>
  <c r="T912" i="1"/>
  <c r="V912" i="1" s="1"/>
  <c r="J1033" i="1"/>
  <c r="L1032" i="1"/>
  <c r="S1148" i="1"/>
  <c r="U1027" i="1"/>
  <c r="J1034" i="1" l="1"/>
  <c r="L1033" i="1"/>
  <c r="T913" i="1"/>
  <c r="V913" i="1" s="1"/>
  <c r="O1033" i="1"/>
  <c r="S1149" i="1"/>
  <c r="U1028" i="1"/>
  <c r="S1150" i="1" l="1"/>
  <c r="U1029" i="1"/>
  <c r="J1035" i="1"/>
  <c r="O1034" i="1"/>
  <c r="T914" i="1"/>
  <c r="V914" i="1" s="1"/>
  <c r="L1034" i="1"/>
  <c r="T915" i="1" l="1"/>
  <c r="V915" i="1" s="1"/>
  <c r="J1036" i="1"/>
  <c r="O1035" i="1"/>
  <c r="L1035" i="1"/>
  <c r="S1151" i="1"/>
  <c r="U1030" i="1"/>
  <c r="S1152" i="1" l="1"/>
  <c r="U1031" i="1"/>
  <c r="O1036" i="1"/>
  <c r="J1037" i="1"/>
  <c r="T916" i="1"/>
  <c r="V916" i="1" s="1"/>
  <c r="L1036" i="1"/>
  <c r="J1038" i="1" l="1"/>
  <c r="O1037" i="1"/>
  <c r="L1037" i="1"/>
  <c r="T917" i="1"/>
  <c r="V917" i="1" s="1"/>
  <c r="S1153" i="1"/>
  <c r="U1032" i="1"/>
  <c r="S1154" i="1" l="1"/>
  <c r="U1033" i="1"/>
  <c r="L1038" i="1"/>
  <c r="O1038" i="1"/>
  <c r="T918" i="1"/>
  <c r="V918" i="1" s="1"/>
  <c r="J1039" i="1"/>
  <c r="T919" i="1" l="1"/>
  <c r="V919" i="1" s="1"/>
  <c r="J1040" i="1"/>
  <c r="O1039" i="1"/>
  <c r="L1039" i="1"/>
  <c r="S1155" i="1"/>
  <c r="U1034" i="1"/>
  <c r="S1156" i="1" l="1"/>
  <c r="U1035" i="1"/>
  <c r="J1041" i="1"/>
  <c r="O1040" i="1"/>
  <c r="T920" i="1"/>
  <c r="V920" i="1" s="1"/>
  <c r="L1040" i="1"/>
  <c r="J1042" i="1" l="1"/>
  <c r="T921" i="1"/>
  <c r="V921" i="1" s="1"/>
  <c r="O1041" i="1"/>
  <c r="L1041" i="1"/>
  <c r="S1157" i="1"/>
  <c r="U1036" i="1"/>
  <c r="S1158" i="1" l="1"/>
  <c r="U1037" i="1"/>
  <c r="O1042" i="1"/>
  <c r="T922" i="1"/>
  <c r="V922" i="1" s="1"/>
  <c r="J1043" i="1"/>
  <c r="L1042" i="1"/>
  <c r="O1043" i="1" l="1"/>
  <c r="J1044" i="1"/>
  <c r="T923" i="1"/>
  <c r="V923" i="1" s="1"/>
  <c r="L1043" i="1"/>
  <c r="U1038" i="1"/>
  <c r="S1159" i="1"/>
  <c r="S1160" i="1" l="1"/>
  <c r="U1039" i="1"/>
  <c r="J1045" i="1"/>
  <c r="O1044" i="1"/>
  <c r="L1044" i="1"/>
  <c r="T924" i="1"/>
  <c r="V924" i="1" s="1"/>
  <c r="J1046" i="1" l="1"/>
  <c r="O1045" i="1"/>
  <c r="L1045" i="1"/>
  <c r="T925" i="1"/>
  <c r="V925" i="1" s="1"/>
  <c r="S1161" i="1"/>
  <c r="U1040" i="1"/>
  <c r="S1162" i="1" l="1"/>
  <c r="U1041" i="1"/>
  <c r="T926" i="1"/>
  <c r="V926" i="1" s="1"/>
  <c r="O1046" i="1"/>
  <c r="J1047" i="1"/>
  <c r="L1046" i="1"/>
  <c r="O1047" i="1" l="1"/>
  <c r="T927" i="1"/>
  <c r="V927" i="1" s="1"/>
  <c r="J1048" i="1"/>
  <c r="L1047" i="1"/>
  <c r="S1163" i="1"/>
  <c r="U1042" i="1"/>
  <c r="U1043" i="1" l="1"/>
  <c r="S1164" i="1"/>
  <c r="J1049" i="1"/>
  <c r="O1048" i="1"/>
  <c r="T928" i="1"/>
  <c r="V928" i="1" s="1"/>
  <c r="L1048" i="1"/>
  <c r="J1050" i="1" l="1"/>
  <c r="T929" i="1"/>
  <c r="V929" i="1" s="1"/>
  <c r="O1049" i="1"/>
  <c r="L1049" i="1"/>
  <c r="S1165" i="1"/>
  <c r="U1044" i="1"/>
  <c r="U1045" i="1" l="1"/>
  <c r="S1166" i="1"/>
  <c r="O1050" i="1"/>
  <c r="J1051" i="1"/>
  <c r="T930" i="1"/>
  <c r="V930" i="1" s="1"/>
  <c r="L1050" i="1"/>
  <c r="S1167" i="1" l="1"/>
  <c r="U1046" i="1"/>
  <c r="O1051" i="1"/>
  <c r="J1052" i="1"/>
  <c r="T931" i="1"/>
  <c r="V931" i="1" s="1"/>
  <c r="L1051" i="1"/>
  <c r="J1053" i="1" l="1"/>
  <c r="O1052" i="1"/>
  <c r="T932" i="1"/>
  <c r="V932" i="1" s="1"/>
  <c r="L1052" i="1"/>
  <c r="U1047" i="1"/>
  <c r="S1168" i="1"/>
  <c r="S1169" i="1" l="1"/>
  <c r="U1048" i="1"/>
  <c r="J1054" i="1"/>
  <c r="T933" i="1"/>
  <c r="V933" i="1" s="1"/>
  <c r="O1053" i="1"/>
  <c r="L1053" i="1"/>
  <c r="O1054" i="1" l="1"/>
  <c r="T934" i="1"/>
  <c r="V934" i="1" s="1"/>
  <c r="J1055" i="1"/>
  <c r="L1054" i="1"/>
  <c r="S1170" i="1"/>
  <c r="U1049" i="1"/>
  <c r="O1055" i="1" l="1"/>
  <c r="J1056" i="1"/>
  <c r="T935" i="1"/>
  <c r="V935" i="1" s="1"/>
  <c r="L1055" i="1"/>
  <c r="S1171" i="1"/>
  <c r="U1050" i="1"/>
  <c r="S1172" i="1" l="1"/>
  <c r="U1051" i="1"/>
  <c r="J1057" i="1"/>
  <c r="O1056" i="1"/>
  <c r="T936" i="1"/>
  <c r="V936" i="1" s="1"/>
  <c r="L1056" i="1"/>
  <c r="J1058" i="1" l="1"/>
  <c r="O1057" i="1"/>
  <c r="T937" i="1"/>
  <c r="V937" i="1" s="1"/>
  <c r="L1057" i="1"/>
  <c r="S1173" i="1"/>
  <c r="U1052" i="1"/>
  <c r="S1174" i="1" l="1"/>
  <c r="U1053" i="1"/>
  <c r="O1058" i="1"/>
  <c r="J1059" i="1"/>
  <c r="T938" i="1"/>
  <c r="V938" i="1" s="1"/>
  <c r="L1058" i="1"/>
  <c r="O1059" i="1" l="1"/>
  <c r="J1060" i="1"/>
  <c r="T939" i="1"/>
  <c r="V939" i="1" s="1"/>
  <c r="L1059" i="1"/>
  <c r="S1175" i="1"/>
  <c r="U1054" i="1"/>
  <c r="U1055" i="1" l="1"/>
  <c r="S1176" i="1"/>
  <c r="J1061" i="1"/>
  <c r="O1060" i="1"/>
  <c r="T940" i="1"/>
  <c r="V940" i="1" s="1"/>
  <c r="L1060" i="1"/>
  <c r="J1062" i="1" l="1"/>
  <c r="T941" i="1"/>
  <c r="V941" i="1" s="1"/>
  <c r="O1061" i="1"/>
  <c r="L1061" i="1"/>
  <c r="S1177" i="1"/>
  <c r="U1056" i="1"/>
  <c r="S1178" i="1" l="1"/>
  <c r="U1057" i="1"/>
  <c r="J1063" i="1"/>
  <c r="T942" i="1"/>
  <c r="V942" i="1" s="1"/>
  <c r="O1062" i="1"/>
  <c r="L1062" i="1"/>
  <c r="O1063" i="1" l="1"/>
  <c r="T943" i="1"/>
  <c r="V943" i="1" s="1"/>
  <c r="J1064" i="1"/>
  <c r="L1063" i="1"/>
  <c r="S1179" i="1"/>
  <c r="U1058" i="1"/>
  <c r="J1065" i="1" l="1"/>
  <c r="O1064" i="1"/>
  <c r="T944" i="1"/>
  <c r="V944" i="1" s="1"/>
  <c r="L1064" i="1"/>
  <c r="S1180" i="1"/>
  <c r="U1059" i="1"/>
  <c r="U1060" i="1" l="1"/>
  <c r="S1181" i="1"/>
  <c r="J1066" i="1"/>
  <c r="O1065" i="1"/>
  <c r="L1065" i="1"/>
  <c r="T945" i="1"/>
  <c r="V945" i="1" s="1"/>
  <c r="J1067" i="1" l="1"/>
  <c r="T946" i="1"/>
  <c r="V946" i="1" s="1"/>
  <c r="O1066" i="1"/>
  <c r="L1066" i="1"/>
  <c r="S1182" i="1"/>
  <c r="U1061" i="1"/>
  <c r="S1183" i="1" l="1"/>
  <c r="U1062" i="1"/>
  <c r="O1067" i="1"/>
  <c r="J1068" i="1"/>
  <c r="T947" i="1"/>
  <c r="V947" i="1" s="1"/>
  <c r="L1067" i="1"/>
  <c r="J1069" i="1" l="1"/>
  <c r="O1068" i="1"/>
  <c r="T948" i="1"/>
  <c r="V948" i="1" s="1"/>
  <c r="L1068" i="1"/>
  <c r="S1184" i="1"/>
  <c r="U1063" i="1"/>
  <c r="S1185" i="1" l="1"/>
  <c r="U1064" i="1"/>
  <c r="J1070" i="1"/>
  <c r="L1069" i="1"/>
  <c r="T949" i="1"/>
  <c r="V949" i="1" s="1"/>
  <c r="O1069" i="1"/>
  <c r="T950" i="1" l="1"/>
  <c r="V950" i="1" s="1"/>
  <c r="O1070" i="1"/>
  <c r="J1071" i="1"/>
  <c r="L1070" i="1"/>
  <c r="S1186" i="1"/>
  <c r="U1065" i="1"/>
  <c r="O1071" i="1" l="1"/>
  <c r="T951" i="1"/>
  <c r="V951" i="1" s="1"/>
  <c r="J1072" i="1"/>
  <c r="L1071" i="1"/>
  <c r="S1187" i="1"/>
  <c r="U1066" i="1"/>
  <c r="J1073" i="1" l="1"/>
  <c r="O1072" i="1"/>
  <c r="L1072" i="1"/>
  <c r="T952" i="1"/>
  <c r="V952" i="1" s="1"/>
  <c r="U1067" i="1"/>
  <c r="S1188" i="1"/>
  <c r="S1189" i="1" l="1"/>
  <c r="U1068" i="1"/>
  <c r="J1074" i="1"/>
  <c r="T953" i="1"/>
  <c r="V953" i="1" s="1"/>
  <c r="O1073" i="1"/>
  <c r="L1073" i="1"/>
  <c r="O1074" i="1" l="1"/>
  <c r="J1075" i="1"/>
  <c r="T954" i="1"/>
  <c r="V954" i="1" s="1"/>
  <c r="L1074" i="1"/>
  <c r="S1190" i="1"/>
  <c r="U1069" i="1"/>
  <c r="S1191" i="1" l="1"/>
  <c r="U1070" i="1"/>
  <c r="O1075" i="1"/>
  <c r="J1076" i="1"/>
  <c r="T955" i="1"/>
  <c r="V955" i="1" s="1"/>
  <c r="L1075" i="1"/>
  <c r="J1077" i="1" l="1"/>
  <c r="O1076" i="1"/>
  <c r="T956" i="1"/>
  <c r="V956" i="1" s="1"/>
  <c r="L1076" i="1"/>
  <c r="U1071" i="1"/>
  <c r="S1192" i="1"/>
  <c r="S1193" i="1" l="1"/>
  <c r="U1072" i="1"/>
  <c r="J1078" i="1"/>
  <c r="T957" i="1"/>
  <c r="V957" i="1" s="1"/>
  <c r="O1077" i="1"/>
  <c r="L1077" i="1"/>
  <c r="O1078" i="1" l="1"/>
  <c r="T958" i="1"/>
  <c r="V958" i="1" s="1"/>
  <c r="J1079" i="1"/>
  <c r="L1078" i="1"/>
  <c r="S1194" i="1"/>
  <c r="U1073" i="1"/>
  <c r="O1079" i="1" l="1"/>
  <c r="J1080" i="1"/>
  <c r="T959" i="1"/>
  <c r="V959" i="1" s="1"/>
  <c r="L1079" i="1"/>
  <c r="S1195" i="1"/>
  <c r="U1074" i="1"/>
  <c r="S1196" i="1" l="1"/>
  <c r="U1075" i="1"/>
  <c r="J1081" i="1"/>
  <c r="O1080" i="1"/>
  <c r="T960" i="1"/>
  <c r="V960" i="1" s="1"/>
  <c r="L1080" i="1"/>
  <c r="J1082" i="1" l="1"/>
  <c r="O1081" i="1"/>
  <c r="L1081" i="1"/>
  <c r="T961" i="1"/>
  <c r="V961" i="1" s="1"/>
  <c r="S1197" i="1"/>
  <c r="U1076" i="1"/>
  <c r="S1198" i="1" l="1"/>
  <c r="U1077" i="1"/>
  <c r="O1082" i="1"/>
  <c r="J1083" i="1"/>
  <c r="T962" i="1"/>
  <c r="V962" i="1" s="1"/>
  <c r="L1082" i="1"/>
  <c r="O1083" i="1" l="1"/>
  <c r="T963" i="1"/>
  <c r="V963" i="1" s="1"/>
  <c r="J1084" i="1"/>
  <c r="L1083" i="1"/>
  <c r="U1078" i="1"/>
  <c r="S1199" i="1"/>
  <c r="J1085" i="1" l="1"/>
  <c r="O1084" i="1"/>
  <c r="T964" i="1"/>
  <c r="V964" i="1" s="1"/>
  <c r="L1084" i="1"/>
  <c r="S1200" i="1"/>
  <c r="U1079" i="1"/>
  <c r="S1201" i="1" l="1"/>
  <c r="U1080" i="1"/>
  <c r="J1086" i="1"/>
  <c r="T965" i="1"/>
  <c r="V965" i="1" s="1"/>
  <c r="O1085" i="1"/>
  <c r="L1085" i="1"/>
  <c r="O1086" i="1" l="1"/>
  <c r="J1087" i="1"/>
  <c r="T966" i="1"/>
  <c r="V966" i="1" s="1"/>
  <c r="L1086" i="1"/>
  <c r="S1202" i="1"/>
  <c r="U1081" i="1"/>
  <c r="S1203" i="1" l="1"/>
  <c r="U1082" i="1"/>
  <c r="O1087" i="1"/>
  <c r="J1088" i="1"/>
  <c r="T967" i="1"/>
  <c r="V967" i="1" s="1"/>
  <c r="L1087" i="1"/>
  <c r="J1089" i="1" l="1"/>
  <c r="O1088" i="1"/>
  <c r="T968" i="1"/>
  <c r="V968" i="1" s="1"/>
  <c r="L1088" i="1"/>
  <c r="S1204" i="1"/>
  <c r="U1083" i="1"/>
  <c r="S1205" i="1" l="1"/>
  <c r="U1084" i="1"/>
  <c r="J1090" i="1"/>
  <c r="O1089" i="1"/>
  <c r="T969" i="1"/>
  <c r="V969" i="1" s="1"/>
  <c r="L1089" i="1"/>
  <c r="O1090" i="1" l="1"/>
  <c r="T970" i="1"/>
  <c r="V970" i="1" s="1"/>
  <c r="J1091" i="1"/>
  <c r="L1090" i="1"/>
  <c r="S1206" i="1"/>
  <c r="U1085" i="1"/>
  <c r="S1207" i="1" l="1"/>
  <c r="U1086" i="1"/>
  <c r="O1091" i="1"/>
  <c r="T971" i="1"/>
  <c r="V971" i="1" s="1"/>
  <c r="J1092" i="1"/>
  <c r="L1091" i="1"/>
  <c r="J1093" i="1" l="1"/>
  <c r="O1092" i="1"/>
  <c r="T972" i="1"/>
  <c r="V972" i="1" s="1"/>
  <c r="L1092" i="1"/>
  <c r="S1208" i="1"/>
  <c r="U1087" i="1"/>
  <c r="U1088" i="1" l="1"/>
  <c r="S1209" i="1"/>
  <c r="J1094" i="1"/>
  <c r="O1093" i="1"/>
  <c r="T973" i="1"/>
  <c r="V973" i="1" s="1"/>
  <c r="L1093" i="1"/>
  <c r="S1210" i="1" l="1"/>
  <c r="U1089" i="1"/>
  <c r="J1095" i="1"/>
  <c r="T974" i="1"/>
  <c r="V974" i="1" s="1"/>
  <c r="O1094" i="1"/>
  <c r="L1094" i="1"/>
  <c r="O1095" i="1" l="1"/>
  <c r="T975" i="1"/>
  <c r="V975" i="1" s="1"/>
  <c r="J1096" i="1"/>
  <c r="L1095" i="1"/>
  <c r="S1211" i="1"/>
  <c r="U1090" i="1"/>
  <c r="J1097" i="1" l="1"/>
  <c r="O1096" i="1"/>
  <c r="T976" i="1"/>
  <c r="V976" i="1" s="1"/>
  <c r="L1096" i="1"/>
  <c r="S1212" i="1"/>
  <c r="U1091" i="1"/>
  <c r="U1092" i="1" l="1"/>
  <c r="S1213" i="1"/>
  <c r="J1098" i="1"/>
  <c r="O1097" i="1"/>
  <c r="L1097" i="1"/>
  <c r="T977" i="1"/>
  <c r="V977" i="1" s="1"/>
  <c r="J1099" i="1" l="1"/>
  <c r="T978" i="1"/>
  <c r="V978" i="1" s="1"/>
  <c r="O1098" i="1"/>
  <c r="L1098" i="1"/>
  <c r="S1214" i="1"/>
  <c r="U1093" i="1"/>
  <c r="S1215" i="1" l="1"/>
  <c r="U1094" i="1"/>
  <c r="O1099" i="1"/>
  <c r="J1100" i="1"/>
  <c r="T979" i="1"/>
  <c r="V979" i="1" s="1"/>
  <c r="L1099" i="1"/>
  <c r="J1101" i="1" l="1"/>
  <c r="O1100" i="1"/>
  <c r="T980" i="1"/>
  <c r="V980" i="1" s="1"/>
  <c r="L1100" i="1"/>
  <c r="S1216" i="1"/>
  <c r="U1095" i="1"/>
  <c r="S1217" i="1" l="1"/>
  <c r="U1096" i="1"/>
  <c r="J1102" i="1"/>
  <c r="O1101" i="1"/>
  <c r="T981" i="1"/>
  <c r="V981" i="1" s="1"/>
  <c r="L1101" i="1"/>
  <c r="J1103" i="1" l="1"/>
  <c r="O1102" i="1"/>
  <c r="T982" i="1"/>
  <c r="V982" i="1" s="1"/>
  <c r="L1102" i="1"/>
  <c r="S1218" i="1"/>
  <c r="U1097" i="1"/>
  <c r="S1219" i="1" l="1"/>
  <c r="U1098" i="1"/>
  <c r="O1103" i="1"/>
  <c r="J1104" i="1"/>
  <c r="T983" i="1"/>
  <c r="V983" i="1" s="1"/>
  <c r="L1103" i="1"/>
  <c r="J1105" i="1" l="1"/>
  <c r="O1104" i="1"/>
  <c r="T984" i="1"/>
  <c r="V984" i="1" s="1"/>
  <c r="L1104" i="1"/>
  <c r="S1220" i="1"/>
  <c r="U1099" i="1"/>
  <c r="S1221" i="1" l="1"/>
  <c r="U1100" i="1"/>
  <c r="J1106" i="1"/>
  <c r="O1105" i="1"/>
  <c r="T985" i="1"/>
  <c r="V985" i="1" s="1"/>
  <c r="L1105" i="1"/>
  <c r="J1107" i="1" l="1"/>
  <c r="T986" i="1"/>
  <c r="V986" i="1" s="1"/>
  <c r="O1106" i="1"/>
  <c r="L1106" i="1"/>
  <c r="S1222" i="1"/>
  <c r="U1101" i="1"/>
  <c r="S1223" i="1" l="1"/>
  <c r="U1102" i="1"/>
  <c r="O1107" i="1"/>
  <c r="J1108" i="1"/>
  <c r="T987" i="1"/>
  <c r="V987" i="1" s="1"/>
  <c r="L1107" i="1"/>
  <c r="J1109" i="1" l="1"/>
  <c r="O1108" i="1"/>
  <c r="T988" i="1"/>
  <c r="V988" i="1" s="1"/>
  <c r="L1108" i="1"/>
  <c r="S1224" i="1"/>
  <c r="U1103" i="1"/>
  <c r="S1225" i="1" l="1"/>
  <c r="U1104" i="1"/>
  <c r="J1110" i="1"/>
  <c r="O1109" i="1"/>
  <c r="L1109" i="1"/>
  <c r="T989" i="1"/>
  <c r="V989" i="1" s="1"/>
  <c r="J1111" i="1" l="1"/>
  <c r="T990" i="1"/>
  <c r="V990" i="1" s="1"/>
  <c r="O1110" i="1"/>
  <c r="L1110" i="1"/>
  <c r="S1226" i="1"/>
  <c r="U1105" i="1"/>
  <c r="S1227" i="1" l="1"/>
  <c r="U1106" i="1"/>
  <c r="O1111" i="1"/>
  <c r="J1112" i="1"/>
  <c r="T991" i="1"/>
  <c r="V991" i="1" s="1"/>
  <c r="L1111" i="1"/>
  <c r="J1113" i="1" l="1"/>
  <c r="O1112" i="1"/>
  <c r="T992" i="1"/>
  <c r="V992" i="1" s="1"/>
  <c r="L1112" i="1"/>
  <c r="S1228" i="1"/>
  <c r="U1107" i="1"/>
  <c r="S1229" i="1" l="1"/>
  <c r="U1108" i="1"/>
  <c r="J1114" i="1"/>
  <c r="O1113" i="1"/>
  <c r="T993" i="1"/>
  <c r="V993" i="1" s="1"/>
  <c r="L1113" i="1"/>
  <c r="T994" i="1" l="1"/>
  <c r="V994" i="1" s="1"/>
  <c r="J1115" i="1"/>
  <c r="O1114" i="1"/>
  <c r="L1114" i="1"/>
  <c r="S1230" i="1"/>
  <c r="U1109" i="1"/>
  <c r="S1231" i="1" l="1"/>
  <c r="U1110" i="1"/>
  <c r="O1115" i="1"/>
  <c r="T995" i="1"/>
  <c r="V995" i="1" s="1"/>
  <c r="J1116" i="1"/>
  <c r="L1115" i="1"/>
  <c r="J1117" i="1" l="1"/>
  <c r="O1116" i="1"/>
  <c r="T996" i="1"/>
  <c r="V996" i="1" s="1"/>
  <c r="L1116" i="1"/>
  <c r="S1232" i="1"/>
  <c r="U1111" i="1"/>
  <c r="S1233" i="1" l="1"/>
  <c r="U1112" i="1"/>
  <c r="J1118" i="1"/>
  <c r="O1117" i="1"/>
  <c r="L1117" i="1"/>
  <c r="T997" i="1"/>
  <c r="V997" i="1" s="1"/>
  <c r="T998" i="1" l="1"/>
  <c r="V998" i="1" s="1"/>
  <c r="J1119" i="1"/>
  <c r="O1118" i="1"/>
  <c r="L1118" i="1"/>
  <c r="S1234" i="1"/>
  <c r="U1113" i="1"/>
  <c r="S1235" i="1" l="1"/>
  <c r="U1114" i="1"/>
  <c r="O1119" i="1"/>
  <c r="J1120" i="1"/>
  <c r="T999" i="1"/>
  <c r="V999" i="1" s="1"/>
  <c r="L1119" i="1"/>
  <c r="J1121" i="1" l="1"/>
  <c r="O1120" i="1"/>
  <c r="T1000" i="1"/>
  <c r="V1000" i="1" s="1"/>
  <c r="L1120" i="1"/>
  <c r="S1236" i="1"/>
  <c r="U1115" i="1"/>
  <c r="S1237" i="1" l="1"/>
  <c r="U1116" i="1"/>
  <c r="J1122" i="1"/>
  <c r="O1121" i="1"/>
  <c r="T1001" i="1"/>
  <c r="V1001" i="1" s="1"/>
  <c r="L1121" i="1"/>
  <c r="T1002" i="1" l="1"/>
  <c r="V1002" i="1" s="1"/>
  <c r="J1123" i="1"/>
  <c r="O1122" i="1"/>
  <c r="L1122" i="1"/>
  <c r="S1238" i="1"/>
  <c r="U1117" i="1"/>
  <c r="S1239" i="1" l="1"/>
  <c r="U1118" i="1"/>
  <c r="O1123" i="1"/>
  <c r="T1003" i="1"/>
  <c r="V1003" i="1" s="1"/>
  <c r="J1124" i="1"/>
  <c r="L1123" i="1"/>
  <c r="J1125" i="1" l="1"/>
  <c r="O1124" i="1"/>
  <c r="T1004" i="1"/>
  <c r="V1004" i="1" s="1"/>
  <c r="L1124" i="1"/>
  <c r="S1240" i="1"/>
  <c r="U1119" i="1"/>
  <c r="U1120" i="1" l="1"/>
  <c r="S1241" i="1"/>
  <c r="J1126" i="1"/>
  <c r="O1125" i="1"/>
  <c r="T1005" i="1"/>
  <c r="V1005" i="1" s="1"/>
  <c r="L1125" i="1"/>
  <c r="T1006" i="1" l="1"/>
  <c r="V1006" i="1" s="1"/>
  <c r="J1127" i="1"/>
  <c r="O1126" i="1"/>
  <c r="L1126" i="1"/>
  <c r="S1242" i="1"/>
  <c r="U1121" i="1"/>
  <c r="O1127" i="1" l="1"/>
  <c r="J1128" i="1"/>
  <c r="T1007" i="1"/>
  <c r="V1007" i="1" s="1"/>
  <c r="L1127" i="1"/>
  <c r="S1243" i="1"/>
  <c r="U1122" i="1"/>
  <c r="S1244" i="1" l="1"/>
  <c r="U1123" i="1"/>
  <c r="J1129" i="1"/>
  <c r="O1128" i="1"/>
  <c r="T1008" i="1"/>
  <c r="V1008" i="1" s="1"/>
  <c r="L1128" i="1"/>
  <c r="J1130" i="1" l="1"/>
  <c r="O1129" i="1"/>
  <c r="L1129" i="1"/>
  <c r="T1009" i="1"/>
  <c r="V1009" i="1" s="1"/>
  <c r="U1124" i="1"/>
  <c r="S1245" i="1"/>
  <c r="S1246" i="1" l="1"/>
  <c r="U1125" i="1"/>
  <c r="T1010" i="1"/>
  <c r="V1010" i="1" s="1"/>
  <c r="J1131" i="1"/>
  <c r="O1130" i="1"/>
  <c r="L1130" i="1"/>
  <c r="O1131" i="1" l="1"/>
  <c r="T1011" i="1"/>
  <c r="V1011" i="1" s="1"/>
  <c r="J1132" i="1"/>
  <c r="L1131" i="1"/>
  <c r="S1247" i="1"/>
  <c r="U1126" i="1"/>
  <c r="S1248" i="1" l="1"/>
  <c r="U1127" i="1"/>
  <c r="J1133" i="1"/>
  <c r="O1132" i="1"/>
  <c r="T1012" i="1"/>
  <c r="V1012" i="1" s="1"/>
  <c r="L1132" i="1"/>
  <c r="J1134" i="1" l="1"/>
  <c r="O1133" i="1"/>
  <c r="T1013" i="1"/>
  <c r="V1013" i="1" s="1"/>
  <c r="L1133" i="1"/>
  <c r="S1249" i="1"/>
  <c r="U1128" i="1"/>
  <c r="S1250" i="1" l="1"/>
  <c r="U1129" i="1"/>
  <c r="T1014" i="1"/>
  <c r="V1014" i="1" s="1"/>
  <c r="J1135" i="1"/>
  <c r="O1134" i="1"/>
  <c r="L1134" i="1"/>
  <c r="O1135" i="1" l="1"/>
  <c r="T1015" i="1"/>
  <c r="V1015" i="1" s="1"/>
  <c r="J1136" i="1"/>
  <c r="L1135" i="1"/>
  <c r="S1251" i="1"/>
  <c r="U1130" i="1"/>
  <c r="S1252" i="1" l="1"/>
  <c r="U1131" i="1"/>
  <c r="J1137" i="1"/>
  <c r="O1136" i="1"/>
  <c r="T1016" i="1"/>
  <c r="V1016" i="1" s="1"/>
  <c r="L1136" i="1"/>
  <c r="J1138" i="1" l="1"/>
  <c r="O1137" i="1"/>
  <c r="T1017" i="1"/>
  <c r="V1017" i="1" s="1"/>
  <c r="L1137" i="1"/>
  <c r="S1253" i="1"/>
  <c r="U1132" i="1"/>
  <c r="S1254" i="1" l="1"/>
  <c r="U1133" i="1"/>
  <c r="T1018" i="1"/>
  <c r="V1018" i="1" s="1"/>
  <c r="J1139" i="1"/>
  <c r="O1138" i="1"/>
  <c r="L1138" i="1"/>
  <c r="O1139" i="1" l="1"/>
  <c r="J1140" i="1"/>
  <c r="T1019" i="1"/>
  <c r="V1019" i="1" s="1"/>
  <c r="L1139" i="1"/>
  <c r="S1255" i="1"/>
  <c r="U1134" i="1"/>
  <c r="S1256" i="1" l="1"/>
  <c r="U1135" i="1"/>
  <c r="J1141" i="1"/>
  <c r="O1140" i="1"/>
  <c r="T1020" i="1"/>
  <c r="V1020" i="1" s="1"/>
  <c r="L1140" i="1"/>
  <c r="J1142" i="1" l="1"/>
  <c r="O1141" i="1"/>
  <c r="T1021" i="1"/>
  <c r="V1021" i="1" s="1"/>
  <c r="L1141" i="1"/>
  <c r="S1257" i="1"/>
  <c r="U1136" i="1"/>
  <c r="S1258" i="1" l="1"/>
  <c r="U1137" i="1"/>
  <c r="T1022" i="1"/>
  <c r="V1022" i="1" s="1"/>
  <c r="J1143" i="1"/>
  <c r="O1142" i="1"/>
  <c r="L1142" i="1"/>
  <c r="O1143" i="1" l="1"/>
  <c r="J1144" i="1"/>
  <c r="T1023" i="1"/>
  <c r="V1023" i="1" s="1"/>
  <c r="L1143" i="1"/>
  <c r="S1259" i="1"/>
  <c r="U1138" i="1"/>
  <c r="S1260" i="1" l="1"/>
  <c r="U1139" i="1"/>
  <c r="J1145" i="1"/>
  <c r="O1144" i="1"/>
  <c r="T1024" i="1"/>
  <c r="V1024" i="1" s="1"/>
  <c r="L1144" i="1"/>
  <c r="J1146" i="1" l="1"/>
  <c r="O1145" i="1"/>
  <c r="L1145" i="1"/>
  <c r="T1025" i="1"/>
  <c r="V1025" i="1" s="1"/>
  <c r="S1261" i="1"/>
  <c r="U1140" i="1"/>
  <c r="S1262" i="1" l="1"/>
  <c r="U1141" i="1"/>
  <c r="T1026" i="1"/>
  <c r="V1026" i="1" s="1"/>
  <c r="J1147" i="1"/>
  <c r="O1146" i="1"/>
  <c r="L1146" i="1"/>
  <c r="O1147" i="1" l="1"/>
  <c r="T1027" i="1"/>
  <c r="V1027" i="1" s="1"/>
  <c r="J1148" i="1"/>
  <c r="L1147" i="1"/>
  <c r="S1263" i="1"/>
  <c r="U1142" i="1"/>
  <c r="S1264" i="1" l="1"/>
  <c r="U1143" i="1"/>
  <c r="J1149" i="1"/>
  <c r="O1148" i="1"/>
  <c r="T1028" i="1"/>
  <c r="V1028" i="1" s="1"/>
  <c r="L1148" i="1"/>
  <c r="J1150" i="1" l="1"/>
  <c r="O1149" i="1"/>
  <c r="T1029" i="1"/>
  <c r="V1029" i="1" s="1"/>
  <c r="L1149" i="1"/>
  <c r="S1265" i="1"/>
  <c r="U1144" i="1"/>
  <c r="S1266" i="1" l="1"/>
  <c r="U1145" i="1"/>
  <c r="T1030" i="1"/>
  <c r="V1030" i="1" s="1"/>
  <c r="J1151" i="1"/>
  <c r="O1150" i="1"/>
  <c r="L1150" i="1"/>
  <c r="J1152" i="1" l="1"/>
  <c r="O1151" i="1"/>
  <c r="T1031" i="1"/>
  <c r="V1031" i="1" s="1"/>
  <c r="L1151" i="1"/>
  <c r="S1267" i="1"/>
  <c r="U1146" i="1"/>
  <c r="S1268" i="1" l="1"/>
  <c r="U1147" i="1"/>
  <c r="J1153" i="1"/>
  <c r="O1152" i="1"/>
  <c r="T1032" i="1"/>
  <c r="V1032" i="1" s="1"/>
  <c r="L1152" i="1"/>
  <c r="J1154" i="1" l="1"/>
  <c r="T1033" i="1"/>
  <c r="V1033" i="1" s="1"/>
  <c r="O1153" i="1"/>
  <c r="L1153" i="1"/>
  <c r="S1269" i="1"/>
  <c r="U1148" i="1"/>
  <c r="S1270" i="1" l="1"/>
  <c r="U1149" i="1"/>
  <c r="O1154" i="1"/>
  <c r="J1155" i="1"/>
  <c r="T1034" i="1"/>
  <c r="V1034" i="1" s="1"/>
  <c r="L1154" i="1"/>
  <c r="J1156" i="1" l="1"/>
  <c r="O1155" i="1"/>
  <c r="L1155" i="1"/>
  <c r="T1035" i="1"/>
  <c r="V1035" i="1" s="1"/>
  <c r="S1271" i="1"/>
  <c r="U1150" i="1"/>
  <c r="S1272" i="1" l="1"/>
  <c r="U1151" i="1"/>
  <c r="O1156" i="1"/>
  <c r="J1157" i="1"/>
  <c r="T1036" i="1"/>
  <c r="V1036" i="1" s="1"/>
  <c r="L1156" i="1"/>
  <c r="J1158" i="1" l="1"/>
  <c r="O1157" i="1"/>
  <c r="T1037" i="1"/>
  <c r="V1037" i="1" s="1"/>
  <c r="L1157" i="1"/>
  <c r="S1273" i="1"/>
  <c r="U1152" i="1"/>
  <c r="S1274" i="1" l="1"/>
  <c r="U1153" i="1"/>
  <c r="O1158" i="1"/>
  <c r="L1158" i="1"/>
  <c r="T1038" i="1"/>
  <c r="V1038" i="1" s="1"/>
  <c r="J1159" i="1"/>
  <c r="J1160" i="1" l="1"/>
  <c r="O1159" i="1"/>
  <c r="T1039" i="1"/>
  <c r="V1039" i="1" s="1"/>
  <c r="L1159" i="1"/>
  <c r="S1275" i="1"/>
  <c r="U1154" i="1"/>
  <c r="S1276" i="1" l="1"/>
  <c r="U1155" i="1"/>
  <c r="J1161" i="1"/>
  <c r="O1160" i="1"/>
  <c r="L1160" i="1"/>
  <c r="T1040" i="1"/>
  <c r="V1040" i="1" s="1"/>
  <c r="J1162" i="1" l="1"/>
  <c r="T1041" i="1"/>
  <c r="V1041" i="1" s="1"/>
  <c r="O1161" i="1"/>
  <c r="L1161" i="1"/>
  <c r="S1277" i="1"/>
  <c r="U1156" i="1"/>
  <c r="S1278" i="1" l="1"/>
  <c r="U1157" i="1"/>
  <c r="O1162" i="1"/>
  <c r="T1042" i="1"/>
  <c r="V1042" i="1" s="1"/>
  <c r="J1163" i="1"/>
  <c r="L1162" i="1"/>
  <c r="J1164" i="1" l="1"/>
  <c r="L1163" i="1"/>
  <c r="O1163" i="1"/>
  <c r="T1043" i="1"/>
  <c r="V1043" i="1" s="1"/>
  <c r="S1279" i="1"/>
  <c r="U1158" i="1"/>
  <c r="S1280" i="1" l="1"/>
  <c r="U1159" i="1"/>
  <c r="J1165" i="1"/>
  <c r="O1164" i="1"/>
  <c r="T1044" i="1"/>
  <c r="V1044" i="1" s="1"/>
  <c r="L1164" i="1"/>
  <c r="T1045" i="1" l="1"/>
  <c r="V1045" i="1" s="1"/>
  <c r="J1166" i="1"/>
  <c r="O1165" i="1"/>
  <c r="L1165" i="1"/>
  <c r="S1281" i="1"/>
  <c r="U1160" i="1"/>
  <c r="U1161" i="1" l="1"/>
  <c r="S1282" i="1"/>
  <c r="O1166" i="1"/>
  <c r="J1167" i="1"/>
  <c r="T1046" i="1"/>
  <c r="V1046" i="1" s="1"/>
  <c r="L1166" i="1"/>
  <c r="S1283" i="1" l="1"/>
  <c r="U1162" i="1"/>
  <c r="J1168" i="1"/>
  <c r="O1167" i="1"/>
  <c r="T1047" i="1"/>
  <c r="V1047" i="1" s="1"/>
  <c r="L1167" i="1"/>
  <c r="L1168" i="1" l="1"/>
  <c r="J1169" i="1"/>
  <c r="T1048" i="1"/>
  <c r="V1048" i="1" s="1"/>
  <c r="O1168" i="1"/>
  <c r="S1284" i="1"/>
  <c r="U1163" i="1"/>
  <c r="S1285" i="1" l="1"/>
  <c r="U1164" i="1"/>
  <c r="T1049" i="1"/>
  <c r="V1049" i="1" s="1"/>
  <c r="J1170" i="1"/>
  <c r="O1169" i="1"/>
  <c r="L1169" i="1"/>
  <c r="O1170" i="1" l="1"/>
  <c r="T1050" i="1"/>
  <c r="V1050" i="1" s="1"/>
  <c r="J1171" i="1"/>
  <c r="L1170" i="1"/>
  <c r="S1286" i="1"/>
  <c r="U1165" i="1"/>
  <c r="S1287" i="1" l="1"/>
  <c r="U1166" i="1"/>
  <c r="J1172" i="1"/>
  <c r="O1171" i="1"/>
  <c r="T1051" i="1"/>
  <c r="V1051" i="1" s="1"/>
  <c r="L1171" i="1"/>
  <c r="J1173" i="1" l="1"/>
  <c r="O1172" i="1"/>
  <c r="T1052" i="1"/>
  <c r="V1052" i="1" s="1"/>
  <c r="L1172" i="1"/>
  <c r="S1288" i="1"/>
  <c r="U1167" i="1"/>
  <c r="S1289" i="1" l="1"/>
  <c r="U1168" i="1"/>
  <c r="O1173" i="1"/>
  <c r="T1053" i="1"/>
  <c r="V1053" i="1" s="1"/>
  <c r="J1174" i="1"/>
  <c r="L1173" i="1"/>
  <c r="O1174" i="1" l="1"/>
  <c r="J1175" i="1"/>
  <c r="T1054" i="1"/>
  <c r="V1054" i="1" s="1"/>
  <c r="L1174" i="1"/>
  <c r="S1290" i="1"/>
  <c r="U1169" i="1"/>
  <c r="S1291" i="1" l="1"/>
  <c r="U1170" i="1"/>
  <c r="J1176" i="1"/>
  <c r="O1175" i="1"/>
  <c r="T1055" i="1"/>
  <c r="V1055" i="1" s="1"/>
  <c r="L1175" i="1"/>
  <c r="J1177" i="1" l="1"/>
  <c r="O1176" i="1"/>
  <c r="T1056" i="1"/>
  <c r="V1056" i="1" s="1"/>
  <c r="L1176" i="1"/>
  <c r="S1292" i="1"/>
  <c r="U1171" i="1"/>
  <c r="S1293" i="1" l="1"/>
  <c r="U1172" i="1"/>
  <c r="T1057" i="1"/>
  <c r="V1057" i="1" s="1"/>
  <c r="J1178" i="1"/>
  <c r="O1177" i="1"/>
  <c r="L1177" i="1"/>
  <c r="O1178" i="1" l="1"/>
  <c r="T1058" i="1"/>
  <c r="V1058" i="1" s="1"/>
  <c r="J1179" i="1"/>
  <c r="L1178" i="1"/>
  <c r="S1294" i="1"/>
  <c r="U1173" i="1"/>
  <c r="S1295" i="1" l="1"/>
  <c r="U1174" i="1"/>
  <c r="J1180" i="1"/>
  <c r="O1179" i="1"/>
  <c r="T1059" i="1"/>
  <c r="V1059" i="1" s="1"/>
  <c r="L1179" i="1"/>
  <c r="J1181" i="1" l="1"/>
  <c r="T1060" i="1"/>
  <c r="V1060" i="1" s="1"/>
  <c r="O1180" i="1"/>
  <c r="L1180" i="1"/>
  <c r="S1296" i="1"/>
  <c r="U1175" i="1"/>
  <c r="S1297" i="1" l="1"/>
  <c r="U1176" i="1"/>
  <c r="T1061" i="1"/>
  <c r="V1061" i="1" s="1"/>
  <c r="J1182" i="1"/>
  <c r="O1181" i="1"/>
  <c r="L1181" i="1"/>
  <c r="J1183" i="1" l="1"/>
  <c r="O1182" i="1"/>
  <c r="T1062" i="1"/>
  <c r="V1062" i="1" s="1"/>
  <c r="L1182" i="1"/>
  <c r="S1298" i="1"/>
  <c r="U1177" i="1"/>
  <c r="S1299" i="1" l="1"/>
  <c r="U1178" i="1"/>
  <c r="J1184" i="1"/>
  <c r="O1183" i="1"/>
  <c r="T1063" i="1"/>
  <c r="V1063" i="1" s="1"/>
  <c r="L1183" i="1"/>
  <c r="T1064" i="1" l="1"/>
  <c r="V1064" i="1" s="1"/>
  <c r="J1185" i="1"/>
  <c r="O1184" i="1"/>
  <c r="L1184" i="1"/>
  <c r="S1300" i="1"/>
  <c r="U1179" i="1"/>
  <c r="O1185" i="1" l="1"/>
  <c r="T1065" i="1"/>
  <c r="V1065" i="1" s="1"/>
  <c r="J1186" i="1"/>
  <c r="L1185" i="1"/>
  <c r="S1301" i="1"/>
  <c r="U1180" i="1"/>
  <c r="S1302" i="1" l="1"/>
  <c r="U1181" i="1"/>
  <c r="J1187" i="1"/>
  <c r="O1186" i="1"/>
  <c r="L1186" i="1"/>
  <c r="T1066" i="1"/>
  <c r="V1066" i="1" s="1"/>
  <c r="J1188" i="1" l="1"/>
  <c r="O1187" i="1"/>
  <c r="T1067" i="1"/>
  <c r="V1067" i="1" s="1"/>
  <c r="L1187" i="1"/>
  <c r="S1303" i="1"/>
  <c r="U1182" i="1"/>
  <c r="S1304" i="1" l="1"/>
  <c r="U1183" i="1"/>
  <c r="J1189" i="1"/>
  <c r="O1188" i="1"/>
  <c r="T1068" i="1"/>
  <c r="V1068" i="1" s="1"/>
  <c r="L1188" i="1"/>
  <c r="O1189" i="1" l="1"/>
  <c r="T1069" i="1"/>
  <c r="V1069" i="1" s="1"/>
  <c r="J1190" i="1"/>
  <c r="L1189" i="1"/>
  <c r="S1305" i="1"/>
  <c r="U1184" i="1"/>
  <c r="S1306" i="1" l="1"/>
  <c r="U1185" i="1"/>
  <c r="J1191" i="1"/>
  <c r="O1190" i="1"/>
  <c r="T1070" i="1"/>
  <c r="V1070" i="1" s="1"/>
  <c r="L1190" i="1"/>
  <c r="J1192" i="1" l="1"/>
  <c r="O1191" i="1"/>
  <c r="T1071" i="1"/>
  <c r="V1071" i="1" s="1"/>
  <c r="L1191" i="1"/>
  <c r="S1307" i="1"/>
  <c r="U1186" i="1"/>
  <c r="S1308" i="1" l="1"/>
  <c r="U1187" i="1"/>
  <c r="J1193" i="1"/>
  <c r="O1192" i="1"/>
  <c r="T1072" i="1"/>
  <c r="V1072" i="1" s="1"/>
  <c r="L1192" i="1"/>
  <c r="O1193" i="1" l="1"/>
  <c r="T1073" i="1"/>
  <c r="V1073" i="1" s="1"/>
  <c r="J1194" i="1"/>
  <c r="L1193" i="1"/>
  <c r="S1309" i="1"/>
  <c r="U1188" i="1"/>
  <c r="S1310" i="1" l="1"/>
  <c r="U1189" i="1"/>
  <c r="J1195" i="1"/>
  <c r="O1194" i="1"/>
  <c r="T1074" i="1"/>
  <c r="V1074" i="1" s="1"/>
  <c r="L1194" i="1"/>
  <c r="J1196" i="1" l="1"/>
  <c r="L1195" i="1"/>
  <c r="O1195" i="1"/>
  <c r="T1075" i="1"/>
  <c r="V1075" i="1" s="1"/>
  <c r="S1311" i="1"/>
  <c r="U1190" i="1"/>
  <c r="S1312" i="1" l="1"/>
  <c r="U1191" i="1"/>
  <c r="J1197" i="1"/>
  <c r="O1196" i="1"/>
  <c r="T1076" i="1"/>
  <c r="V1076" i="1" s="1"/>
  <c r="L1196" i="1"/>
  <c r="O1197" i="1" l="1"/>
  <c r="T1077" i="1"/>
  <c r="V1077" i="1" s="1"/>
  <c r="J1198" i="1"/>
  <c r="L1197" i="1"/>
  <c r="S1313" i="1"/>
  <c r="U1192" i="1"/>
  <c r="S1314" i="1" l="1"/>
  <c r="U1193" i="1"/>
  <c r="J1199" i="1"/>
  <c r="O1198" i="1"/>
  <c r="T1078" i="1"/>
  <c r="V1078" i="1" s="1"/>
  <c r="L1198" i="1"/>
  <c r="J1200" i="1" l="1"/>
  <c r="O1199" i="1"/>
  <c r="T1079" i="1"/>
  <c r="V1079" i="1" s="1"/>
  <c r="L1199" i="1"/>
  <c r="S1315" i="1"/>
  <c r="U1194" i="1"/>
  <c r="S1316" i="1" l="1"/>
  <c r="U1195" i="1"/>
  <c r="J1201" i="1"/>
  <c r="T1080" i="1"/>
  <c r="V1080" i="1" s="1"/>
  <c r="O1200" i="1"/>
  <c r="L1200" i="1"/>
  <c r="O1201" i="1" l="1"/>
  <c r="T1081" i="1"/>
  <c r="V1081" i="1" s="1"/>
  <c r="J1202" i="1"/>
  <c r="L1201" i="1"/>
  <c r="S1317" i="1"/>
  <c r="U1196" i="1"/>
  <c r="S1318" i="1" l="1"/>
  <c r="U1197" i="1"/>
  <c r="J1203" i="1"/>
  <c r="O1202" i="1"/>
  <c r="L1202" i="1"/>
  <c r="T1082" i="1"/>
  <c r="V1082" i="1" s="1"/>
  <c r="J1204" i="1" l="1"/>
  <c r="O1203" i="1"/>
  <c r="T1083" i="1"/>
  <c r="V1083" i="1" s="1"/>
  <c r="L1203" i="1"/>
  <c r="S1319" i="1"/>
  <c r="U1198" i="1"/>
  <c r="S1320" i="1" l="1"/>
  <c r="U1199" i="1"/>
  <c r="O1204" i="1"/>
  <c r="J1205" i="1"/>
  <c r="T1084" i="1"/>
  <c r="V1084" i="1" s="1"/>
  <c r="L1204" i="1"/>
  <c r="O1205" i="1" l="1"/>
  <c r="J1206" i="1"/>
  <c r="T1085" i="1"/>
  <c r="V1085" i="1" s="1"/>
  <c r="L1205" i="1"/>
  <c r="S1321" i="1"/>
  <c r="U1200" i="1"/>
  <c r="S1322" i="1" l="1"/>
  <c r="U1201" i="1"/>
  <c r="J1207" i="1"/>
  <c r="O1206" i="1"/>
  <c r="T1086" i="1"/>
  <c r="V1086" i="1" s="1"/>
  <c r="L1206" i="1"/>
  <c r="J1208" i="1" l="1"/>
  <c r="O1207" i="1"/>
  <c r="T1087" i="1"/>
  <c r="V1087" i="1" s="1"/>
  <c r="L1207" i="1"/>
  <c r="S1323" i="1"/>
  <c r="U1202" i="1"/>
  <c r="S1324" i="1" l="1"/>
  <c r="U1203" i="1"/>
  <c r="O1208" i="1"/>
  <c r="J1209" i="1"/>
  <c r="T1088" i="1"/>
  <c r="V1088" i="1" s="1"/>
  <c r="L1208" i="1"/>
  <c r="O1209" i="1" l="1"/>
  <c r="T1089" i="1"/>
  <c r="V1089" i="1" s="1"/>
  <c r="J1210" i="1"/>
  <c r="L1209" i="1"/>
  <c r="S1325" i="1"/>
  <c r="U1204" i="1"/>
  <c r="S1326" i="1" l="1"/>
  <c r="U1205" i="1"/>
  <c r="J1211" i="1"/>
  <c r="O1210" i="1"/>
  <c r="T1090" i="1"/>
  <c r="V1090" i="1" s="1"/>
  <c r="L1210" i="1"/>
  <c r="J1212" i="1" l="1"/>
  <c r="O1211" i="1"/>
  <c r="T1091" i="1"/>
  <c r="V1091" i="1" s="1"/>
  <c r="L1211" i="1"/>
  <c r="S1327" i="1"/>
  <c r="U1206" i="1"/>
  <c r="S1328" i="1" l="1"/>
  <c r="U1207" i="1"/>
  <c r="J1213" i="1"/>
  <c r="O1212" i="1"/>
  <c r="T1092" i="1"/>
  <c r="V1092" i="1" s="1"/>
  <c r="L1212" i="1"/>
  <c r="O1213" i="1" l="1"/>
  <c r="T1093" i="1"/>
  <c r="V1093" i="1" s="1"/>
  <c r="J1214" i="1"/>
  <c r="L1213" i="1"/>
  <c r="U1208" i="1"/>
  <c r="S1329" i="1"/>
  <c r="S1330" i="1" l="1"/>
  <c r="U1209" i="1"/>
  <c r="J1215" i="1"/>
  <c r="O1214" i="1"/>
  <c r="T1094" i="1"/>
  <c r="V1094" i="1" s="1"/>
  <c r="L1214" i="1"/>
  <c r="J1216" i="1" l="1"/>
  <c r="O1215" i="1"/>
  <c r="T1095" i="1"/>
  <c r="V1095" i="1" s="1"/>
  <c r="L1215" i="1"/>
  <c r="S1331" i="1"/>
  <c r="U1210" i="1"/>
  <c r="S1332" i="1" l="1"/>
  <c r="U1211" i="1"/>
  <c r="J1217" i="1"/>
  <c r="O1216" i="1"/>
  <c r="T1096" i="1"/>
  <c r="V1096" i="1" s="1"/>
  <c r="L1216" i="1"/>
  <c r="O1217" i="1" l="1"/>
  <c r="T1097" i="1"/>
  <c r="V1097" i="1" s="1"/>
  <c r="J1218" i="1"/>
  <c r="L1217" i="1"/>
  <c r="U1212" i="1"/>
  <c r="S1333" i="1"/>
  <c r="J1219" i="1" l="1"/>
  <c r="O1218" i="1"/>
  <c r="T1098" i="1"/>
  <c r="V1098" i="1" s="1"/>
  <c r="L1218" i="1"/>
  <c r="S1334" i="1"/>
  <c r="U1213" i="1"/>
  <c r="S1335" i="1" l="1"/>
  <c r="U1214" i="1"/>
  <c r="J1220" i="1"/>
  <c r="O1219" i="1"/>
  <c r="T1099" i="1"/>
  <c r="V1099" i="1" s="1"/>
  <c r="L1219" i="1"/>
  <c r="J1221" i="1" l="1"/>
  <c r="O1220" i="1"/>
  <c r="T1100" i="1"/>
  <c r="V1100" i="1" s="1"/>
  <c r="L1220" i="1"/>
  <c r="S1336" i="1"/>
  <c r="U1215" i="1"/>
  <c r="S1337" i="1" l="1"/>
  <c r="U1216" i="1"/>
  <c r="O1221" i="1"/>
  <c r="T1101" i="1"/>
  <c r="V1101" i="1" s="1"/>
  <c r="J1222" i="1"/>
  <c r="L1221" i="1"/>
  <c r="J1223" i="1" l="1"/>
  <c r="O1222" i="1"/>
  <c r="T1102" i="1"/>
  <c r="V1102" i="1" s="1"/>
  <c r="L1222" i="1"/>
  <c r="S1338" i="1"/>
  <c r="U1217" i="1"/>
  <c r="S1339" i="1" l="1"/>
  <c r="U1218" i="1"/>
  <c r="J1224" i="1"/>
  <c r="O1223" i="1"/>
  <c r="T1103" i="1"/>
  <c r="V1103" i="1" s="1"/>
  <c r="L1223" i="1"/>
  <c r="J1225" i="1" l="1"/>
  <c r="O1224" i="1"/>
  <c r="T1104" i="1"/>
  <c r="V1104" i="1" s="1"/>
  <c r="L1224" i="1"/>
  <c r="S1340" i="1"/>
  <c r="U1219" i="1"/>
  <c r="U1220" i="1" l="1"/>
  <c r="S1341" i="1"/>
  <c r="O1225" i="1"/>
  <c r="T1105" i="1"/>
  <c r="V1105" i="1" s="1"/>
  <c r="J1226" i="1"/>
  <c r="L1225" i="1"/>
  <c r="J1227" i="1" l="1"/>
  <c r="O1226" i="1"/>
  <c r="T1106" i="1"/>
  <c r="V1106" i="1" s="1"/>
  <c r="L1226" i="1"/>
  <c r="S1342" i="1"/>
  <c r="U1221" i="1"/>
  <c r="S1343" i="1" l="1"/>
  <c r="U1222" i="1"/>
  <c r="J1228" i="1"/>
  <c r="O1227" i="1"/>
  <c r="T1107" i="1"/>
  <c r="V1107" i="1" s="1"/>
  <c r="L1227" i="1"/>
  <c r="J1229" i="1" l="1"/>
  <c r="O1228" i="1"/>
  <c r="T1108" i="1"/>
  <c r="V1108" i="1" s="1"/>
  <c r="L1228" i="1"/>
  <c r="S1344" i="1"/>
  <c r="U1223" i="1"/>
  <c r="U1224" i="1" l="1"/>
  <c r="S1345" i="1"/>
  <c r="O1229" i="1"/>
  <c r="J1230" i="1"/>
  <c r="T1109" i="1"/>
  <c r="V1109" i="1" s="1"/>
  <c r="L1229" i="1"/>
  <c r="J1231" i="1" l="1"/>
  <c r="O1230" i="1"/>
  <c r="T1110" i="1"/>
  <c r="V1110" i="1" s="1"/>
  <c r="L1230" i="1"/>
  <c r="S1346" i="1"/>
  <c r="U1225" i="1"/>
  <c r="S1347" i="1" l="1"/>
  <c r="U1226" i="1"/>
  <c r="J1232" i="1"/>
  <c r="O1231" i="1"/>
  <c r="T1111" i="1"/>
  <c r="V1111" i="1" s="1"/>
  <c r="L1231" i="1"/>
  <c r="J1233" i="1" l="1"/>
  <c r="O1232" i="1"/>
  <c r="T1112" i="1"/>
  <c r="V1112" i="1" s="1"/>
  <c r="L1232" i="1"/>
  <c r="S1348" i="1"/>
  <c r="U1227" i="1"/>
  <c r="U1228" i="1" l="1"/>
  <c r="S1349" i="1"/>
  <c r="O1233" i="1"/>
  <c r="T1113" i="1"/>
  <c r="V1113" i="1" s="1"/>
  <c r="J1234" i="1"/>
  <c r="L1233" i="1"/>
  <c r="J1235" i="1" l="1"/>
  <c r="O1234" i="1"/>
  <c r="T1114" i="1"/>
  <c r="V1114" i="1" s="1"/>
  <c r="L1234" i="1"/>
  <c r="S1350" i="1"/>
  <c r="U1229" i="1"/>
  <c r="S1351" i="1" l="1"/>
  <c r="U1230" i="1"/>
  <c r="J1236" i="1"/>
  <c r="O1235" i="1"/>
  <c r="T1115" i="1"/>
  <c r="V1115" i="1" s="1"/>
  <c r="L1235" i="1"/>
  <c r="J1237" i="1" l="1"/>
  <c r="O1236" i="1"/>
  <c r="T1116" i="1"/>
  <c r="V1116" i="1" s="1"/>
  <c r="L1236" i="1"/>
  <c r="S1352" i="1"/>
  <c r="U1231" i="1"/>
  <c r="S1353" i="1" l="1"/>
  <c r="U1232" i="1"/>
  <c r="O1237" i="1"/>
  <c r="T1117" i="1"/>
  <c r="V1117" i="1" s="1"/>
  <c r="J1238" i="1"/>
  <c r="L1237" i="1"/>
  <c r="J1239" i="1" l="1"/>
  <c r="O1238" i="1"/>
  <c r="T1118" i="1"/>
  <c r="V1118" i="1" s="1"/>
  <c r="L1238" i="1"/>
  <c r="S1354" i="1"/>
  <c r="U1233" i="1"/>
  <c r="S1355" i="1" l="1"/>
  <c r="U1234" i="1"/>
  <c r="J1240" i="1"/>
  <c r="O1239" i="1"/>
  <c r="L1239" i="1"/>
  <c r="T1119" i="1"/>
  <c r="V1119" i="1" s="1"/>
  <c r="J1241" i="1" l="1"/>
  <c r="T1120" i="1"/>
  <c r="V1120" i="1" s="1"/>
  <c r="O1240" i="1"/>
  <c r="L1240" i="1"/>
  <c r="S1356" i="1"/>
  <c r="U1235" i="1"/>
  <c r="U1236" i="1" l="1"/>
  <c r="S1357" i="1"/>
  <c r="O1241" i="1"/>
  <c r="T1121" i="1"/>
  <c r="V1121" i="1" s="1"/>
  <c r="J1242" i="1"/>
  <c r="L1241" i="1"/>
  <c r="J1243" i="1" l="1"/>
  <c r="O1242" i="1"/>
  <c r="T1122" i="1"/>
  <c r="V1122" i="1" s="1"/>
  <c r="L1242" i="1"/>
  <c r="S1358" i="1"/>
  <c r="U1237" i="1"/>
  <c r="S1359" i="1" l="1"/>
  <c r="U1238" i="1"/>
  <c r="J1244" i="1"/>
  <c r="O1243" i="1"/>
  <c r="T1123" i="1"/>
  <c r="V1123" i="1" s="1"/>
  <c r="L1243" i="1"/>
  <c r="J1245" i="1" l="1"/>
  <c r="O1244" i="1"/>
  <c r="T1124" i="1"/>
  <c r="V1124" i="1" s="1"/>
  <c r="L1244" i="1"/>
  <c r="S1360" i="1"/>
  <c r="U1239" i="1"/>
  <c r="U1240" i="1" l="1"/>
  <c r="S1361" i="1"/>
  <c r="O1245" i="1"/>
  <c r="T1125" i="1"/>
  <c r="V1125" i="1" s="1"/>
  <c r="J1246" i="1"/>
  <c r="L1245" i="1"/>
  <c r="J1247" i="1" l="1"/>
  <c r="O1246" i="1"/>
  <c r="T1126" i="1"/>
  <c r="V1126" i="1" s="1"/>
  <c r="L1246" i="1"/>
  <c r="S1362" i="1"/>
  <c r="U1241" i="1"/>
  <c r="S1363" i="1" l="1"/>
  <c r="U1242" i="1"/>
  <c r="J1248" i="1"/>
  <c r="O1247" i="1"/>
  <c r="T1127" i="1"/>
  <c r="V1127" i="1" s="1"/>
  <c r="L1247" i="1"/>
  <c r="J1249" i="1" l="1"/>
  <c r="O1248" i="1"/>
  <c r="T1128" i="1"/>
  <c r="V1128" i="1" s="1"/>
  <c r="L1248" i="1"/>
  <c r="S1364" i="1"/>
  <c r="U1243" i="1"/>
  <c r="U1244" i="1" l="1"/>
  <c r="S1365" i="1"/>
  <c r="O1249" i="1"/>
  <c r="T1129" i="1"/>
  <c r="V1129" i="1" s="1"/>
  <c r="J1250" i="1"/>
  <c r="L1249" i="1"/>
  <c r="J1251" i="1" l="1"/>
  <c r="O1250" i="1"/>
  <c r="T1130" i="1"/>
  <c r="V1130" i="1" s="1"/>
  <c r="L1250" i="1"/>
  <c r="S1366" i="1"/>
  <c r="U1245" i="1"/>
  <c r="S1367" i="1" l="1"/>
  <c r="U1246" i="1"/>
  <c r="J1252" i="1"/>
  <c r="O1251" i="1"/>
  <c r="T1131" i="1"/>
  <c r="V1131" i="1" s="1"/>
  <c r="L1251" i="1"/>
  <c r="J1253" i="1" l="1"/>
  <c r="O1252" i="1"/>
  <c r="T1132" i="1"/>
  <c r="V1132" i="1" s="1"/>
  <c r="L1252" i="1"/>
  <c r="S1368" i="1"/>
  <c r="U1247" i="1"/>
  <c r="S1369" i="1" l="1"/>
  <c r="U1248" i="1"/>
  <c r="O1253" i="1"/>
  <c r="T1133" i="1"/>
  <c r="V1133" i="1" s="1"/>
  <c r="J1254" i="1"/>
  <c r="L1253" i="1"/>
  <c r="J1255" i="1" l="1"/>
  <c r="O1254" i="1"/>
  <c r="T1134" i="1"/>
  <c r="V1134" i="1" s="1"/>
  <c r="L1254" i="1"/>
  <c r="S1370" i="1"/>
  <c r="U1249" i="1"/>
  <c r="S1371" i="1" l="1"/>
  <c r="U1250" i="1"/>
  <c r="J1256" i="1"/>
  <c r="O1255" i="1"/>
  <c r="T1135" i="1"/>
  <c r="V1135" i="1" s="1"/>
  <c r="L1255" i="1"/>
  <c r="J1257" i="1" l="1"/>
  <c r="O1256" i="1"/>
  <c r="T1136" i="1"/>
  <c r="V1136" i="1" s="1"/>
  <c r="L1256" i="1"/>
  <c r="S1372" i="1"/>
  <c r="U1251" i="1"/>
  <c r="U1252" i="1" l="1"/>
  <c r="S1373" i="1"/>
  <c r="O1257" i="1"/>
  <c r="T1137" i="1"/>
  <c r="V1137" i="1" s="1"/>
  <c r="J1258" i="1"/>
  <c r="L1257" i="1"/>
  <c r="J1259" i="1" l="1"/>
  <c r="O1258" i="1"/>
  <c r="T1138" i="1"/>
  <c r="V1138" i="1" s="1"/>
  <c r="L1258" i="1"/>
  <c r="S1374" i="1"/>
  <c r="U1253" i="1"/>
  <c r="S1375" i="1" l="1"/>
  <c r="U1254" i="1"/>
  <c r="J1260" i="1"/>
  <c r="O1259" i="1"/>
  <c r="T1139" i="1"/>
  <c r="V1139" i="1" s="1"/>
  <c r="L1259" i="1"/>
  <c r="J1261" i="1" l="1"/>
  <c r="O1260" i="1"/>
  <c r="T1140" i="1"/>
  <c r="V1140" i="1" s="1"/>
  <c r="L1260" i="1"/>
  <c r="S1376" i="1"/>
  <c r="U1255" i="1"/>
  <c r="U1256" i="1" l="1"/>
  <c r="S1377" i="1"/>
  <c r="O1261" i="1"/>
  <c r="J1262" i="1"/>
  <c r="T1141" i="1"/>
  <c r="V1141" i="1" s="1"/>
  <c r="L1261" i="1"/>
  <c r="S1378" i="1" l="1"/>
  <c r="U1257" i="1"/>
  <c r="J1263" i="1"/>
  <c r="O1262" i="1"/>
  <c r="T1142" i="1"/>
  <c r="V1142" i="1" s="1"/>
  <c r="L1262" i="1"/>
  <c r="J1264" i="1" l="1"/>
  <c r="O1263" i="1"/>
  <c r="T1143" i="1"/>
  <c r="V1143" i="1" s="1"/>
  <c r="L1263" i="1"/>
  <c r="S1379" i="1"/>
  <c r="U1258" i="1"/>
  <c r="S1380" i="1" l="1"/>
  <c r="U1259" i="1"/>
  <c r="J1265" i="1"/>
  <c r="O1264" i="1"/>
  <c r="T1144" i="1"/>
  <c r="V1144" i="1" s="1"/>
  <c r="L1264" i="1"/>
  <c r="O1265" i="1" l="1"/>
  <c r="T1145" i="1"/>
  <c r="V1145" i="1" s="1"/>
  <c r="J1266" i="1"/>
  <c r="L1265" i="1"/>
  <c r="S1381" i="1"/>
  <c r="U1260" i="1"/>
  <c r="S1382" i="1" l="1"/>
  <c r="U1261" i="1"/>
  <c r="J1267" i="1"/>
  <c r="O1266" i="1"/>
  <c r="T1146" i="1"/>
  <c r="V1146" i="1" s="1"/>
  <c r="L1266" i="1"/>
  <c r="J1268" i="1" l="1"/>
  <c r="O1267" i="1"/>
  <c r="L1267" i="1"/>
  <c r="T1147" i="1"/>
  <c r="V1147" i="1" s="1"/>
  <c r="S1383" i="1"/>
  <c r="U1262" i="1"/>
  <c r="S1384" i="1" l="1"/>
  <c r="U1263" i="1"/>
  <c r="J1269" i="1"/>
  <c r="O1268" i="1"/>
  <c r="T1148" i="1"/>
  <c r="V1148" i="1" s="1"/>
  <c r="L1268" i="1"/>
  <c r="O1269" i="1" l="1"/>
  <c r="T1149" i="1"/>
  <c r="V1149" i="1" s="1"/>
  <c r="J1270" i="1"/>
  <c r="L1269" i="1"/>
  <c r="S1385" i="1"/>
  <c r="U1264" i="1"/>
  <c r="S1386" i="1" l="1"/>
  <c r="U1265" i="1"/>
  <c r="J1271" i="1"/>
  <c r="O1270" i="1"/>
  <c r="T1150" i="1"/>
  <c r="V1150" i="1" s="1"/>
  <c r="L1270" i="1"/>
  <c r="J1272" i="1" l="1"/>
  <c r="O1271" i="1"/>
  <c r="T1151" i="1"/>
  <c r="V1151" i="1" s="1"/>
  <c r="L1271" i="1"/>
  <c r="S1387" i="1"/>
  <c r="U1266" i="1"/>
  <c r="S1388" i="1" l="1"/>
  <c r="U1267" i="1"/>
  <c r="T1152" i="1"/>
  <c r="V1152" i="1" s="1"/>
  <c r="J1273" i="1"/>
  <c r="O1272" i="1"/>
  <c r="L1272" i="1"/>
  <c r="O1273" i="1" l="1"/>
  <c r="T1153" i="1"/>
  <c r="V1153" i="1" s="1"/>
  <c r="J1274" i="1"/>
  <c r="L1273" i="1"/>
  <c r="S1389" i="1"/>
  <c r="U1268" i="1"/>
  <c r="S1390" i="1" l="1"/>
  <c r="U1269" i="1"/>
  <c r="J1275" i="1"/>
  <c r="O1274" i="1"/>
  <c r="T1154" i="1"/>
  <c r="V1154" i="1" s="1"/>
  <c r="L1274" i="1"/>
  <c r="J1276" i="1" l="1"/>
  <c r="O1275" i="1"/>
  <c r="T1155" i="1"/>
  <c r="V1155" i="1" s="1"/>
  <c r="L1275" i="1"/>
  <c r="S1391" i="1"/>
  <c r="U1270" i="1"/>
  <c r="S1392" i="1" l="1"/>
  <c r="U1271" i="1"/>
  <c r="T1156" i="1"/>
  <c r="V1156" i="1" s="1"/>
  <c r="J1277" i="1"/>
  <c r="O1276" i="1"/>
  <c r="L1276" i="1"/>
  <c r="O1277" i="1" l="1"/>
  <c r="T1157" i="1"/>
  <c r="V1157" i="1" s="1"/>
  <c r="J1278" i="1"/>
  <c r="L1277" i="1"/>
  <c r="S1393" i="1"/>
  <c r="U1272" i="1"/>
  <c r="S1394" i="1" l="1"/>
  <c r="U1273" i="1"/>
  <c r="J1279" i="1"/>
  <c r="O1278" i="1"/>
  <c r="T1158" i="1"/>
  <c r="V1158" i="1" s="1"/>
  <c r="L1278" i="1"/>
  <c r="J1280" i="1" l="1"/>
  <c r="O1279" i="1"/>
  <c r="T1159" i="1"/>
  <c r="V1159" i="1" s="1"/>
  <c r="L1279" i="1"/>
  <c r="S1395" i="1"/>
  <c r="U1274" i="1"/>
  <c r="S1396" i="1" l="1"/>
  <c r="U1275" i="1"/>
  <c r="T1160" i="1"/>
  <c r="V1160" i="1" s="1"/>
  <c r="J1281" i="1"/>
  <c r="O1280" i="1"/>
  <c r="L1280" i="1"/>
  <c r="O1281" i="1" l="1"/>
  <c r="J1282" i="1"/>
  <c r="T1161" i="1"/>
  <c r="V1161" i="1" s="1"/>
  <c r="L1281" i="1"/>
  <c r="S1397" i="1"/>
  <c r="U1276" i="1"/>
  <c r="S1398" i="1" l="1"/>
  <c r="U1277" i="1"/>
  <c r="J1283" i="1"/>
  <c r="O1282" i="1"/>
  <c r="T1162" i="1"/>
  <c r="V1162" i="1" s="1"/>
  <c r="L1282" i="1"/>
  <c r="J1284" i="1" l="1"/>
  <c r="O1283" i="1"/>
  <c r="L1283" i="1"/>
  <c r="T1163" i="1"/>
  <c r="V1163" i="1" s="1"/>
  <c r="S1399" i="1"/>
  <c r="U1278" i="1"/>
  <c r="S1400" i="1" l="1"/>
  <c r="U1279" i="1"/>
  <c r="T1164" i="1"/>
  <c r="V1164" i="1" s="1"/>
  <c r="J1285" i="1"/>
  <c r="O1284" i="1"/>
  <c r="L1284" i="1"/>
  <c r="J1286" i="1" l="1"/>
  <c r="O1285" i="1"/>
  <c r="T1165" i="1"/>
  <c r="V1165" i="1" s="1"/>
  <c r="L1285" i="1"/>
  <c r="S1401" i="1"/>
  <c r="U1280" i="1"/>
  <c r="S1402" i="1" l="1"/>
  <c r="U1281" i="1"/>
  <c r="J1287" i="1"/>
  <c r="O1286" i="1"/>
  <c r="T1166" i="1"/>
  <c r="V1166" i="1" s="1"/>
  <c r="L1286" i="1"/>
  <c r="J1288" i="1" l="1"/>
  <c r="O1287" i="1"/>
  <c r="T1167" i="1"/>
  <c r="V1167" i="1" s="1"/>
  <c r="L1287" i="1"/>
  <c r="S1403" i="1"/>
  <c r="U1282" i="1"/>
  <c r="S1404" i="1" l="1"/>
  <c r="U1283" i="1"/>
  <c r="O1288" i="1"/>
  <c r="T1168" i="1"/>
  <c r="V1168" i="1" s="1"/>
  <c r="J1289" i="1"/>
  <c r="L1288" i="1"/>
  <c r="J1290" i="1" l="1"/>
  <c r="O1289" i="1"/>
  <c r="T1169" i="1"/>
  <c r="V1169" i="1" s="1"/>
  <c r="L1289" i="1"/>
  <c r="S1405" i="1"/>
  <c r="U1284" i="1"/>
  <c r="S1406" i="1" l="1"/>
  <c r="U1285" i="1"/>
  <c r="J1291" i="1"/>
  <c r="O1290" i="1"/>
  <c r="T1170" i="1"/>
  <c r="V1170" i="1" s="1"/>
  <c r="L1290" i="1"/>
  <c r="O1291" i="1" l="1"/>
  <c r="J1292" i="1"/>
  <c r="T1171" i="1"/>
  <c r="V1171" i="1" s="1"/>
  <c r="L1291" i="1"/>
  <c r="S1407" i="1"/>
  <c r="U1286" i="1"/>
  <c r="S1408" i="1" l="1"/>
  <c r="U1287" i="1"/>
  <c r="O1292" i="1"/>
  <c r="T1172" i="1"/>
  <c r="V1172" i="1" s="1"/>
  <c r="J1293" i="1"/>
  <c r="L1292" i="1"/>
  <c r="J1294" i="1" l="1"/>
  <c r="O1293" i="1"/>
  <c r="T1173" i="1"/>
  <c r="V1173" i="1" s="1"/>
  <c r="L1293" i="1"/>
  <c r="S1409" i="1"/>
  <c r="U1288" i="1"/>
  <c r="S1410" i="1" l="1"/>
  <c r="U1289" i="1"/>
  <c r="J1295" i="1"/>
  <c r="L1294" i="1"/>
  <c r="O1294" i="1"/>
  <c r="T1174" i="1"/>
  <c r="V1174" i="1" s="1"/>
  <c r="O1295" i="1" l="1"/>
  <c r="T1175" i="1"/>
  <c r="V1175" i="1" s="1"/>
  <c r="J1296" i="1"/>
  <c r="L1295" i="1"/>
  <c r="S1411" i="1"/>
  <c r="U1290" i="1"/>
  <c r="U1291" i="1" l="1"/>
  <c r="S1412" i="1"/>
  <c r="O1296" i="1"/>
  <c r="T1176" i="1"/>
  <c r="V1176" i="1" s="1"/>
  <c r="J1297" i="1"/>
  <c r="L1296" i="1"/>
  <c r="J1298" i="1" l="1"/>
  <c r="O1297" i="1"/>
  <c r="T1177" i="1"/>
  <c r="V1177" i="1" s="1"/>
  <c r="L1297" i="1"/>
  <c r="S1413" i="1"/>
  <c r="U1292" i="1"/>
  <c r="S1414" i="1" l="1"/>
  <c r="U1293" i="1"/>
  <c r="J1299" i="1"/>
  <c r="O1298" i="1"/>
  <c r="T1178" i="1"/>
  <c r="V1178" i="1" s="1"/>
  <c r="L1298" i="1"/>
  <c r="O1299" i="1" l="1"/>
  <c r="J1300" i="1"/>
  <c r="T1179" i="1"/>
  <c r="V1179" i="1" s="1"/>
  <c r="L1299" i="1"/>
  <c r="S1415" i="1"/>
  <c r="U1294" i="1"/>
  <c r="U1295" i="1" l="1"/>
  <c r="S1416" i="1"/>
  <c r="O1300" i="1"/>
  <c r="T1180" i="1"/>
  <c r="V1180" i="1" s="1"/>
  <c r="J1301" i="1"/>
  <c r="L1300" i="1"/>
  <c r="S1417" i="1" l="1"/>
  <c r="U1296" i="1"/>
  <c r="J1302" i="1"/>
  <c r="O1301" i="1"/>
  <c r="T1181" i="1"/>
  <c r="V1181" i="1" s="1"/>
  <c r="L1301" i="1"/>
  <c r="J1303" i="1" l="1"/>
  <c r="O1302" i="1"/>
  <c r="T1182" i="1"/>
  <c r="V1182" i="1" s="1"/>
  <c r="L1302" i="1"/>
  <c r="S1418" i="1"/>
  <c r="U1297" i="1"/>
  <c r="S1419" i="1" l="1"/>
  <c r="U1298" i="1"/>
  <c r="J1304" i="1"/>
  <c r="T1183" i="1"/>
  <c r="V1183" i="1" s="1"/>
  <c r="O1303" i="1"/>
  <c r="L1303" i="1"/>
  <c r="O1304" i="1" l="1"/>
  <c r="T1184" i="1"/>
  <c r="V1184" i="1" s="1"/>
  <c r="J1305" i="1"/>
  <c r="L1304" i="1"/>
  <c r="U1299" i="1"/>
  <c r="S1420" i="1"/>
  <c r="S1421" i="1" l="1"/>
  <c r="U1300" i="1"/>
  <c r="J1306" i="1"/>
  <c r="O1305" i="1"/>
  <c r="T1185" i="1"/>
  <c r="V1185" i="1" s="1"/>
  <c r="L1305" i="1"/>
  <c r="J1307" i="1" l="1"/>
  <c r="O1306" i="1"/>
  <c r="T1186" i="1"/>
  <c r="V1186" i="1" s="1"/>
  <c r="L1306" i="1"/>
  <c r="S1422" i="1"/>
  <c r="U1301" i="1"/>
  <c r="S1423" i="1" l="1"/>
  <c r="U1302" i="1"/>
  <c r="J1308" i="1"/>
  <c r="T1187" i="1"/>
  <c r="V1187" i="1" s="1"/>
  <c r="O1307" i="1"/>
  <c r="L1307" i="1"/>
  <c r="O1308" i="1" l="1"/>
  <c r="J1309" i="1"/>
  <c r="T1188" i="1"/>
  <c r="V1188" i="1" s="1"/>
  <c r="L1308" i="1"/>
  <c r="S1424" i="1"/>
  <c r="U1303" i="1"/>
  <c r="S1425" i="1" l="1"/>
  <c r="U1304" i="1"/>
  <c r="J1310" i="1"/>
  <c r="O1309" i="1"/>
  <c r="T1189" i="1"/>
  <c r="V1189" i="1" s="1"/>
  <c r="L1309" i="1"/>
  <c r="J1311" i="1" l="1"/>
  <c r="O1310" i="1"/>
  <c r="T1190" i="1"/>
  <c r="V1190" i="1" s="1"/>
  <c r="L1310" i="1"/>
  <c r="S1426" i="1"/>
  <c r="U1305" i="1"/>
  <c r="S1427" i="1" l="1"/>
  <c r="U1306" i="1"/>
  <c r="J1312" i="1"/>
  <c r="T1191" i="1"/>
  <c r="V1191" i="1" s="1"/>
  <c r="O1311" i="1"/>
  <c r="L1311" i="1"/>
  <c r="O1312" i="1" l="1"/>
  <c r="J1313" i="1"/>
  <c r="T1192" i="1"/>
  <c r="V1192" i="1" s="1"/>
  <c r="L1312" i="1"/>
  <c r="U1307" i="1"/>
  <c r="S1428" i="1"/>
  <c r="S1429" i="1" l="1"/>
  <c r="U1308" i="1"/>
  <c r="J1314" i="1"/>
  <c r="O1313" i="1"/>
  <c r="T1193" i="1"/>
  <c r="V1193" i="1" s="1"/>
  <c r="L1313" i="1"/>
  <c r="J1315" i="1" l="1"/>
  <c r="O1314" i="1"/>
  <c r="T1194" i="1"/>
  <c r="V1194" i="1" s="1"/>
  <c r="L1314" i="1"/>
  <c r="S1430" i="1"/>
  <c r="U1309" i="1"/>
  <c r="S1431" i="1" l="1"/>
  <c r="U1310" i="1"/>
  <c r="J1316" i="1"/>
  <c r="O1315" i="1"/>
  <c r="T1195" i="1"/>
  <c r="V1195" i="1" s="1"/>
  <c r="L1315" i="1"/>
  <c r="O1316" i="1" l="1"/>
  <c r="T1196" i="1"/>
  <c r="V1196" i="1" s="1"/>
  <c r="J1317" i="1"/>
  <c r="L1316" i="1"/>
  <c r="U1311" i="1"/>
  <c r="S1432" i="1"/>
  <c r="J1318" i="1" l="1"/>
  <c r="O1317" i="1"/>
  <c r="T1197" i="1"/>
  <c r="V1197" i="1" s="1"/>
  <c r="L1317" i="1"/>
  <c r="S1433" i="1"/>
  <c r="U1312" i="1"/>
  <c r="S1434" i="1" l="1"/>
  <c r="U1313" i="1"/>
  <c r="J1319" i="1"/>
  <c r="O1318" i="1"/>
  <c r="T1198" i="1"/>
  <c r="V1198" i="1" s="1"/>
  <c r="L1318" i="1"/>
  <c r="J1320" i="1" l="1"/>
  <c r="T1199" i="1"/>
  <c r="V1199" i="1" s="1"/>
  <c r="O1319" i="1"/>
  <c r="L1319" i="1"/>
  <c r="S1435" i="1"/>
  <c r="U1314" i="1"/>
  <c r="U1315" i="1" l="1"/>
  <c r="S1436" i="1"/>
  <c r="O1320" i="1"/>
  <c r="T1200" i="1"/>
  <c r="V1200" i="1" s="1"/>
  <c r="J1321" i="1"/>
  <c r="L1320" i="1"/>
  <c r="J1322" i="1" l="1"/>
  <c r="O1321" i="1"/>
  <c r="T1201" i="1"/>
  <c r="V1201" i="1" s="1"/>
  <c r="L1321" i="1"/>
  <c r="S1437" i="1"/>
  <c r="U1316" i="1"/>
  <c r="S1438" i="1" l="1"/>
  <c r="U1317" i="1"/>
  <c r="J1323" i="1"/>
  <c r="O1322" i="1"/>
  <c r="T1202" i="1"/>
  <c r="V1202" i="1" s="1"/>
  <c r="L1322" i="1"/>
  <c r="J1324" i="1" l="1"/>
  <c r="T1203" i="1"/>
  <c r="V1203" i="1" s="1"/>
  <c r="O1323" i="1"/>
  <c r="L1323" i="1"/>
  <c r="S1439" i="1"/>
  <c r="U1318" i="1"/>
  <c r="S1440" i="1" l="1"/>
  <c r="U1319" i="1"/>
  <c r="O1324" i="1"/>
  <c r="J1325" i="1"/>
  <c r="T1204" i="1"/>
  <c r="V1204" i="1" s="1"/>
  <c r="L1324" i="1"/>
  <c r="J1326" i="1" l="1"/>
  <c r="O1325" i="1"/>
  <c r="T1205" i="1"/>
  <c r="V1205" i="1" s="1"/>
  <c r="L1325" i="1"/>
  <c r="S1441" i="1"/>
  <c r="U1320" i="1"/>
  <c r="S1442" i="1" l="1"/>
  <c r="U1321" i="1"/>
  <c r="J1327" i="1"/>
  <c r="O1326" i="1"/>
  <c r="T1206" i="1"/>
  <c r="V1206" i="1" s="1"/>
  <c r="L1326" i="1"/>
  <c r="J1328" i="1" l="1"/>
  <c r="T1207" i="1"/>
  <c r="V1207" i="1" s="1"/>
  <c r="O1327" i="1"/>
  <c r="L1327" i="1"/>
  <c r="S1443" i="1"/>
  <c r="U1322" i="1"/>
  <c r="U1323" i="1" l="1"/>
  <c r="S1444" i="1"/>
  <c r="O1328" i="1"/>
  <c r="J1329" i="1"/>
  <c r="T1208" i="1"/>
  <c r="V1208" i="1" s="1"/>
  <c r="L1328" i="1"/>
  <c r="J1330" i="1" l="1"/>
  <c r="O1329" i="1"/>
  <c r="T1209" i="1"/>
  <c r="V1209" i="1" s="1"/>
  <c r="L1329" i="1"/>
  <c r="S1445" i="1"/>
  <c r="U1324" i="1"/>
  <c r="S1446" i="1" l="1"/>
  <c r="U1325" i="1"/>
  <c r="J1331" i="1"/>
  <c r="O1330" i="1"/>
  <c r="T1210" i="1"/>
  <c r="V1210" i="1" s="1"/>
  <c r="L1330" i="1"/>
  <c r="J1332" i="1" l="1"/>
  <c r="O1331" i="1"/>
  <c r="T1211" i="1"/>
  <c r="V1211" i="1" s="1"/>
  <c r="L1331" i="1"/>
  <c r="S1447" i="1"/>
  <c r="U1326" i="1"/>
  <c r="S1448" i="1" l="1"/>
  <c r="U1327" i="1"/>
  <c r="O1332" i="1"/>
  <c r="T1212" i="1"/>
  <c r="V1212" i="1" s="1"/>
  <c r="J1333" i="1"/>
  <c r="L1332" i="1"/>
  <c r="J1334" i="1" l="1"/>
  <c r="O1333" i="1"/>
  <c r="T1213" i="1"/>
  <c r="V1213" i="1" s="1"/>
  <c r="L1333" i="1"/>
  <c r="S1449" i="1"/>
  <c r="U1328" i="1"/>
  <c r="S1450" i="1" l="1"/>
  <c r="U1329" i="1"/>
  <c r="J1335" i="1"/>
  <c r="O1334" i="1"/>
  <c r="T1214" i="1"/>
  <c r="V1214" i="1" s="1"/>
  <c r="L1334" i="1"/>
  <c r="J1336" i="1" l="1"/>
  <c r="T1215" i="1"/>
  <c r="V1215" i="1" s="1"/>
  <c r="O1335" i="1"/>
  <c r="L1335" i="1"/>
  <c r="S1451" i="1"/>
  <c r="U1330" i="1"/>
  <c r="S1452" i="1" l="1"/>
  <c r="U1331" i="1"/>
  <c r="O1336" i="1"/>
  <c r="T1216" i="1"/>
  <c r="V1216" i="1" s="1"/>
  <c r="J1337" i="1"/>
  <c r="L1336" i="1"/>
  <c r="J1338" i="1" l="1"/>
  <c r="O1337" i="1"/>
  <c r="T1217" i="1"/>
  <c r="V1217" i="1" s="1"/>
  <c r="L1337" i="1"/>
  <c r="S1453" i="1"/>
  <c r="U1332" i="1"/>
  <c r="S1454" i="1" l="1"/>
  <c r="U1333" i="1"/>
  <c r="J1339" i="1"/>
  <c r="O1338" i="1"/>
  <c r="T1218" i="1"/>
  <c r="V1218" i="1" s="1"/>
  <c r="L1338" i="1"/>
  <c r="J1340" i="1" l="1"/>
  <c r="T1219" i="1"/>
  <c r="V1219" i="1" s="1"/>
  <c r="O1339" i="1"/>
  <c r="L1339" i="1"/>
  <c r="S1455" i="1"/>
  <c r="U1334" i="1"/>
  <c r="S1456" i="1" l="1"/>
  <c r="U1335" i="1"/>
  <c r="O1340" i="1"/>
  <c r="J1341" i="1"/>
  <c r="T1220" i="1"/>
  <c r="V1220" i="1" s="1"/>
  <c r="L1340" i="1"/>
  <c r="J1342" i="1" l="1"/>
  <c r="O1341" i="1"/>
  <c r="T1221" i="1"/>
  <c r="V1221" i="1" s="1"/>
  <c r="L1341" i="1"/>
  <c r="S1457" i="1"/>
  <c r="U1336" i="1"/>
  <c r="S1458" i="1" l="1"/>
  <c r="U1337" i="1"/>
  <c r="J1343" i="1"/>
  <c r="O1342" i="1"/>
  <c r="T1222" i="1"/>
  <c r="V1222" i="1" s="1"/>
  <c r="L1342" i="1"/>
  <c r="J1344" i="1" l="1"/>
  <c r="T1223" i="1"/>
  <c r="V1223" i="1" s="1"/>
  <c r="O1343" i="1"/>
  <c r="L1343" i="1"/>
  <c r="S1459" i="1"/>
  <c r="U1338" i="1"/>
  <c r="S1460" i="1" l="1"/>
  <c r="U1339" i="1"/>
  <c r="O1344" i="1"/>
  <c r="J1345" i="1"/>
  <c r="T1224" i="1"/>
  <c r="V1224" i="1" s="1"/>
  <c r="L1344" i="1"/>
  <c r="J1346" i="1" l="1"/>
  <c r="O1345" i="1"/>
  <c r="L1345" i="1"/>
  <c r="T1225" i="1"/>
  <c r="V1225" i="1" s="1"/>
  <c r="S1461" i="1"/>
  <c r="U1340" i="1"/>
  <c r="S1462" i="1" l="1"/>
  <c r="U1341" i="1"/>
  <c r="J1347" i="1"/>
  <c r="O1346" i="1"/>
  <c r="T1226" i="1"/>
  <c r="V1226" i="1" s="1"/>
  <c r="L1346" i="1"/>
  <c r="J1348" i="1" l="1"/>
  <c r="O1347" i="1"/>
  <c r="T1227" i="1"/>
  <c r="V1227" i="1" s="1"/>
  <c r="L1347" i="1"/>
  <c r="S1463" i="1"/>
  <c r="U1342" i="1"/>
  <c r="S1464" i="1" l="1"/>
  <c r="U1343" i="1"/>
  <c r="O1348" i="1"/>
  <c r="T1228" i="1"/>
  <c r="V1228" i="1" s="1"/>
  <c r="J1349" i="1"/>
  <c r="L1348" i="1"/>
  <c r="J1350" i="1" l="1"/>
  <c r="O1349" i="1"/>
  <c r="L1349" i="1"/>
  <c r="T1229" i="1"/>
  <c r="V1229" i="1" s="1"/>
  <c r="S1465" i="1"/>
  <c r="U1344" i="1"/>
  <c r="S1466" i="1" l="1"/>
  <c r="U1345" i="1"/>
  <c r="J1351" i="1"/>
  <c r="O1350" i="1"/>
  <c r="T1230" i="1"/>
  <c r="V1230" i="1" s="1"/>
  <c r="L1350" i="1"/>
  <c r="J1352" i="1" l="1"/>
  <c r="T1231" i="1"/>
  <c r="V1231" i="1" s="1"/>
  <c r="O1351" i="1"/>
  <c r="L1351" i="1"/>
  <c r="S1467" i="1"/>
  <c r="U1346" i="1"/>
  <c r="S1468" i="1" l="1"/>
  <c r="U1347" i="1"/>
  <c r="O1352" i="1"/>
  <c r="T1232" i="1"/>
  <c r="V1232" i="1" s="1"/>
  <c r="J1353" i="1"/>
  <c r="L1352" i="1"/>
  <c r="J1354" i="1" l="1"/>
  <c r="O1353" i="1"/>
  <c r="L1353" i="1"/>
  <c r="T1233" i="1"/>
  <c r="V1233" i="1" s="1"/>
  <c r="S1469" i="1"/>
  <c r="U1348" i="1"/>
  <c r="S1470" i="1" l="1"/>
  <c r="U1349" i="1"/>
  <c r="J1355" i="1"/>
  <c r="O1354" i="1"/>
  <c r="T1234" i="1"/>
  <c r="V1234" i="1" s="1"/>
  <c r="L1354" i="1"/>
  <c r="J1356" i="1" l="1"/>
  <c r="T1235" i="1"/>
  <c r="V1235" i="1" s="1"/>
  <c r="O1355" i="1"/>
  <c r="L1355" i="1"/>
  <c r="S1471" i="1"/>
  <c r="U1350" i="1"/>
  <c r="S1472" i="1" l="1"/>
  <c r="U1351" i="1"/>
  <c r="O1356" i="1"/>
  <c r="J1357" i="1"/>
  <c r="T1236" i="1"/>
  <c r="V1236" i="1" s="1"/>
  <c r="L1356" i="1"/>
  <c r="J1358" i="1" l="1"/>
  <c r="O1357" i="1"/>
  <c r="L1357" i="1"/>
  <c r="T1237" i="1"/>
  <c r="V1237" i="1" s="1"/>
  <c r="S1473" i="1"/>
  <c r="U1352" i="1"/>
  <c r="S1474" i="1" l="1"/>
  <c r="U1353" i="1"/>
  <c r="J1359" i="1"/>
  <c r="O1358" i="1"/>
  <c r="T1238" i="1"/>
  <c r="V1238" i="1" s="1"/>
  <c r="L1358" i="1"/>
  <c r="J1360" i="1" l="1"/>
  <c r="T1239" i="1"/>
  <c r="V1239" i="1" s="1"/>
  <c r="O1359" i="1"/>
  <c r="L1359" i="1"/>
  <c r="S1475" i="1"/>
  <c r="U1354" i="1"/>
  <c r="S1476" i="1" l="1"/>
  <c r="U1355" i="1"/>
  <c r="O1360" i="1"/>
  <c r="J1361" i="1"/>
  <c r="T1240" i="1"/>
  <c r="V1240" i="1" s="1"/>
  <c r="L1360" i="1"/>
  <c r="J1362" i="1" l="1"/>
  <c r="O1361" i="1"/>
  <c r="L1361" i="1"/>
  <c r="T1241" i="1"/>
  <c r="V1241" i="1" s="1"/>
  <c r="S1477" i="1"/>
  <c r="U1356" i="1"/>
  <c r="S1478" i="1" l="1"/>
  <c r="U1357" i="1"/>
  <c r="J1363" i="1"/>
  <c r="O1362" i="1"/>
  <c r="T1242" i="1"/>
  <c r="V1242" i="1" s="1"/>
  <c r="L1362" i="1"/>
  <c r="J1364" i="1" l="1"/>
  <c r="O1363" i="1"/>
  <c r="T1243" i="1"/>
  <c r="V1243" i="1" s="1"/>
  <c r="L1363" i="1"/>
  <c r="S1479" i="1"/>
  <c r="U1358" i="1"/>
  <c r="S1480" i="1" l="1"/>
  <c r="U1359" i="1"/>
  <c r="O1364" i="1"/>
  <c r="T1244" i="1"/>
  <c r="V1244" i="1" s="1"/>
  <c r="J1365" i="1"/>
  <c r="L1364" i="1"/>
  <c r="J1366" i="1" l="1"/>
  <c r="O1365" i="1"/>
  <c r="L1365" i="1"/>
  <c r="T1245" i="1"/>
  <c r="V1245" i="1" s="1"/>
  <c r="S1481" i="1"/>
  <c r="U1360" i="1"/>
  <c r="S1482" i="1" l="1"/>
  <c r="U1361" i="1"/>
  <c r="J1367" i="1"/>
  <c r="O1366" i="1"/>
  <c r="T1246" i="1"/>
  <c r="V1246" i="1" s="1"/>
  <c r="L1366" i="1"/>
  <c r="J1368" i="1" l="1"/>
  <c r="T1247" i="1"/>
  <c r="V1247" i="1" s="1"/>
  <c r="O1367" i="1"/>
  <c r="L1367" i="1"/>
  <c r="S1483" i="1"/>
  <c r="U1362" i="1"/>
  <c r="S1484" i="1" l="1"/>
  <c r="U1363" i="1"/>
  <c r="O1368" i="1"/>
  <c r="T1248" i="1"/>
  <c r="V1248" i="1" s="1"/>
  <c r="J1369" i="1"/>
  <c r="L1368" i="1"/>
  <c r="J1370" i="1" l="1"/>
  <c r="O1369" i="1"/>
  <c r="L1369" i="1"/>
  <c r="T1249" i="1"/>
  <c r="V1249" i="1" s="1"/>
  <c r="S1485" i="1"/>
  <c r="U1364" i="1"/>
  <c r="S1486" i="1" l="1"/>
  <c r="U1365" i="1"/>
  <c r="J1371" i="1"/>
  <c r="O1370" i="1"/>
  <c r="T1250" i="1"/>
  <c r="V1250" i="1" s="1"/>
  <c r="L1370" i="1"/>
  <c r="J1372" i="1" l="1"/>
  <c r="T1251" i="1"/>
  <c r="V1251" i="1" s="1"/>
  <c r="O1371" i="1"/>
  <c r="L1371" i="1"/>
  <c r="S1487" i="1"/>
  <c r="U1366" i="1"/>
  <c r="S1488" i="1" l="1"/>
  <c r="U1367" i="1"/>
  <c r="O1372" i="1"/>
  <c r="J1373" i="1"/>
  <c r="T1252" i="1"/>
  <c r="V1252" i="1" s="1"/>
  <c r="L1372" i="1"/>
  <c r="J1374" i="1" l="1"/>
  <c r="O1373" i="1"/>
  <c r="L1373" i="1"/>
  <c r="T1253" i="1"/>
  <c r="V1253" i="1" s="1"/>
  <c r="S1489" i="1"/>
  <c r="U1368" i="1"/>
  <c r="S1490" i="1" l="1"/>
  <c r="U1369" i="1"/>
  <c r="J1375" i="1"/>
  <c r="O1374" i="1"/>
  <c r="T1254" i="1"/>
  <c r="V1254" i="1" s="1"/>
  <c r="L1374" i="1"/>
  <c r="J1376" i="1" l="1"/>
  <c r="T1255" i="1"/>
  <c r="V1255" i="1" s="1"/>
  <c r="O1375" i="1"/>
  <c r="L1375" i="1"/>
  <c r="S1491" i="1"/>
  <c r="U1370" i="1"/>
  <c r="S1492" i="1" l="1"/>
  <c r="U1371" i="1"/>
  <c r="O1376" i="1"/>
  <c r="J1377" i="1"/>
  <c r="T1256" i="1"/>
  <c r="V1256" i="1" s="1"/>
  <c r="L1376" i="1"/>
  <c r="J1378" i="1" l="1"/>
  <c r="O1377" i="1"/>
  <c r="L1377" i="1"/>
  <c r="T1257" i="1"/>
  <c r="V1257" i="1" s="1"/>
  <c r="S1493" i="1"/>
  <c r="U1372" i="1"/>
  <c r="S1494" i="1" l="1"/>
  <c r="U1373" i="1"/>
  <c r="J1379" i="1"/>
  <c r="O1378" i="1"/>
  <c r="T1258" i="1"/>
  <c r="V1258" i="1" s="1"/>
  <c r="L1378" i="1"/>
  <c r="J1380" i="1" l="1"/>
  <c r="O1379" i="1"/>
  <c r="L1379" i="1"/>
  <c r="T1259" i="1"/>
  <c r="V1259" i="1" s="1"/>
  <c r="S1495" i="1"/>
  <c r="U1374" i="1"/>
  <c r="S1496" i="1" l="1"/>
  <c r="U1375" i="1"/>
  <c r="J1381" i="1"/>
  <c r="O1380" i="1"/>
  <c r="T1260" i="1"/>
  <c r="V1260" i="1" s="1"/>
  <c r="L1380" i="1"/>
  <c r="O1381" i="1" l="1"/>
  <c r="J1382" i="1"/>
  <c r="T1261" i="1"/>
  <c r="V1261" i="1" s="1"/>
  <c r="L1381" i="1"/>
  <c r="S1497" i="1"/>
  <c r="U1376" i="1"/>
  <c r="S1498" i="1" l="1"/>
  <c r="U1377" i="1"/>
  <c r="J1383" i="1"/>
  <c r="O1382" i="1"/>
  <c r="L1382" i="1"/>
  <c r="T1262" i="1"/>
  <c r="V1262" i="1" s="1"/>
  <c r="J1384" i="1" l="1"/>
  <c r="O1383" i="1"/>
  <c r="T1263" i="1"/>
  <c r="V1263" i="1" s="1"/>
  <c r="L1383" i="1"/>
  <c r="S1499" i="1"/>
  <c r="U1378" i="1"/>
  <c r="S1500" i="1" l="1"/>
  <c r="U1379" i="1"/>
  <c r="J1385" i="1"/>
  <c r="T1264" i="1"/>
  <c r="V1264" i="1" s="1"/>
  <c r="O1384" i="1"/>
  <c r="L1384" i="1"/>
  <c r="O1385" i="1" l="1"/>
  <c r="J1386" i="1"/>
  <c r="T1265" i="1"/>
  <c r="V1265" i="1" s="1"/>
  <c r="L1385" i="1"/>
  <c r="S1501" i="1"/>
  <c r="U1380" i="1"/>
  <c r="S1502" i="1" l="1"/>
  <c r="U1381" i="1"/>
  <c r="J1387" i="1"/>
  <c r="L1386" i="1"/>
  <c r="O1386" i="1"/>
  <c r="T1266" i="1"/>
  <c r="V1266" i="1" s="1"/>
  <c r="J1388" i="1" l="1"/>
  <c r="O1387" i="1"/>
  <c r="T1267" i="1"/>
  <c r="V1267" i="1" s="1"/>
  <c r="L1387" i="1"/>
  <c r="S1503" i="1"/>
  <c r="U1382" i="1"/>
  <c r="S1504" i="1" l="1"/>
  <c r="U1383" i="1"/>
  <c r="J1389" i="1"/>
  <c r="O1388" i="1"/>
  <c r="T1268" i="1"/>
  <c r="V1268" i="1" s="1"/>
  <c r="L1388" i="1"/>
  <c r="O1389" i="1" l="1"/>
  <c r="J1390" i="1"/>
  <c r="T1269" i="1"/>
  <c r="V1269" i="1" s="1"/>
  <c r="L1389" i="1"/>
  <c r="S1505" i="1"/>
  <c r="U1384" i="1"/>
  <c r="U1385" i="1" l="1"/>
  <c r="S1506" i="1"/>
  <c r="J1391" i="1"/>
  <c r="O1390" i="1"/>
  <c r="L1390" i="1"/>
  <c r="T1270" i="1"/>
  <c r="V1270" i="1" s="1"/>
  <c r="T1271" i="1" l="1"/>
  <c r="V1271" i="1" s="1"/>
  <c r="O1391" i="1"/>
  <c r="L1391" i="1"/>
  <c r="J1392" i="1"/>
  <c r="U1386" i="1"/>
  <c r="S1507" i="1"/>
  <c r="S1508" i="1" l="1"/>
  <c r="U1387" i="1"/>
  <c r="J1393" i="1"/>
  <c r="O1392" i="1"/>
  <c r="T1272" i="1"/>
  <c r="V1272" i="1" s="1"/>
  <c r="L1392" i="1"/>
  <c r="O1393" i="1" l="1"/>
  <c r="L1393" i="1"/>
  <c r="J1394" i="1"/>
  <c r="T1273" i="1"/>
  <c r="V1273" i="1" s="1"/>
  <c r="S1509" i="1"/>
  <c r="U1388" i="1"/>
  <c r="J1395" i="1" l="1"/>
  <c r="O1394" i="1"/>
  <c r="L1394" i="1"/>
  <c r="T1274" i="1"/>
  <c r="V1274" i="1" s="1"/>
  <c r="S1510" i="1"/>
  <c r="U1389" i="1"/>
  <c r="U1390" i="1" l="1"/>
  <c r="S1511" i="1"/>
  <c r="J1396" i="1"/>
  <c r="O1395" i="1"/>
  <c r="L1395" i="1"/>
  <c r="T1275" i="1"/>
  <c r="V1275" i="1" s="1"/>
  <c r="J1397" i="1" l="1"/>
  <c r="O1396" i="1"/>
  <c r="T1276" i="1"/>
  <c r="V1276" i="1" s="1"/>
  <c r="L1396" i="1"/>
  <c r="S1512" i="1"/>
  <c r="U1391" i="1"/>
  <c r="S1513" i="1" l="1"/>
  <c r="U1392" i="1"/>
  <c r="J1398" i="1"/>
  <c r="O1397" i="1"/>
  <c r="T1277" i="1"/>
  <c r="V1277" i="1" s="1"/>
  <c r="L1397" i="1"/>
  <c r="J1399" i="1" l="1"/>
  <c r="L1398" i="1"/>
  <c r="O1398" i="1"/>
  <c r="T1278" i="1"/>
  <c r="V1278" i="1" s="1"/>
  <c r="S1514" i="1"/>
  <c r="U1393" i="1"/>
  <c r="S1515" i="1" l="1"/>
  <c r="U1394" i="1"/>
  <c r="O1399" i="1"/>
  <c r="T1279" i="1"/>
  <c r="V1279" i="1" s="1"/>
  <c r="J1400" i="1"/>
  <c r="L1399" i="1"/>
  <c r="O1400" i="1" l="1"/>
  <c r="J1401" i="1"/>
  <c r="T1280" i="1"/>
  <c r="V1280" i="1" s="1"/>
  <c r="L1400" i="1"/>
  <c r="S1516" i="1"/>
  <c r="U1395" i="1"/>
  <c r="S1517" i="1" l="1"/>
  <c r="U1396" i="1"/>
  <c r="J1402" i="1"/>
  <c r="O1401" i="1"/>
  <c r="T1281" i="1"/>
  <c r="V1281" i="1" s="1"/>
  <c r="L1401" i="1"/>
  <c r="J1403" i="1" l="1"/>
  <c r="O1402" i="1"/>
  <c r="L1402" i="1"/>
  <c r="T1282" i="1"/>
  <c r="V1282" i="1" s="1"/>
  <c r="S1518" i="1"/>
  <c r="U1397" i="1"/>
  <c r="U1398" i="1" l="1"/>
  <c r="S1519" i="1"/>
  <c r="O1403" i="1"/>
  <c r="J1404" i="1"/>
  <c r="T1283" i="1"/>
  <c r="V1283" i="1" s="1"/>
  <c r="L1403" i="1"/>
  <c r="S1520" i="1" l="1"/>
  <c r="U1399" i="1"/>
  <c r="O1404" i="1"/>
  <c r="J1405" i="1"/>
  <c r="T1284" i="1"/>
  <c r="V1284" i="1" s="1"/>
  <c r="L1404" i="1"/>
  <c r="J1406" i="1" l="1"/>
  <c r="O1405" i="1"/>
  <c r="L1405" i="1"/>
  <c r="T1285" i="1"/>
  <c r="V1285" i="1" s="1"/>
  <c r="S1521" i="1"/>
  <c r="U1400" i="1"/>
  <c r="S1522" i="1" l="1"/>
  <c r="U1401" i="1"/>
  <c r="J1407" i="1"/>
  <c r="T1286" i="1"/>
  <c r="V1286" i="1" s="1"/>
  <c r="O1406" i="1"/>
  <c r="L1406" i="1"/>
  <c r="T1287" i="1" l="1"/>
  <c r="V1287" i="1" s="1"/>
  <c r="O1407" i="1"/>
  <c r="J1408" i="1"/>
  <c r="L1407" i="1"/>
  <c r="S1523" i="1"/>
  <c r="U1402" i="1"/>
  <c r="O1408" i="1" l="1"/>
  <c r="J1409" i="1"/>
  <c r="T1288" i="1"/>
  <c r="V1288" i="1" s="1"/>
  <c r="L1408" i="1"/>
  <c r="S1524" i="1"/>
  <c r="U1403" i="1"/>
  <c r="S1525" i="1" l="1"/>
  <c r="U1404" i="1"/>
  <c r="J1410" i="1"/>
  <c r="O1409" i="1"/>
  <c r="T1289" i="1"/>
  <c r="V1289" i="1" s="1"/>
  <c r="L1409" i="1"/>
  <c r="J1411" i="1" l="1"/>
  <c r="T1290" i="1"/>
  <c r="V1290" i="1" s="1"/>
  <c r="L1410" i="1"/>
  <c r="O1410" i="1"/>
  <c r="S1526" i="1"/>
  <c r="U1405" i="1"/>
  <c r="S1527" i="1" l="1"/>
  <c r="U1406" i="1"/>
  <c r="J1412" i="1"/>
  <c r="T1291" i="1"/>
  <c r="V1291" i="1" s="1"/>
  <c r="O1411" i="1"/>
  <c r="L1411" i="1"/>
  <c r="O1412" i="1" l="1"/>
  <c r="J1413" i="1"/>
  <c r="T1292" i="1"/>
  <c r="V1292" i="1" s="1"/>
  <c r="L1412" i="1"/>
  <c r="S1528" i="1"/>
  <c r="U1407" i="1"/>
  <c r="S1529" i="1" l="1"/>
  <c r="U1408" i="1"/>
  <c r="J1414" i="1"/>
  <c r="O1413" i="1"/>
  <c r="T1293" i="1"/>
  <c r="V1293" i="1" s="1"/>
  <c r="L1413" i="1"/>
  <c r="J1415" i="1" l="1"/>
  <c r="T1294" i="1"/>
  <c r="V1294" i="1" s="1"/>
  <c r="O1414" i="1"/>
  <c r="L1414" i="1"/>
  <c r="S1530" i="1"/>
  <c r="U1409" i="1"/>
  <c r="U1410" i="1" l="1"/>
  <c r="S1531" i="1"/>
  <c r="T1295" i="1"/>
  <c r="V1295" i="1" s="1"/>
  <c r="O1415" i="1"/>
  <c r="J1416" i="1"/>
  <c r="L1415" i="1"/>
  <c r="O1416" i="1" l="1"/>
  <c r="J1417" i="1"/>
  <c r="T1296" i="1"/>
  <c r="V1296" i="1" s="1"/>
  <c r="L1416" i="1"/>
  <c r="S1532" i="1"/>
  <c r="U1411" i="1"/>
  <c r="S1533" i="1" l="1"/>
  <c r="U1412" i="1"/>
  <c r="J1418" i="1"/>
  <c r="O1417" i="1"/>
  <c r="T1297" i="1"/>
  <c r="V1297" i="1" s="1"/>
  <c r="L1417" i="1"/>
  <c r="J1419" i="1" l="1"/>
  <c r="T1298" i="1"/>
  <c r="V1298" i="1" s="1"/>
  <c r="L1418" i="1"/>
  <c r="O1418" i="1"/>
  <c r="S1534" i="1"/>
  <c r="U1413" i="1"/>
  <c r="U1414" i="1" l="1"/>
  <c r="S1535" i="1"/>
  <c r="J1420" i="1"/>
  <c r="T1299" i="1"/>
  <c r="V1299" i="1" s="1"/>
  <c r="O1419" i="1"/>
  <c r="L1419" i="1"/>
  <c r="O1420" i="1" l="1"/>
  <c r="J1421" i="1"/>
  <c r="T1300" i="1"/>
  <c r="V1300" i="1" s="1"/>
  <c r="L1420" i="1"/>
  <c r="S1536" i="1"/>
  <c r="U1415" i="1"/>
  <c r="S1537" i="1" l="1"/>
  <c r="U1416" i="1"/>
  <c r="J1422" i="1"/>
  <c r="O1421" i="1"/>
  <c r="T1301" i="1"/>
  <c r="V1301" i="1" s="1"/>
  <c r="L1421" i="1"/>
  <c r="J1423" i="1" l="1"/>
  <c r="O1422" i="1"/>
  <c r="L1422" i="1"/>
  <c r="T1302" i="1"/>
  <c r="V1302" i="1" s="1"/>
  <c r="S1538" i="1"/>
  <c r="U1417" i="1"/>
  <c r="S1539" i="1" l="1"/>
  <c r="U1418" i="1"/>
  <c r="J1424" i="1"/>
  <c r="O1423" i="1"/>
  <c r="T1303" i="1"/>
  <c r="V1303" i="1" s="1"/>
  <c r="L1423" i="1"/>
  <c r="O1424" i="1" l="1"/>
  <c r="T1304" i="1"/>
  <c r="V1304" i="1" s="1"/>
  <c r="J1425" i="1"/>
  <c r="L1424" i="1"/>
  <c r="S1540" i="1"/>
  <c r="U1419" i="1"/>
  <c r="S1541" i="1" l="1"/>
  <c r="U1420" i="1"/>
  <c r="J1426" i="1"/>
  <c r="O1425" i="1"/>
  <c r="T1305" i="1"/>
  <c r="V1305" i="1" s="1"/>
  <c r="L1425" i="1"/>
  <c r="J1427" i="1" l="1"/>
  <c r="O1426" i="1"/>
  <c r="T1306" i="1"/>
  <c r="V1306" i="1" s="1"/>
  <c r="L1426" i="1"/>
  <c r="S1542" i="1"/>
  <c r="U1421" i="1"/>
  <c r="S1543" i="1" l="1"/>
  <c r="U1422" i="1"/>
  <c r="J1428" i="1"/>
  <c r="T1307" i="1"/>
  <c r="V1307" i="1" s="1"/>
  <c r="O1427" i="1"/>
  <c r="L1427" i="1"/>
  <c r="O1428" i="1" l="1"/>
  <c r="J1429" i="1"/>
  <c r="T1308" i="1"/>
  <c r="V1308" i="1" s="1"/>
  <c r="L1428" i="1"/>
  <c r="S1544" i="1"/>
  <c r="U1423" i="1"/>
  <c r="S1545" i="1" l="1"/>
  <c r="U1424" i="1"/>
  <c r="J1430" i="1"/>
  <c r="O1429" i="1"/>
  <c r="T1309" i="1"/>
  <c r="V1309" i="1" s="1"/>
  <c r="L1429" i="1"/>
  <c r="J1431" i="1" l="1"/>
  <c r="O1430" i="1"/>
  <c r="T1310" i="1"/>
  <c r="V1310" i="1" s="1"/>
  <c r="L1430" i="1"/>
  <c r="S1546" i="1"/>
  <c r="U1425" i="1"/>
  <c r="S1547" i="1" l="1"/>
  <c r="U1426" i="1"/>
  <c r="J1432" i="1"/>
  <c r="T1311" i="1"/>
  <c r="V1311" i="1" s="1"/>
  <c r="O1431" i="1"/>
  <c r="L1431" i="1"/>
  <c r="O1432" i="1" l="1"/>
  <c r="J1433" i="1"/>
  <c r="T1312" i="1"/>
  <c r="V1312" i="1" s="1"/>
  <c r="L1432" i="1"/>
  <c r="U1427" i="1"/>
  <c r="S1548" i="1"/>
  <c r="S1549" i="1" l="1"/>
  <c r="U1428" i="1"/>
  <c r="J1434" i="1"/>
  <c r="O1433" i="1"/>
  <c r="T1313" i="1"/>
  <c r="V1313" i="1" s="1"/>
  <c r="L1433" i="1"/>
  <c r="J1435" i="1" l="1"/>
  <c r="O1434" i="1"/>
  <c r="T1314" i="1"/>
  <c r="V1314" i="1" s="1"/>
  <c r="L1434" i="1"/>
  <c r="S1550" i="1"/>
  <c r="U1429" i="1"/>
  <c r="S1551" i="1" l="1"/>
  <c r="U1430" i="1"/>
  <c r="J1436" i="1"/>
  <c r="O1435" i="1"/>
  <c r="T1315" i="1"/>
  <c r="V1315" i="1" s="1"/>
  <c r="L1435" i="1"/>
  <c r="O1436" i="1" l="1"/>
  <c r="J1437" i="1"/>
  <c r="T1316" i="1"/>
  <c r="V1316" i="1" s="1"/>
  <c r="L1436" i="1"/>
  <c r="S1552" i="1"/>
  <c r="U1431" i="1"/>
  <c r="S1553" i="1" l="1"/>
  <c r="U1432" i="1"/>
  <c r="J1438" i="1"/>
  <c r="O1437" i="1"/>
  <c r="T1317" i="1"/>
  <c r="V1317" i="1" s="1"/>
  <c r="L1437" i="1"/>
  <c r="J1439" i="1" l="1"/>
  <c r="O1438" i="1"/>
  <c r="L1438" i="1"/>
  <c r="T1318" i="1"/>
  <c r="V1318" i="1" s="1"/>
  <c r="S1554" i="1"/>
  <c r="U1433" i="1"/>
  <c r="S1555" i="1" l="1"/>
  <c r="U1434" i="1"/>
  <c r="J1440" i="1"/>
  <c r="O1439" i="1"/>
  <c r="T1319" i="1"/>
  <c r="V1319" i="1" s="1"/>
  <c r="L1439" i="1"/>
  <c r="O1440" i="1" l="1"/>
  <c r="T1320" i="1"/>
  <c r="V1320" i="1" s="1"/>
  <c r="J1441" i="1"/>
  <c r="L1440" i="1"/>
  <c r="S1556" i="1"/>
  <c r="U1435" i="1"/>
  <c r="S1557" i="1" l="1"/>
  <c r="U1436" i="1"/>
  <c r="J1442" i="1"/>
  <c r="O1441" i="1"/>
  <c r="T1321" i="1"/>
  <c r="V1321" i="1" s="1"/>
  <c r="L1441" i="1"/>
  <c r="J1443" i="1" l="1"/>
  <c r="O1442" i="1"/>
  <c r="T1322" i="1"/>
  <c r="V1322" i="1" s="1"/>
  <c r="L1442" i="1"/>
  <c r="S1558" i="1"/>
  <c r="U1437" i="1"/>
  <c r="S1559" i="1" l="1"/>
  <c r="U1438" i="1"/>
  <c r="J1444" i="1"/>
  <c r="T1323" i="1"/>
  <c r="V1323" i="1" s="1"/>
  <c r="O1443" i="1"/>
  <c r="L1443" i="1"/>
  <c r="O1444" i="1" l="1"/>
  <c r="J1445" i="1"/>
  <c r="T1324" i="1"/>
  <c r="V1324" i="1" s="1"/>
  <c r="L1444" i="1"/>
  <c r="S1560" i="1"/>
  <c r="U1439" i="1"/>
  <c r="S1561" i="1" l="1"/>
  <c r="U1440" i="1"/>
  <c r="J1446" i="1"/>
  <c r="O1445" i="1"/>
  <c r="T1325" i="1"/>
  <c r="V1325" i="1" s="1"/>
  <c r="L1445" i="1"/>
  <c r="J1447" i="1" l="1"/>
  <c r="T1326" i="1"/>
  <c r="V1326" i="1" s="1"/>
  <c r="O1446" i="1"/>
  <c r="L1446" i="1"/>
  <c r="S1562" i="1"/>
  <c r="U1441" i="1"/>
  <c r="S1563" i="1" l="1"/>
  <c r="U1442" i="1"/>
  <c r="J1448" i="1"/>
  <c r="O1447" i="1"/>
  <c r="T1327" i="1"/>
  <c r="V1327" i="1" s="1"/>
  <c r="L1447" i="1"/>
  <c r="J1449" i="1" l="1"/>
  <c r="O1448" i="1"/>
  <c r="T1328" i="1"/>
  <c r="V1328" i="1" s="1"/>
  <c r="L1448" i="1"/>
  <c r="S1564" i="1"/>
  <c r="U1443" i="1"/>
  <c r="S1565" i="1" l="1"/>
  <c r="U1444" i="1"/>
  <c r="O1449" i="1"/>
  <c r="J1450" i="1"/>
  <c r="L1449" i="1"/>
  <c r="T1329" i="1"/>
  <c r="V1329" i="1" s="1"/>
  <c r="J1451" i="1" l="1"/>
  <c r="T1330" i="1"/>
  <c r="V1330" i="1" s="1"/>
  <c r="O1450" i="1"/>
  <c r="L1450" i="1"/>
  <c r="S1566" i="1"/>
  <c r="U1445" i="1"/>
  <c r="S1567" i="1" l="1"/>
  <c r="U1446" i="1"/>
  <c r="O1451" i="1"/>
  <c r="J1452" i="1"/>
  <c r="T1331" i="1"/>
  <c r="V1331" i="1" s="1"/>
  <c r="L1451" i="1"/>
  <c r="J1453" i="1" l="1"/>
  <c r="O1452" i="1"/>
  <c r="T1332" i="1"/>
  <c r="V1332" i="1" s="1"/>
  <c r="L1452" i="1"/>
  <c r="S1568" i="1"/>
  <c r="U1447" i="1"/>
  <c r="S1569" i="1" l="1"/>
  <c r="U1448" i="1"/>
  <c r="O1453" i="1"/>
  <c r="J1454" i="1"/>
  <c r="L1453" i="1"/>
  <c r="T1333" i="1"/>
  <c r="V1333" i="1" s="1"/>
  <c r="J1455" i="1" l="1"/>
  <c r="O1454" i="1"/>
  <c r="T1334" i="1"/>
  <c r="V1334" i="1" s="1"/>
  <c r="L1454" i="1"/>
  <c r="S1570" i="1"/>
  <c r="U1449" i="1"/>
  <c r="S1571" i="1" l="1"/>
  <c r="U1450" i="1"/>
  <c r="O1455" i="1"/>
  <c r="J1456" i="1"/>
  <c r="T1335" i="1"/>
  <c r="V1335" i="1" s="1"/>
  <c r="L1455" i="1"/>
  <c r="J1457" i="1" l="1"/>
  <c r="O1456" i="1"/>
  <c r="T1336" i="1"/>
  <c r="V1336" i="1" s="1"/>
  <c r="L1456" i="1"/>
  <c r="S1572" i="1"/>
  <c r="U1451" i="1"/>
  <c r="S1573" i="1" l="1"/>
  <c r="U1452" i="1"/>
  <c r="J1458" i="1"/>
  <c r="O1457" i="1"/>
  <c r="L1457" i="1"/>
  <c r="T1337" i="1"/>
  <c r="V1337" i="1" s="1"/>
  <c r="J1459" i="1" l="1"/>
  <c r="T1338" i="1"/>
  <c r="V1338" i="1" s="1"/>
  <c r="O1458" i="1"/>
  <c r="L1458" i="1"/>
  <c r="U1453" i="1"/>
  <c r="S1574" i="1"/>
  <c r="S1575" i="1" l="1"/>
  <c r="U1454" i="1"/>
  <c r="O1459" i="1"/>
  <c r="J1460" i="1"/>
  <c r="L1459" i="1"/>
  <c r="T1339" i="1"/>
  <c r="V1339" i="1" s="1"/>
  <c r="J1461" i="1" l="1"/>
  <c r="O1460" i="1"/>
  <c r="T1340" i="1"/>
  <c r="V1340" i="1" s="1"/>
  <c r="L1460" i="1"/>
  <c r="S1576" i="1"/>
  <c r="U1455" i="1"/>
  <c r="S1577" i="1" l="1"/>
  <c r="U1456" i="1"/>
  <c r="L1461" i="1"/>
  <c r="J1462" i="1"/>
  <c r="O1461" i="1"/>
  <c r="T1341" i="1"/>
  <c r="V1341" i="1" s="1"/>
  <c r="J1463" i="1" l="1"/>
  <c r="T1342" i="1"/>
  <c r="V1342" i="1" s="1"/>
  <c r="O1462" i="1"/>
  <c r="L1462" i="1"/>
  <c r="S1578" i="1"/>
  <c r="U1457" i="1"/>
  <c r="U1458" i="1" l="1"/>
  <c r="S1579" i="1"/>
  <c r="O1463" i="1"/>
  <c r="J1464" i="1"/>
  <c r="T1343" i="1"/>
  <c r="V1343" i="1" s="1"/>
  <c r="L1463" i="1"/>
  <c r="J1465" i="1" l="1"/>
  <c r="O1464" i="1"/>
  <c r="T1344" i="1"/>
  <c r="V1344" i="1" s="1"/>
  <c r="L1464" i="1"/>
  <c r="S1580" i="1"/>
  <c r="U1459" i="1"/>
  <c r="S1581" i="1" l="1"/>
  <c r="U1460" i="1"/>
  <c r="O1465" i="1"/>
  <c r="L1465" i="1"/>
  <c r="J1466" i="1"/>
  <c r="T1345" i="1"/>
  <c r="V1345" i="1" s="1"/>
  <c r="J1467" i="1" l="1"/>
  <c r="O1466" i="1"/>
  <c r="T1346" i="1"/>
  <c r="V1346" i="1" s="1"/>
  <c r="L1466" i="1"/>
  <c r="U1461" i="1"/>
  <c r="S1582" i="1"/>
  <c r="S1583" i="1" l="1"/>
  <c r="U1462" i="1"/>
  <c r="O1467" i="1"/>
  <c r="J1468" i="1"/>
  <c r="T1347" i="1"/>
  <c r="V1347" i="1" s="1"/>
  <c r="L1467" i="1"/>
  <c r="J1469" i="1" l="1"/>
  <c r="O1468" i="1"/>
  <c r="T1348" i="1"/>
  <c r="V1348" i="1" s="1"/>
  <c r="L1468" i="1"/>
  <c r="S1584" i="1"/>
  <c r="U1463" i="1"/>
  <c r="S1585" i="1" l="1"/>
  <c r="U1464" i="1"/>
  <c r="L1469" i="1"/>
  <c r="J1470" i="1"/>
  <c r="T1349" i="1"/>
  <c r="V1349" i="1" s="1"/>
  <c r="O1469" i="1"/>
  <c r="O1470" i="1" l="1"/>
  <c r="J1471" i="1"/>
  <c r="T1350" i="1"/>
  <c r="V1350" i="1" s="1"/>
  <c r="L1470" i="1"/>
  <c r="U1465" i="1"/>
  <c r="S1586" i="1"/>
  <c r="U1466" i="1" l="1"/>
  <c r="S1587" i="1"/>
  <c r="O1471" i="1"/>
  <c r="J1472" i="1"/>
  <c r="L1471" i="1"/>
  <c r="T1351" i="1"/>
  <c r="V1351" i="1" s="1"/>
  <c r="S1588" i="1" l="1"/>
  <c r="U1467" i="1"/>
  <c r="J1473" i="1"/>
  <c r="O1472" i="1"/>
  <c r="T1352" i="1"/>
  <c r="V1352" i="1" s="1"/>
  <c r="L1472" i="1"/>
  <c r="O1473" i="1" l="1"/>
  <c r="L1473" i="1"/>
  <c r="J1474" i="1"/>
  <c r="T1353" i="1"/>
  <c r="V1353" i="1" s="1"/>
  <c r="S1589" i="1"/>
  <c r="U1468" i="1"/>
  <c r="O1474" i="1" l="1"/>
  <c r="J1475" i="1"/>
  <c r="T1354" i="1"/>
  <c r="V1354" i="1" s="1"/>
  <c r="L1474" i="1"/>
  <c r="U1469" i="1"/>
  <c r="S1590" i="1"/>
  <c r="O1475" i="1" l="1"/>
  <c r="J1476" i="1"/>
  <c r="T1355" i="1"/>
  <c r="V1355" i="1" s="1"/>
  <c r="L1475" i="1"/>
  <c r="S1591" i="1"/>
  <c r="U1470" i="1"/>
  <c r="S1592" i="1" l="1"/>
  <c r="U1471" i="1"/>
  <c r="J1477" i="1"/>
  <c r="O1476" i="1"/>
  <c r="T1356" i="1"/>
  <c r="V1356" i="1" s="1"/>
  <c r="L1476" i="1"/>
  <c r="O1477" i="1" l="1"/>
  <c r="J1478" i="1"/>
  <c r="L1477" i="1"/>
  <c r="T1357" i="1"/>
  <c r="V1357" i="1" s="1"/>
  <c r="S1593" i="1"/>
  <c r="U1472" i="1"/>
  <c r="U1473" i="1" l="1"/>
  <c r="S1594" i="1"/>
  <c r="O1478" i="1"/>
  <c r="J1479" i="1"/>
  <c r="T1358" i="1"/>
  <c r="V1358" i="1" s="1"/>
  <c r="L1478" i="1"/>
  <c r="S1595" i="1" l="1"/>
  <c r="U1474" i="1"/>
  <c r="O1479" i="1"/>
  <c r="J1480" i="1"/>
  <c r="T1359" i="1"/>
  <c r="V1359" i="1" s="1"/>
  <c r="L1479" i="1"/>
  <c r="J1481" i="1" l="1"/>
  <c r="O1480" i="1"/>
  <c r="T1360" i="1"/>
  <c r="V1360" i="1" s="1"/>
  <c r="L1480" i="1"/>
  <c r="S1596" i="1"/>
  <c r="U1475" i="1"/>
  <c r="S1597" i="1" l="1"/>
  <c r="U1476" i="1"/>
  <c r="O1481" i="1"/>
  <c r="J1482" i="1"/>
  <c r="L1481" i="1"/>
  <c r="T1361" i="1"/>
  <c r="V1361" i="1" s="1"/>
  <c r="O1482" i="1" l="1"/>
  <c r="J1483" i="1"/>
  <c r="T1362" i="1"/>
  <c r="V1362" i="1" s="1"/>
  <c r="L1482" i="1"/>
  <c r="S1598" i="1"/>
  <c r="U1477" i="1"/>
  <c r="S1599" i="1" l="1"/>
  <c r="U1478" i="1"/>
  <c r="O1483" i="1"/>
  <c r="J1484" i="1"/>
  <c r="T1363" i="1"/>
  <c r="V1363" i="1" s="1"/>
  <c r="L1483" i="1"/>
  <c r="J1485" i="1" l="1"/>
  <c r="O1484" i="1"/>
  <c r="T1364" i="1"/>
  <c r="V1364" i="1" s="1"/>
  <c r="L1484" i="1"/>
  <c r="S1600" i="1"/>
  <c r="U1479" i="1"/>
  <c r="S1601" i="1" l="1"/>
  <c r="U1480" i="1"/>
  <c r="O1485" i="1"/>
  <c r="J1486" i="1"/>
  <c r="L1485" i="1"/>
  <c r="T1365" i="1"/>
  <c r="V1365" i="1" s="1"/>
  <c r="J1487" i="1" l="1"/>
  <c r="T1366" i="1"/>
  <c r="V1366" i="1" s="1"/>
  <c r="O1486" i="1"/>
  <c r="L1486" i="1"/>
  <c r="U1481" i="1"/>
  <c r="S1602" i="1"/>
  <c r="U1482" i="1" l="1"/>
  <c r="S1603" i="1"/>
  <c r="O1487" i="1"/>
  <c r="J1488" i="1"/>
  <c r="T1367" i="1"/>
  <c r="V1367" i="1" s="1"/>
  <c r="L1487" i="1"/>
  <c r="J1489" i="1" l="1"/>
  <c r="O1488" i="1"/>
  <c r="T1368" i="1"/>
  <c r="V1368" i="1" s="1"/>
  <c r="L1488" i="1"/>
  <c r="S1604" i="1"/>
  <c r="U1483" i="1"/>
  <c r="S1605" i="1" l="1"/>
  <c r="U1484" i="1"/>
  <c r="J1490" i="1"/>
  <c r="L1489" i="1"/>
  <c r="O1489" i="1"/>
  <c r="T1369" i="1"/>
  <c r="V1369" i="1" s="1"/>
  <c r="O1490" i="1" l="1"/>
  <c r="J1491" i="1"/>
  <c r="T1370" i="1"/>
  <c r="V1370" i="1" s="1"/>
  <c r="L1490" i="1"/>
  <c r="S1606" i="1"/>
  <c r="U1485" i="1"/>
  <c r="S1607" i="1" l="1"/>
  <c r="U1486" i="1"/>
  <c r="O1491" i="1"/>
  <c r="J1492" i="1"/>
  <c r="T1371" i="1"/>
  <c r="V1371" i="1" s="1"/>
  <c r="L1491" i="1"/>
  <c r="J1493" i="1" l="1"/>
  <c r="O1492" i="1"/>
  <c r="T1372" i="1"/>
  <c r="V1372" i="1" s="1"/>
  <c r="L1492" i="1"/>
  <c r="S1608" i="1"/>
  <c r="U1487" i="1"/>
  <c r="S1609" i="1" l="1"/>
  <c r="U1488" i="1"/>
  <c r="L1493" i="1"/>
  <c r="O1493" i="1"/>
  <c r="J1494" i="1"/>
  <c r="T1373" i="1"/>
  <c r="V1373" i="1" s="1"/>
  <c r="J1495" i="1" l="1"/>
  <c r="O1494" i="1"/>
  <c r="T1374" i="1"/>
  <c r="V1374" i="1" s="1"/>
  <c r="L1494" i="1"/>
  <c r="S1610" i="1"/>
  <c r="U1489" i="1"/>
  <c r="U1490" i="1" l="1"/>
  <c r="S1611" i="1"/>
  <c r="O1495" i="1"/>
  <c r="J1496" i="1"/>
  <c r="L1495" i="1"/>
  <c r="T1375" i="1"/>
  <c r="V1375" i="1" s="1"/>
  <c r="S1612" i="1" l="1"/>
  <c r="U1491" i="1"/>
  <c r="J1497" i="1"/>
  <c r="O1496" i="1"/>
  <c r="L1496" i="1"/>
  <c r="T1376" i="1"/>
  <c r="V1376" i="1" s="1"/>
  <c r="L1497" i="1" l="1"/>
  <c r="J1498" i="1"/>
  <c r="T1377" i="1"/>
  <c r="V1377" i="1" s="1"/>
  <c r="O1497" i="1"/>
  <c r="S1613" i="1"/>
  <c r="U1492" i="1"/>
  <c r="S1614" i="1" l="1"/>
  <c r="U1493" i="1"/>
  <c r="J1499" i="1"/>
  <c r="T1378" i="1"/>
  <c r="V1378" i="1" s="1"/>
  <c r="O1498" i="1"/>
  <c r="L1498" i="1"/>
  <c r="O1499" i="1" l="1"/>
  <c r="J1500" i="1"/>
  <c r="T1379" i="1"/>
  <c r="V1379" i="1" s="1"/>
  <c r="L1499" i="1"/>
  <c r="S1615" i="1"/>
  <c r="U1494" i="1"/>
  <c r="S1616" i="1" l="1"/>
  <c r="U1495" i="1"/>
  <c r="J1501" i="1"/>
  <c r="O1500" i="1"/>
  <c r="T1380" i="1"/>
  <c r="V1380" i="1" s="1"/>
  <c r="L1500" i="1"/>
  <c r="O1501" i="1" l="1"/>
  <c r="L1501" i="1"/>
  <c r="J1502" i="1"/>
  <c r="T1381" i="1"/>
  <c r="V1381" i="1" s="1"/>
  <c r="S1617" i="1"/>
  <c r="U1496" i="1"/>
  <c r="O1502" i="1" l="1"/>
  <c r="J1503" i="1"/>
  <c r="T1382" i="1"/>
  <c r="V1382" i="1" s="1"/>
  <c r="L1502" i="1"/>
  <c r="S1618" i="1"/>
  <c r="U1497" i="1"/>
  <c r="S1619" i="1" l="1"/>
  <c r="U1498" i="1"/>
  <c r="O1503" i="1"/>
  <c r="J1504" i="1"/>
  <c r="L1503" i="1"/>
  <c r="T1383" i="1"/>
  <c r="V1383" i="1" s="1"/>
  <c r="J1505" i="1" l="1"/>
  <c r="T1384" i="1"/>
  <c r="V1384" i="1" s="1"/>
  <c r="O1504" i="1"/>
  <c r="L1504" i="1"/>
  <c r="S1620" i="1"/>
  <c r="U1499" i="1"/>
  <c r="S1621" i="1" l="1"/>
  <c r="U1500" i="1"/>
  <c r="O1505" i="1"/>
  <c r="L1505" i="1"/>
  <c r="J1506" i="1"/>
  <c r="T1385" i="1"/>
  <c r="V1385" i="1" s="1"/>
  <c r="O1506" i="1" l="1"/>
  <c r="J1507" i="1"/>
  <c r="T1386" i="1"/>
  <c r="V1386" i="1" s="1"/>
  <c r="L1506" i="1"/>
  <c r="S1622" i="1"/>
  <c r="U1501" i="1"/>
  <c r="S1623" i="1" l="1"/>
  <c r="U1502" i="1"/>
  <c r="O1507" i="1"/>
  <c r="J1508" i="1"/>
  <c r="T1387" i="1"/>
  <c r="V1387" i="1" s="1"/>
  <c r="L1507" i="1"/>
  <c r="J1509" i="1" l="1"/>
  <c r="O1508" i="1"/>
  <c r="L1508" i="1"/>
  <c r="T1388" i="1"/>
  <c r="V1388" i="1" s="1"/>
  <c r="S1624" i="1"/>
  <c r="U1503" i="1"/>
  <c r="S1625" i="1" l="1"/>
  <c r="U1504" i="1"/>
  <c r="O1509" i="1"/>
  <c r="J1510" i="1"/>
  <c r="L1509" i="1"/>
  <c r="T1389" i="1"/>
  <c r="V1389" i="1" s="1"/>
  <c r="O1510" i="1" l="1"/>
  <c r="J1511" i="1"/>
  <c r="T1390" i="1"/>
  <c r="V1390" i="1" s="1"/>
  <c r="L1510" i="1"/>
  <c r="S1626" i="1"/>
  <c r="U1505" i="1"/>
  <c r="S1627" i="1" l="1"/>
  <c r="U1506" i="1"/>
  <c r="O1511" i="1"/>
  <c r="J1512" i="1"/>
  <c r="T1391" i="1"/>
  <c r="V1391" i="1" s="1"/>
  <c r="L1511" i="1"/>
  <c r="J1513" i="1" l="1"/>
  <c r="O1512" i="1"/>
  <c r="T1392" i="1"/>
  <c r="V1392" i="1" s="1"/>
  <c r="L1512" i="1"/>
  <c r="S1628" i="1"/>
  <c r="U1507" i="1"/>
  <c r="S1629" i="1" l="1"/>
  <c r="U1508" i="1"/>
  <c r="O1513" i="1"/>
  <c r="J1514" i="1"/>
  <c r="L1513" i="1"/>
  <c r="T1393" i="1"/>
  <c r="V1393" i="1" s="1"/>
  <c r="O1514" i="1" l="1"/>
  <c r="J1515" i="1"/>
  <c r="T1394" i="1"/>
  <c r="V1394" i="1" s="1"/>
  <c r="L1514" i="1"/>
  <c r="S1630" i="1"/>
  <c r="U1509" i="1"/>
  <c r="S1631" i="1" l="1"/>
  <c r="U1510" i="1"/>
  <c r="O1515" i="1"/>
  <c r="L1515" i="1"/>
  <c r="T1395" i="1"/>
  <c r="V1395" i="1" s="1"/>
  <c r="J1516" i="1"/>
  <c r="J1517" i="1" l="1"/>
  <c r="O1516" i="1"/>
  <c r="L1516" i="1"/>
  <c r="T1396" i="1"/>
  <c r="V1396" i="1" s="1"/>
  <c r="S1632" i="1"/>
  <c r="U1511" i="1"/>
  <c r="S1633" i="1" l="1"/>
  <c r="U1512" i="1"/>
  <c r="O1517" i="1"/>
  <c r="J1518" i="1"/>
  <c r="L1517" i="1"/>
  <c r="T1397" i="1"/>
  <c r="V1397" i="1" s="1"/>
  <c r="J1519" i="1" l="1"/>
  <c r="T1398" i="1"/>
  <c r="V1398" i="1" s="1"/>
  <c r="O1518" i="1"/>
  <c r="L1518" i="1"/>
  <c r="S1634" i="1"/>
  <c r="U1513" i="1"/>
  <c r="S1635" i="1" l="1"/>
  <c r="U1514" i="1"/>
  <c r="O1519" i="1"/>
  <c r="T1399" i="1"/>
  <c r="V1399" i="1" s="1"/>
  <c r="J1520" i="1"/>
  <c r="L1519" i="1"/>
  <c r="J1521" i="1" l="1"/>
  <c r="O1520" i="1"/>
  <c r="T1400" i="1"/>
  <c r="V1400" i="1" s="1"/>
  <c r="L1520" i="1"/>
  <c r="S1636" i="1"/>
  <c r="U1515" i="1"/>
  <c r="S1637" i="1" l="1"/>
  <c r="U1516" i="1"/>
  <c r="J1522" i="1"/>
  <c r="L1521" i="1"/>
  <c r="O1521" i="1"/>
  <c r="T1401" i="1"/>
  <c r="V1401" i="1" s="1"/>
  <c r="J1523" i="1" l="1"/>
  <c r="T1402" i="1"/>
  <c r="V1402" i="1" s="1"/>
  <c r="O1522" i="1"/>
  <c r="L1522" i="1"/>
  <c r="S1638" i="1"/>
  <c r="U1517" i="1"/>
  <c r="S1639" i="1" l="1"/>
  <c r="U1518" i="1"/>
  <c r="O1523" i="1"/>
  <c r="J1524" i="1"/>
  <c r="T1403" i="1"/>
  <c r="V1403" i="1" s="1"/>
  <c r="L1523" i="1"/>
  <c r="J1525" i="1" l="1"/>
  <c r="O1524" i="1"/>
  <c r="T1404" i="1"/>
  <c r="V1404" i="1" s="1"/>
  <c r="L1524" i="1"/>
  <c r="S1640" i="1"/>
  <c r="U1519" i="1"/>
  <c r="S1641" i="1" l="1"/>
  <c r="U1520" i="1"/>
  <c r="L1525" i="1"/>
  <c r="O1525" i="1"/>
  <c r="J1526" i="1"/>
  <c r="T1405" i="1"/>
  <c r="V1405" i="1" s="1"/>
  <c r="O1526" i="1" l="1"/>
  <c r="T1406" i="1"/>
  <c r="V1406" i="1" s="1"/>
  <c r="J1527" i="1"/>
  <c r="L1526" i="1"/>
  <c r="S1642" i="1"/>
  <c r="U1521" i="1"/>
  <c r="S1643" i="1" l="1"/>
  <c r="U1522" i="1"/>
  <c r="O1527" i="1"/>
  <c r="L1527" i="1"/>
  <c r="T1407" i="1"/>
  <c r="V1407" i="1" s="1"/>
  <c r="J1528" i="1"/>
  <c r="J1529" i="1" l="1"/>
  <c r="O1528" i="1"/>
  <c r="L1528" i="1"/>
  <c r="T1408" i="1"/>
  <c r="V1408" i="1" s="1"/>
  <c r="S1644" i="1"/>
  <c r="U1523" i="1"/>
  <c r="S1645" i="1" l="1"/>
  <c r="U1524" i="1"/>
  <c r="J1530" i="1"/>
  <c r="L1529" i="1"/>
  <c r="O1529" i="1"/>
  <c r="T1409" i="1"/>
  <c r="V1409" i="1" s="1"/>
  <c r="J1531" i="1" l="1"/>
  <c r="T1410" i="1"/>
  <c r="V1410" i="1" s="1"/>
  <c r="O1530" i="1"/>
  <c r="L1530" i="1"/>
  <c r="S1646" i="1"/>
  <c r="U1525" i="1"/>
  <c r="S1647" i="1" l="1"/>
  <c r="U1526" i="1"/>
  <c r="J1532" i="1"/>
  <c r="O1531" i="1"/>
  <c r="T1411" i="1"/>
  <c r="V1411" i="1" s="1"/>
  <c r="L1531" i="1"/>
  <c r="O1532" i="1" l="1"/>
  <c r="J1533" i="1"/>
  <c r="T1412" i="1"/>
  <c r="V1412" i="1" s="1"/>
  <c r="L1532" i="1"/>
  <c r="S1648" i="1"/>
  <c r="U1527" i="1"/>
  <c r="S1649" i="1" l="1"/>
  <c r="U1528" i="1"/>
  <c r="L1533" i="1"/>
  <c r="O1533" i="1"/>
  <c r="J1534" i="1"/>
  <c r="T1413" i="1"/>
  <c r="V1413" i="1" s="1"/>
  <c r="J1535" i="1" l="1"/>
  <c r="O1534" i="1"/>
  <c r="T1414" i="1"/>
  <c r="V1414" i="1" s="1"/>
  <c r="L1534" i="1"/>
  <c r="S1650" i="1"/>
  <c r="U1529" i="1"/>
  <c r="S1651" i="1" l="1"/>
  <c r="U1530" i="1"/>
  <c r="O1535" i="1"/>
  <c r="J1536" i="1"/>
  <c r="T1415" i="1"/>
  <c r="V1415" i="1" s="1"/>
  <c r="L1535" i="1"/>
  <c r="J1537" i="1" l="1"/>
  <c r="O1536" i="1"/>
  <c r="T1416" i="1"/>
  <c r="V1416" i="1" s="1"/>
  <c r="L1536" i="1"/>
  <c r="S1652" i="1"/>
  <c r="U1531" i="1"/>
  <c r="S1653" i="1" l="1"/>
  <c r="U1532" i="1"/>
  <c r="J1538" i="1"/>
  <c r="O1537" i="1"/>
  <c r="L1537" i="1"/>
  <c r="T1417" i="1"/>
  <c r="V1417" i="1" s="1"/>
  <c r="J1539" i="1" l="1"/>
  <c r="T1418" i="1"/>
  <c r="V1418" i="1" s="1"/>
  <c r="O1538" i="1"/>
  <c r="L1538" i="1"/>
  <c r="U1533" i="1"/>
  <c r="S1654" i="1"/>
  <c r="S1655" i="1" l="1"/>
  <c r="U1534" i="1"/>
  <c r="O1539" i="1"/>
  <c r="J1540" i="1"/>
  <c r="T1419" i="1"/>
  <c r="V1419" i="1" s="1"/>
  <c r="L1539" i="1"/>
  <c r="J1541" i="1" l="1"/>
  <c r="L1540" i="1"/>
  <c r="O1540" i="1"/>
  <c r="T1420" i="1"/>
  <c r="V1420" i="1" s="1"/>
  <c r="S1656" i="1"/>
  <c r="U1535" i="1"/>
  <c r="S1657" i="1" l="1"/>
  <c r="U1536" i="1"/>
  <c r="J1542" i="1"/>
  <c r="O1541" i="1"/>
  <c r="L1541" i="1"/>
  <c r="T1421" i="1"/>
  <c r="V1421" i="1" s="1"/>
  <c r="J1543" i="1" l="1"/>
  <c r="O1542" i="1"/>
  <c r="T1422" i="1"/>
  <c r="V1422" i="1" s="1"/>
  <c r="L1542" i="1"/>
  <c r="U1537" i="1"/>
  <c r="S1658" i="1"/>
  <c r="S1659" i="1" l="1"/>
  <c r="U1538" i="1"/>
  <c r="O1543" i="1"/>
  <c r="J1544" i="1"/>
  <c r="T1423" i="1"/>
  <c r="V1423" i="1" s="1"/>
  <c r="L1543" i="1"/>
  <c r="J1545" i="1" l="1"/>
  <c r="O1544" i="1"/>
  <c r="L1544" i="1"/>
  <c r="T1424" i="1"/>
  <c r="V1424" i="1" s="1"/>
  <c r="S1660" i="1"/>
  <c r="U1539" i="1"/>
  <c r="S1661" i="1" l="1"/>
  <c r="U1540" i="1"/>
  <c r="L1545" i="1"/>
  <c r="J1546" i="1"/>
  <c r="O1545" i="1"/>
  <c r="T1425" i="1"/>
  <c r="V1425" i="1" s="1"/>
  <c r="O1546" i="1" l="1"/>
  <c r="T1426" i="1"/>
  <c r="V1426" i="1" s="1"/>
  <c r="J1547" i="1"/>
  <c r="L1546" i="1"/>
  <c r="S1662" i="1"/>
  <c r="U1541" i="1"/>
  <c r="S1663" i="1" l="1"/>
  <c r="U1542" i="1"/>
  <c r="O1547" i="1"/>
  <c r="J1548" i="1"/>
  <c r="T1427" i="1"/>
  <c r="V1427" i="1" s="1"/>
  <c r="L1547" i="1"/>
  <c r="O1548" i="1" l="1"/>
  <c r="J1549" i="1"/>
  <c r="T1428" i="1"/>
  <c r="V1428" i="1" s="1"/>
  <c r="L1548" i="1"/>
  <c r="S1664" i="1"/>
  <c r="U1543" i="1"/>
  <c r="S1665" i="1" l="1"/>
  <c r="U1544" i="1"/>
  <c r="J1550" i="1"/>
  <c r="O1549" i="1"/>
  <c r="L1549" i="1"/>
  <c r="T1429" i="1"/>
  <c r="V1429" i="1" s="1"/>
  <c r="J1551" i="1" l="1"/>
  <c r="O1550" i="1"/>
  <c r="L1550" i="1"/>
  <c r="T1430" i="1"/>
  <c r="V1430" i="1" s="1"/>
  <c r="S1666" i="1"/>
  <c r="U1545" i="1"/>
  <c r="U1546" i="1" l="1"/>
  <c r="S1667" i="1"/>
  <c r="J1552" i="1"/>
  <c r="O1551" i="1"/>
  <c r="T1431" i="1"/>
  <c r="V1431" i="1" s="1"/>
  <c r="L1551" i="1"/>
  <c r="O1552" i="1" l="1"/>
  <c r="J1553" i="1"/>
  <c r="T1432" i="1"/>
  <c r="V1432" i="1" s="1"/>
  <c r="L1552" i="1"/>
  <c r="S1668" i="1"/>
  <c r="U1547" i="1"/>
  <c r="O1553" i="1" l="1"/>
  <c r="J1554" i="1"/>
  <c r="T1433" i="1"/>
  <c r="V1433" i="1" s="1"/>
  <c r="L1553" i="1"/>
  <c r="S1669" i="1"/>
  <c r="U1548" i="1"/>
  <c r="S1670" i="1" l="1"/>
  <c r="U1549" i="1"/>
  <c r="O1554" i="1"/>
  <c r="L1554" i="1"/>
  <c r="J1555" i="1"/>
  <c r="T1434" i="1"/>
  <c r="V1434" i="1" s="1"/>
  <c r="O1555" i="1" l="1"/>
  <c r="J1556" i="1"/>
  <c r="T1435" i="1"/>
  <c r="V1435" i="1" s="1"/>
  <c r="L1555" i="1"/>
  <c r="S1671" i="1"/>
  <c r="U1550" i="1"/>
  <c r="S1672" i="1" l="1"/>
  <c r="U1551" i="1"/>
  <c r="J1557" i="1"/>
  <c r="O1556" i="1"/>
  <c r="T1436" i="1"/>
  <c r="V1436" i="1" s="1"/>
  <c r="L1556" i="1"/>
  <c r="J1558" i="1" l="1"/>
  <c r="O1557" i="1"/>
  <c r="L1557" i="1"/>
  <c r="T1437" i="1"/>
  <c r="V1437" i="1" s="1"/>
  <c r="S1673" i="1"/>
  <c r="U1552" i="1"/>
  <c r="S1674" i="1" l="1"/>
  <c r="U1553" i="1"/>
  <c r="J1559" i="1"/>
  <c r="O1558" i="1"/>
  <c r="T1438" i="1"/>
  <c r="V1438" i="1" s="1"/>
  <c r="L1558" i="1"/>
  <c r="J1560" i="1" l="1"/>
  <c r="O1559" i="1"/>
  <c r="L1559" i="1"/>
  <c r="T1439" i="1"/>
  <c r="V1439" i="1" s="1"/>
  <c r="S1675" i="1"/>
  <c r="U1554" i="1"/>
  <c r="S1676" i="1" l="1"/>
  <c r="U1555" i="1"/>
  <c r="J1561" i="1"/>
  <c r="O1560" i="1"/>
  <c r="L1560" i="1"/>
  <c r="T1440" i="1"/>
  <c r="V1440" i="1" s="1"/>
  <c r="O1561" i="1" l="1"/>
  <c r="J1562" i="1"/>
  <c r="T1441" i="1"/>
  <c r="V1441" i="1" s="1"/>
  <c r="L1561" i="1"/>
  <c r="S1677" i="1"/>
  <c r="U1556" i="1"/>
  <c r="S1678" i="1" l="1"/>
  <c r="U1557" i="1"/>
  <c r="O1562" i="1"/>
  <c r="T1442" i="1"/>
  <c r="V1442" i="1" s="1"/>
  <c r="J1563" i="1"/>
  <c r="L1562" i="1"/>
  <c r="J1564" i="1" l="1"/>
  <c r="O1563" i="1"/>
  <c r="T1443" i="1"/>
  <c r="V1443" i="1" s="1"/>
  <c r="L1563" i="1"/>
  <c r="S1679" i="1"/>
  <c r="U1558" i="1"/>
  <c r="S1680" i="1" l="1"/>
  <c r="U1559" i="1"/>
  <c r="O1564" i="1"/>
  <c r="J1565" i="1"/>
  <c r="T1444" i="1"/>
  <c r="V1444" i="1" s="1"/>
  <c r="L1564" i="1"/>
  <c r="O1565" i="1" l="1"/>
  <c r="J1566" i="1"/>
  <c r="T1445" i="1"/>
  <c r="V1445" i="1" s="1"/>
  <c r="L1565" i="1"/>
  <c r="S1681" i="1"/>
  <c r="U1560" i="1"/>
  <c r="U1561" i="1" l="1"/>
  <c r="S1682" i="1"/>
  <c r="O1566" i="1"/>
  <c r="J1567" i="1"/>
  <c r="T1446" i="1"/>
  <c r="V1446" i="1" s="1"/>
  <c r="L1566" i="1"/>
  <c r="S1683" i="1" l="1"/>
  <c r="U1562" i="1"/>
  <c r="O1567" i="1"/>
  <c r="J1568" i="1"/>
  <c r="T1447" i="1"/>
  <c r="V1447" i="1" s="1"/>
  <c r="L1567" i="1"/>
  <c r="J1569" i="1" l="1"/>
  <c r="O1568" i="1"/>
  <c r="L1568" i="1"/>
  <c r="T1448" i="1"/>
  <c r="V1448" i="1" s="1"/>
  <c r="S1684" i="1"/>
  <c r="U1563" i="1"/>
  <c r="S1685" i="1" l="1"/>
  <c r="U1564" i="1"/>
  <c r="J1570" i="1"/>
  <c r="O1569" i="1"/>
  <c r="T1449" i="1"/>
  <c r="V1449" i="1" s="1"/>
  <c r="L1569" i="1"/>
  <c r="J1571" i="1" l="1"/>
  <c r="O1570" i="1"/>
  <c r="T1450" i="1"/>
  <c r="V1450" i="1" s="1"/>
  <c r="L1570" i="1"/>
  <c r="S1686" i="1"/>
  <c r="U1565" i="1"/>
  <c r="S1687" i="1" l="1"/>
  <c r="U1566" i="1"/>
  <c r="J1572" i="1"/>
  <c r="O1571" i="1"/>
  <c r="L1571" i="1"/>
  <c r="T1451" i="1"/>
  <c r="V1451" i="1" s="1"/>
  <c r="J1573" i="1" l="1"/>
  <c r="O1572" i="1"/>
  <c r="T1452" i="1"/>
  <c r="V1452" i="1" s="1"/>
  <c r="L1572" i="1"/>
  <c r="S1688" i="1"/>
  <c r="U1567" i="1"/>
  <c r="S1689" i="1" l="1"/>
  <c r="U1568" i="1"/>
  <c r="T1453" i="1"/>
  <c r="V1453" i="1" s="1"/>
  <c r="J1574" i="1"/>
  <c r="O1573" i="1"/>
  <c r="L1573" i="1"/>
  <c r="L1574" i="1" l="1"/>
  <c r="J1575" i="1"/>
  <c r="O1574" i="1"/>
  <c r="T1454" i="1"/>
  <c r="V1454" i="1" s="1"/>
  <c r="S1690" i="1"/>
  <c r="U1569" i="1"/>
  <c r="S1691" i="1" l="1"/>
  <c r="U1570" i="1"/>
  <c r="O1575" i="1"/>
  <c r="J1576" i="1"/>
  <c r="L1575" i="1"/>
  <c r="T1455" i="1"/>
  <c r="V1455" i="1" s="1"/>
  <c r="J1577" i="1" l="1"/>
  <c r="O1576" i="1"/>
  <c r="T1456" i="1"/>
  <c r="V1456" i="1" s="1"/>
  <c r="L1576" i="1"/>
  <c r="U1571" i="1"/>
  <c r="S1692" i="1"/>
  <c r="U1572" i="1" l="1"/>
  <c r="S1693" i="1"/>
  <c r="O1577" i="1"/>
  <c r="T1457" i="1"/>
  <c r="V1457" i="1" s="1"/>
  <c r="J1578" i="1"/>
  <c r="L1577" i="1"/>
  <c r="O1578" i="1" l="1"/>
  <c r="J1579" i="1"/>
  <c r="T1458" i="1"/>
  <c r="V1458" i="1" s="1"/>
  <c r="L1578" i="1"/>
  <c r="S1694" i="1"/>
  <c r="U1573" i="1"/>
  <c r="U1574" i="1" l="1"/>
  <c r="S1695" i="1"/>
  <c r="O1579" i="1"/>
  <c r="J1580" i="1"/>
  <c r="T1459" i="1"/>
  <c r="V1459" i="1" s="1"/>
  <c r="L1579" i="1"/>
  <c r="S1696" i="1" l="1"/>
  <c r="U1575" i="1"/>
  <c r="O1580" i="1"/>
  <c r="J1581" i="1"/>
  <c r="T1460" i="1"/>
  <c r="V1460" i="1" s="1"/>
  <c r="L1580" i="1"/>
  <c r="J1582" i="1" l="1"/>
  <c r="T1461" i="1"/>
  <c r="V1461" i="1" s="1"/>
  <c r="O1581" i="1"/>
  <c r="L1581" i="1"/>
  <c r="S1697" i="1"/>
  <c r="U1576" i="1"/>
  <c r="S1698" i="1" l="1"/>
  <c r="U1577" i="1"/>
  <c r="J1583" i="1"/>
  <c r="O1582" i="1"/>
  <c r="T1462" i="1"/>
  <c r="V1462" i="1" s="1"/>
  <c r="L1582" i="1"/>
  <c r="J1584" i="1" l="1"/>
  <c r="O1583" i="1"/>
  <c r="T1463" i="1"/>
  <c r="V1463" i="1" s="1"/>
  <c r="L1583" i="1"/>
  <c r="S1699" i="1"/>
  <c r="U1578" i="1"/>
  <c r="S1700" i="1" l="1"/>
  <c r="U1579" i="1"/>
  <c r="J1585" i="1"/>
  <c r="O1584" i="1"/>
  <c r="T1464" i="1"/>
  <c r="V1464" i="1" s="1"/>
  <c r="L1584" i="1"/>
  <c r="J1586" i="1" l="1"/>
  <c r="O1585" i="1"/>
  <c r="T1465" i="1"/>
  <c r="V1465" i="1" s="1"/>
  <c r="L1585" i="1"/>
  <c r="S1701" i="1"/>
  <c r="U1580" i="1"/>
  <c r="S1702" i="1" l="1"/>
  <c r="U1581" i="1"/>
  <c r="L1586" i="1"/>
  <c r="J1587" i="1"/>
  <c r="O1586" i="1"/>
  <c r="T1466" i="1"/>
  <c r="V1466" i="1" s="1"/>
  <c r="J1588" i="1" l="1"/>
  <c r="O1587" i="1"/>
  <c r="T1467" i="1"/>
  <c r="V1467" i="1" s="1"/>
  <c r="L1587" i="1"/>
  <c r="U1582" i="1"/>
  <c r="S1703" i="1"/>
  <c r="S1704" i="1" l="1"/>
  <c r="U1583" i="1"/>
  <c r="J1589" i="1"/>
  <c r="O1588" i="1"/>
  <c r="T1468" i="1"/>
  <c r="V1468" i="1" s="1"/>
  <c r="L1588" i="1"/>
  <c r="O1589" i="1" l="1"/>
  <c r="J1590" i="1"/>
  <c r="T1469" i="1"/>
  <c r="V1469" i="1" s="1"/>
  <c r="L1589" i="1"/>
  <c r="S1705" i="1"/>
  <c r="U1584" i="1"/>
  <c r="S1706" i="1" l="1"/>
  <c r="U1585" i="1"/>
  <c r="O1590" i="1"/>
  <c r="J1591" i="1"/>
  <c r="T1470" i="1"/>
  <c r="V1470" i="1" s="1"/>
  <c r="L1590" i="1"/>
  <c r="O1591" i="1" l="1"/>
  <c r="J1592" i="1"/>
  <c r="T1471" i="1"/>
  <c r="V1471" i="1" s="1"/>
  <c r="L1591" i="1"/>
  <c r="U1586" i="1"/>
  <c r="S1707" i="1"/>
  <c r="S1708" i="1" l="1"/>
  <c r="U1587" i="1"/>
  <c r="J1593" i="1"/>
  <c r="O1592" i="1"/>
  <c r="T1472" i="1"/>
  <c r="V1472" i="1" s="1"/>
  <c r="L1592" i="1"/>
  <c r="T1473" i="1" l="1"/>
  <c r="V1473" i="1" s="1"/>
  <c r="J1594" i="1"/>
  <c r="O1593" i="1"/>
  <c r="L1593" i="1"/>
  <c r="S1709" i="1"/>
  <c r="U1588" i="1"/>
  <c r="S1710" i="1" l="1"/>
  <c r="U1589" i="1"/>
  <c r="J1595" i="1"/>
  <c r="O1594" i="1"/>
  <c r="T1474" i="1"/>
  <c r="V1474" i="1" s="1"/>
  <c r="L1594" i="1"/>
  <c r="J1596" i="1" l="1"/>
  <c r="O1595" i="1"/>
  <c r="L1595" i="1"/>
  <c r="T1475" i="1"/>
  <c r="V1475" i="1" s="1"/>
  <c r="S1711" i="1"/>
  <c r="U1590" i="1"/>
  <c r="S1712" i="1" l="1"/>
  <c r="U1591" i="1"/>
  <c r="J1597" i="1"/>
  <c r="O1596" i="1"/>
  <c r="T1476" i="1"/>
  <c r="V1476" i="1" s="1"/>
  <c r="L1596" i="1"/>
  <c r="T1477" i="1" l="1"/>
  <c r="V1477" i="1" s="1"/>
  <c r="O1597" i="1"/>
  <c r="J1598" i="1"/>
  <c r="L1597" i="1"/>
  <c r="S1713" i="1"/>
  <c r="U1592" i="1"/>
  <c r="S1714" i="1" l="1"/>
  <c r="U1593" i="1"/>
  <c r="O1598" i="1"/>
  <c r="J1599" i="1"/>
  <c r="T1478" i="1"/>
  <c r="V1478" i="1" s="1"/>
  <c r="L1598" i="1"/>
  <c r="J1600" i="1" l="1"/>
  <c r="O1599" i="1"/>
  <c r="T1479" i="1"/>
  <c r="V1479" i="1" s="1"/>
  <c r="L1599" i="1"/>
  <c r="S1715" i="1"/>
  <c r="U1594" i="1"/>
  <c r="S1716" i="1" l="1"/>
  <c r="U1595" i="1"/>
  <c r="O1600" i="1"/>
  <c r="J1601" i="1"/>
  <c r="T1480" i="1"/>
  <c r="V1480" i="1" s="1"/>
  <c r="L1600" i="1"/>
  <c r="O1601" i="1" l="1"/>
  <c r="J1602" i="1"/>
  <c r="T1481" i="1"/>
  <c r="V1481" i="1" s="1"/>
  <c r="L1601" i="1"/>
  <c r="S1717" i="1"/>
  <c r="U1596" i="1"/>
  <c r="S1718" i="1" l="1"/>
  <c r="U1597" i="1"/>
  <c r="O1602" i="1"/>
  <c r="J1603" i="1"/>
  <c r="L1602" i="1"/>
  <c r="T1482" i="1"/>
  <c r="V1482" i="1" s="1"/>
  <c r="O1603" i="1" l="1"/>
  <c r="J1604" i="1"/>
  <c r="T1483" i="1"/>
  <c r="V1483" i="1" s="1"/>
  <c r="L1603" i="1"/>
  <c r="S1719" i="1"/>
  <c r="U1598" i="1"/>
  <c r="S1720" i="1" l="1"/>
  <c r="U1599" i="1"/>
  <c r="O1604" i="1"/>
  <c r="J1605" i="1"/>
  <c r="L1604" i="1"/>
  <c r="T1484" i="1"/>
  <c r="V1484" i="1" s="1"/>
  <c r="J1606" i="1" l="1"/>
  <c r="O1605" i="1"/>
  <c r="T1485" i="1"/>
  <c r="V1485" i="1" s="1"/>
  <c r="L1605" i="1"/>
  <c r="S1721" i="1"/>
  <c r="U1600" i="1"/>
  <c r="S1722" i="1" l="1"/>
  <c r="U1601" i="1"/>
  <c r="J1607" i="1"/>
  <c r="O1606" i="1"/>
  <c r="L1606" i="1"/>
  <c r="T1486" i="1"/>
  <c r="V1486" i="1" s="1"/>
  <c r="J1608" i="1" l="1"/>
  <c r="O1607" i="1"/>
  <c r="L1607" i="1"/>
  <c r="T1487" i="1"/>
  <c r="V1487" i="1" s="1"/>
  <c r="S1723" i="1"/>
  <c r="U1602" i="1"/>
  <c r="S1724" i="1" l="1"/>
  <c r="U1603" i="1"/>
  <c r="J1609" i="1"/>
  <c r="O1608" i="1"/>
  <c r="T1488" i="1"/>
  <c r="V1488" i="1" s="1"/>
  <c r="L1608" i="1"/>
  <c r="T1489" i="1" l="1"/>
  <c r="V1489" i="1" s="1"/>
  <c r="O1609" i="1"/>
  <c r="J1610" i="1"/>
  <c r="L1609" i="1"/>
  <c r="S1725" i="1"/>
  <c r="U1604" i="1"/>
  <c r="S1726" i="1" l="1"/>
  <c r="U1605" i="1"/>
  <c r="O1610" i="1"/>
  <c r="J1611" i="1"/>
  <c r="T1490" i="1"/>
  <c r="V1490" i="1" s="1"/>
  <c r="L1610" i="1"/>
  <c r="J1612" i="1" l="1"/>
  <c r="O1611" i="1"/>
  <c r="T1491" i="1"/>
  <c r="V1491" i="1" s="1"/>
  <c r="L1611" i="1"/>
  <c r="S1727" i="1"/>
  <c r="U1606" i="1"/>
  <c r="U1607" i="1" l="1"/>
  <c r="S1728" i="1"/>
  <c r="J1613" i="1"/>
  <c r="O1612" i="1"/>
  <c r="T1492" i="1"/>
  <c r="V1492" i="1" s="1"/>
  <c r="L1612" i="1"/>
  <c r="O1613" i="1" l="1"/>
  <c r="J1614" i="1"/>
  <c r="T1493" i="1"/>
  <c r="V1493" i="1" s="1"/>
  <c r="L1613" i="1"/>
  <c r="S1729" i="1"/>
  <c r="U1608" i="1"/>
  <c r="S1730" i="1" l="1"/>
  <c r="U1609" i="1"/>
  <c r="O1614" i="1"/>
  <c r="J1615" i="1"/>
  <c r="T1494" i="1"/>
  <c r="V1494" i="1" s="1"/>
  <c r="L1614" i="1"/>
  <c r="O1615" i="1" l="1"/>
  <c r="J1616" i="1"/>
  <c r="T1495" i="1"/>
  <c r="V1495" i="1" s="1"/>
  <c r="L1615" i="1"/>
  <c r="S1731" i="1"/>
  <c r="U1610" i="1"/>
  <c r="S1732" i="1" l="1"/>
  <c r="U1611" i="1"/>
  <c r="J1617" i="1"/>
  <c r="O1616" i="1"/>
  <c r="T1496" i="1"/>
  <c r="V1496" i="1" s="1"/>
  <c r="L1616" i="1"/>
  <c r="T1497" i="1" l="1"/>
  <c r="V1497" i="1" s="1"/>
  <c r="O1617" i="1"/>
  <c r="J1618" i="1"/>
  <c r="L1617" i="1"/>
  <c r="U1612" i="1"/>
  <c r="S1733" i="1"/>
  <c r="S1734" i="1" l="1"/>
  <c r="U1613" i="1"/>
  <c r="J1619" i="1"/>
  <c r="O1618" i="1"/>
  <c r="T1498" i="1"/>
  <c r="V1498" i="1" s="1"/>
  <c r="L1618" i="1"/>
  <c r="J1620" i="1" l="1"/>
  <c r="L1619" i="1"/>
  <c r="T1499" i="1"/>
  <c r="V1499" i="1" s="1"/>
  <c r="O1619" i="1"/>
  <c r="S1735" i="1"/>
  <c r="U1614" i="1"/>
  <c r="S1736" i="1" l="1"/>
  <c r="U1615" i="1"/>
  <c r="J1621" i="1"/>
  <c r="O1620" i="1"/>
  <c r="L1620" i="1"/>
  <c r="T1500" i="1"/>
  <c r="V1500" i="1" s="1"/>
  <c r="O1621" i="1" l="1"/>
  <c r="J1622" i="1"/>
  <c r="L1621" i="1"/>
  <c r="T1501" i="1"/>
  <c r="V1501" i="1" s="1"/>
  <c r="S1737" i="1"/>
  <c r="U1616" i="1"/>
  <c r="S1738" i="1" l="1"/>
  <c r="U1617" i="1"/>
  <c r="J1623" i="1"/>
  <c r="O1622" i="1"/>
  <c r="T1502" i="1"/>
  <c r="V1502" i="1" s="1"/>
  <c r="L1622" i="1"/>
  <c r="J1624" i="1" l="1"/>
  <c r="O1623" i="1"/>
  <c r="T1503" i="1"/>
  <c r="V1503" i="1" s="1"/>
  <c r="L1623" i="1"/>
  <c r="S1739" i="1"/>
  <c r="U1618" i="1"/>
  <c r="U1619" i="1" l="1"/>
  <c r="S1740" i="1"/>
  <c r="O1624" i="1"/>
  <c r="J1625" i="1"/>
  <c r="T1504" i="1"/>
  <c r="V1504" i="1" s="1"/>
  <c r="L1624" i="1"/>
  <c r="S1741" i="1" l="1"/>
  <c r="U1620" i="1"/>
  <c r="O1625" i="1"/>
  <c r="J1626" i="1"/>
  <c r="L1625" i="1"/>
  <c r="T1505" i="1"/>
  <c r="V1505" i="1" s="1"/>
  <c r="O1626" i="1" l="1"/>
  <c r="J1627" i="1"/>
  <c r="L1626" i="1"/>
  <c r="T1506" i="1"/>
  <c r="V1506" i="1" s="1"/>
  <c r="S1742" i="1"/>
  <c r="U1621" i="1"/>
  <c r="S1743" i="1" l="1"/>
  <c r="U1622" i="1"/>
  <c r="O1627" i="1"/>
  <c r="J1628" i="1"/>
  <c r="L1627" i="1"/>
  <c r="T1507" i="1"/>
  <c r="V1507" i="1" s="1"/>
  <c r="J1629" i="1" l="1"/>
  <c r="O1628" i="1"/>
  <c r="T1508" i="1"/>
  <c r="V1508" i="1" s="1"/>
  <c r="L1628" i="1"/>
  <c r="U1623" i="1"/>
  <c r="S1744" i="1"/>
  <c r="S1745" i="1" l="1"/>
  <c r="U1624" i="1"/>
  <c r="J1630" i="1"/>
  <c r="O1629" i="1"/>
  <c r="T1509" i="1"/>
  <c r="V1509" i="1" s="1"/>
  <c r="L1629" i="1"/>
  <c r="J1631" i="1" l="1"/>
  <c r="O1630" i="1"/>
  <c r="T1510" i="1"/>
  <c r="V1510" i="1" s="1"/>
  <c r="L1630" i="1"/>
  <c r="S1746" i="1"/>
  <c r="U1625" i="1"/>
  <c r="S1747" i="1" l="1"/>
  <c r="U1626" i="1"/>
  <c r="J1632" i="1"/>
  <c r="O1631" i="1"/>
  <c r="L1631" i="1"/>
  <c r="T1511" i="1"/>
  <c r="V1511" i="1" s="1"/>
  <c r="O1632" i="1" l="1"/>
  <c r="J1633" i="1"/>
  <c r="L1632" i="1"/>
  <c r="T1512" i="1"/>
  <c r="V1512" i="1" s="1"/>
  <c r="S1748" i="1"/>
  <c r="U1627" i="1"/>
  <c r="S1749" i="1" l="1"/>
  <c r="U1628" i="1"/>
  <c r="O1633" i="1"/>
  <c r="J1634" i="1"/>
  <c r="T1513" i="1"/>
  <c r="V1513" i="1" s="1"/>
  <c r="L1633" i="1"/>
  <c r="O1634" i="1" l="1"/>
  <c r="J1635" i="1"/>
  <c r="L1634" i="1"/>
  <c r="T1514" i="1"/>
  <c r="V1514" i="1" s="1"/>
  <c r="S1750" i="1"/>
  <c r="U1629" i="1"/>
  <c r="S1751" i="1" l="1"/>
  <c r="U1630" i="1"/>
  <c r="O1635" i="1"/>
  <c r="J1636" i="1"/>
  <c r="T1515" i="1"/>
  <c r="V1515" i="1" s="1"/>
  <c r="L1635" i="1"/>
  <c r="J1637" i="1" l="1"/>
  <c r="O1636" i="1"/>
  <c r="L1636" i="1"/>
  <c r="T1516" i="1"/>
  <c r="V1516" i="1" s="1"/>
  <c r="S1752" i="1"/>
  <c r="U1631" i="1"/>
  <c r="S1753" i="1" l="1"/>
  <c r="U1632" i="1"/>
  <c r="J1638" i="1"/>
  <c r="O1637" i="1"/>
  <c r="T1517" i="1"/>
  <c r="V1517" i="1" s="1"/>
  <c r="L1637" i="1"/>
  <c r="J1639" i="1" l="1"/>
  <c r="O1638" i="1"/>
  <c r="L1638" i="1"/>
  <c r="T1518" i="1"/>
  <c r="V1518" i="1" s="1"/>
  <c r="S1754" i="1"/>
  <c r="U1633" i="1"/>
  <c r="S1755" i="1" l="1"/>
  <c r="U1634" i="1"/>
  <c r="J1640" i="1"/>
  <c r="O1639" i="1"/>
  <c r="L1639" i="1"/>
  <c r="T1519" i="1"/>
  <c r="V1519" i="1" s="1"/>
  <c r="J1641" i="1" l="1"/>
  <c r="O1640" i="1"/>
  <c r="T1520" i="1"/>
  <c r="V1520" i="1" s="1"/>
  <c r="L1640" i="1"/>
  <c r="S1756" i="1"/>
  <c r="U1635" i="1"/>
  <c r="S1757" i="1" l="1"/>
  <c r="U1636" i="1"/>
  <c r="J1642" i="1"/>
  <c r="O1641" i="1"/>
  <c r="T1521" i="1"/>
  <c r="V1521" i="1" s="1"/>
  <c r="L1641" i="1"/>
  <c r="J1643" i="1" l="1"/>
  <c r="O1642" i="1"/>
  <c r="T1522" i="1"/>
  <c r="V1522" i="1" s="1"/>
  <c r="L1642" i="1"/>
  <c r="S1758" i="1"/>
  <c r="U1637" i="1"/>
  <c r="S1759" i="1" l="1"/>
  <c r="U1638" i="1"/>
  <c r="O1643" i="1"/>
  <c r="J1644" i="1"/>
  <c r="T1523" i="1"/>
  <c r="V1523" i="1" s="1"/>
  <c r="L1643" i="1"/>
  <c r="O1644" i="1" l="1"/>
  <c r="J1645" i="1"/>
  <c r="T1524" i="1"/>
  <c r="V1524" i="1" s="1"/>
  <c r="L1644" i="1"/>
  <c r="S1760" i="1"/>
  <c r="U1639" i="1"/>
  <c r="O1645" i="1" l="1"/>
  <c r="J1646" i="1"/>
  <c r="T1525" i="1"/>
  <c r="V1525" i="1" s="1"/>
  <c r="L1645" i="1"/>
  <c r="S1761" i="1"/>
  <c r="U1640" i="1"/>
  <c r="S1762" i="1" l="1"/>
  <c r="U1641" i="1"/>
  <c r="O1646" i="1"/>
  <c r="J1647" i="1"/>
  <c r="T1526" i="1"/>
  <c r="V1526" i="1" s="1"/>
  <c r="L1646" i="1"/>
  <c r="O1647" i="1" l="1"/>
  <c r="J1648" i="1"/>
  <c r="T1527" i="1"/>
  <c r="V1527" i="1" s="1"/>
  <c r="L1647" i="1"/>
  <c r="S1763" i="1"/>
  <c r="U1642" i="1"/>
  <c r="S1764" i="1" l="1"/>
  <c r="U1643" i="1"/>
  <c r="J1649" i="1"/>
  <c r="O1648" i="1"/>
  <c r="L1648" i="1"/>
  <c r="T1528" i="1"/>
  <c r="V1528" i="1" s="1"/>
  <c r="J1650" i="1" l="1"/>
  <c r="O1649" i="1"/>
  <c r="T1529" i="1"/>
  <c r="V1529" i="1" s="1"/>
  <c r="L1649" i="1"/>
  <c r="S1765" i="1"/>
  <c r="U1644" i="1"/>
  <c r="S1766" i="1" l="1"/>
  <c r="U1645" i="1"/>
  <c r="J1651" i="1"/>
  <c r="O1650" i="1"/>
  <c r="T1530" i="1"/>
  <c r="V1530" i="1" s="1"/>
  <c r="L1650" i="1"/>
  <c r="J1652" i="1" l="1"/>
  <c r="O1651" i="1"/>
  <c r="L1651" i="1"/>
  <c r="T1531" i="1"/>
  <c r="V1531" i="1" s="1"/>
  <c r="S1767" i="1"/>
  <c r="U1646" i="1"/>
  <c r="S1768" i="1" l="1"/>
  <c r="U1647" i="1"/>
  <c r="J1653" i="1"/>
  <c r="O1652" i="1"/>
  <c r="T1532" i="1"/>
  <c r="V1532" i="1" s="1"/>
  <c r="L1652" i="1"/>
  <c r="J1654" i="1" l="1"/>
  <c r="O1653" i="1"/>
  <c r="T1533" i="1"/>
  <c r="V1533" i="1" s="1"/>
  <c r="L1653" i="1"/>
  <c r="S1769" i="1"/>
  <c r="U1648" i="1"/>
  <c r="S1770" i="1" l="1"/>
  <c r="U1649" i="1"/>
  <c r="J1655" i="1"/>
  <c r="O1654" i="1"/>
  <c r="T1534" i="1"/>
  <c r="V1534" i="1" s="1"/>
  <c r="L1654" i="1"/>
  <c r="O1655" i="1" l="1"/>
  <c r="J1656" i="1"/>
  <c r="T1535" i="1"/>
  <c r="V1535" i="1" s="1"/>
  <c r="L1655" i="1"/>
  <c r="S1771" i="1"/>
  <c r="U1650" i="1"/>
  <c r="S1772" i="1" l="1"/>
  <c r="U1651" i="1"/>
  <c r="O1656" i="1"/>
  <c r="J1657" i="1"/>
  <c r="T1536" i="1"/>
  <c r="V1536" i="1" s="1"/>
  <c r="L1656" i="1"/>
  <c r="O1657" i="1" l="1"/>
  <c r="T1537" i="1"/>
  <c r="V1537" i="1" s="1"/>
  <c r="J1658" i="1"/>
  <c r="L1657" i="1"/>
  <c r="S1773" i="1"/>
  <c r="U1652" i="1"/>
  <c r="S1774" i="1" l="1"/>
  <c r="U1653" i="1"/>
  <c r="O1658" i="1"/>
  <c r="L1658" i="1"/>
  <c r="J1659" i="1"/>
  <c r="T1538" i="1"/>
  <c r="V1538" i="1" s="1"/>
  <c r="O1659" i="1" l="1"/>
  <c r="J1660" i="1"/>
  <c r="T1539" i="1"/>
  <c r="V1539" i="1" s="1"/>
  <c r="L1659" i="1"/>
  <c r="S1775" i="1"/>
  <c r="U1654" i="1"/>
  <c r="S1776" i="1" l="1"/>
  <c r="U1655" i="1"/>
  <c r="O1660" i="1"/>
  <c r="J1661" i="1"/>
  <c r="T1540" i="1"/>
  <c r="V1540" i="1" s="1"/>
  <c r="L1660" i="1"/>
  <c r="J1662" i="1" l="1"/>
  <c r="T1541" i="1"/>
  <c r="V1541" i="1" s="1"/>
  <c r="O1661" i="1"/>
  <c r="L1661" i="1"/>
  <c r="S1777" i="1"/>
  <c r="U1656" i="1"/>
  <c r="S1778" i="1" l="1"/>
  <c r="U1657" i="1"/>
  <c r="J1663" i="1"/>
  <c r="O1662" i="1"/>
  <c r="T1542" i="1"/>
  <c r="V1542" i="1" s="1"/>
  <c r="L1662" i="1"/>
  <c r="J1664" i="1" l="1"/>
  <c r="O1663" i="1"/>
  <c r="T1543" i="1"/>
  <c r="V1543" i="1" s="1"/>
  <c r="L1663" i="1"/>
  <c r="S1779" i="1"/>
  <c r="U1658" i="1"/>
  <c r="S1780" i="1" l="1"/>
  <c r="U1659" i="1"/>
  <c r="J1665" i="1"/>
  <c r="O1664" i="1"/>
  <c r="L1664" i="1"/>
  <c r="T1544" i="1"/>
  <c r="V1544" i="1" s="1"/>
  <c r="T1545" i="1" l="1"/>
  <c r="V1545" i="1" s="1"/>
  <c r="J1666" i="1"/>
  <c r="O1665" i="1"/>
  <c r="L1665" i="1"/>
  <c r="S1781" i="1"/>
  <c r="U1660" i="1"/>
  <c r="S1782" i="1" l="1"/>
  <c r="U1661" i="1"/>
  <c r="J1667" i="1"/>
  <c r="O1666" i="1"/>
  <c r="L1666" i="1"/>
  <c r="T1546" i="1"/>
  <c r="V1546" i="1" s="1"/>
  <c r="L1667" i="1" l="1"/>
  <c r="J1668" i="1"/>
  <c r="O1667" i="1"/>
  <c r="T1547" i="1"/>
  <c r="V1547" i="1" s="1"/>
  <c r="S1783" i="1"/>
  <c r="U1662" i="1"/>
  <c r="S1784" i="1" l="1"/>
  <c r="U1663" i="1"/>
  <c r="O1668" i="1"/>
  <c r="L1668" i="1"/>
  <c r="J1669" i="1"/>
  <c r="T1548" i="1"/>
  <c r="V1548" i="1" s="1"/>
  <c r="O1669" i="1" l="1"/>
  <c r="L1669" i="1"/>
  <c r="J1670" i="1"/>
  <c r="T1549" i="1"/>
  <c r="V1549" i="1" s="1"/>
  <c r="S1785" i="1"/>
  <c r="U1664" i="1"/>
  <c r="J1671" i="1" l="1"/>
  <c r="O1670" i="1"/>
  <c r="T1550" i="1"/>
  <c r="V1550" i="1" s="1"/>
  <c r="L1670" i="1"/>
  <c r="S1786" i="1"/>
  <c r="U1665" i="1"/>
  <c r="S1787" i="1" l="1"/>
  <c r="U1666" i="1"/>
  <c r="O1671" i="1"/>
  <c r="T1551" i="1"/>
  <c r="V1551" i="1" s="1"/>
  <c r="J1672" i="1"/>
  <c r="L1671" i="1"/>
  <c r="J1673" i="1" l="1"/>
  <c r="O1672" i="1"/>
  <c r="T1552" i="1"/>
  <c r="V1552" i="1" s="1"/>
  <c r="L1672" i="1"/>
  <c r="S1788" i="1"/>
  <c r="U1667" i="1"/>
  <c r="S1789" i="1" l="1"/>
  <c r="U1668" i="1"/>
  <c r="J1674" i="1"/>
  <c r="O1673" i="1"/>
  <c r="T1553" i="1"/>
  <c r="V1553" i="1" s="1"/>
  <c r="L1673" i="1"/>
  <c r="J1675" i="1" l="1"/>
  <c r="O1674" i="1"/>
  <c r="T1554" i="1"/>
  <c r="V1554" i="1" s="1"/>
  <c r="L1674" i="1"/>
  <c r="S1790" i="1"/>
  <c r="U1669" i="1"/>
  <c r="S1791" i="1" l="1"/>
  <c r="U1670" i="1"/>
  <c r="J1676" i="1"/>
  <c r="O1675" i="1"/>
  <c r="L1675" i="1"/>
  <c r="T1555" i="1"/>
  <c r="V1555" i="1" s="1"/>
  <c r="O1676" i="1" l="1"/>
  <c r="L1676" i="1"/>
  <c r="J1677" i="1"/>
  <c r="T1556" i="1"/>
  <c r="V1556" i="1" s="1"/>
  <c r="U1671" i="1"/>
  <c r="S1792" i="1"/>
  <c r="S1793" i="1" l="1"/>
  <c r="U1672" i="1"/>
  <c r="O1677" i="1"/>
  <c r="L1677" i="1"/>
  <c r="J1678" i="1"/>
  <c r="T1557" i="1"/>
  <c r="V1557" i="1" s="1"/>
  <c r="J1679" i="1" l="1"/>
  <c r="O1678" i="1"/>
  <c r="T1558" i="1"/>
  <c r="V1558" i="1" s="1"/>
  <c r="L1678" i="1"/>
  <c r="S1794" i="1"/>
  <c r="U1673" i="1"/>
  <c r="S1795" i="1" l="1"/>
  <c r="U1674" i="1"/>
  <c r="J1680" i="1"/>
  <c r="O1679" i="1"/>
  <c r="L1679" i="1"/>
  <c r="T1559" i="1"/>
  <c r="V1559" i="1" s="1"/>
  <c r="O1680" i="1" l="1"/>
  <c r="J1681" i="1"/>
  <c r="T1560" i="1"/>
  <c r="V1560" i="1" s="1"/>
  <c r="L1680" i="1"/>
  <c r="S1796" i="1"/>
  <c r="U1675" i="1"/>
  <c r="S1797" i="1" l="1"/>
  <c r="U1676" i="1"/>
  <c r="L1681" i="1"/>
  <c r="T1561" i="1"/>
  <c r="V1561" i="1" s="1"/>
  <c r="O1681" i="1"/>
  <c r="J1682" i="1"/>
  <c r="O1682" i="1" l="1"/>
  <c r="L1682" i="1"/>
  <c r="J1683" i="1"/>
  <c r="T1562" i="1"/>
  <c r="V1562" i="1" s="1"/>
  <c r="S1798" i="1"/>
  <c r="U1677" i="1"/>
  <c r="J1684" i="1" l="1"/>
  <c r="O1683" i="1"/>
  <c r="T1563" i="1"/>
  <c r="V1563" i="1" s="1"/>
  <c r="L1683" i="1"/>
  <c r="S1799" i="1"/>
  <c r="U1678" i="1"/>
  <c r="S1800" i="1" l="1"/>
  <c r="U1679" i="1"/>
  <c r="O1684" i="1"/>
  <c r="J1685" i="1"/>
  <c r="T1564" i="1"/>
  <c r="V1564" i="1" s="1"/>
  <c r="L1684" i="1"/>
  <c r="J1686" i="1" l="1"/>
  <c r="O1685" i="1"/>
  <c r="T1565" i="1"/>
  <c r="V1565" i="1" s="1"/>
  <c r="L1685" i="1"/>
  <c r="S1801" i="1"/>
  <c r="U1680" i="1"/>
  <c r="S1802" i="1" l="1"/>
  <c r="U1681" i="1"/>
  <c r="O1686" i="1"/>
  <c r="J1687" i="1"/>
  <c r="T1566" i="1"/>
  <c r="V1566" i="1" s="1"/>
  <c r="L1686" i="1"/>
  <c r="J1688" i="1" l="1"/>
  <c r="O1687" i="1"/>
  <c r="T1567" i="1"/>
  <c r="V1567" i="1" s="1"/>
  <c r="L1687" i="1"/>
  <c r="S1803" i="1"/>
  <c r="U1682" i="1"/>
  <c r="S1804" i="1" l="1"/>
  <c r="U1683" i="1"/>
  <c r="L1688" i="1"/>
  <c r="J1689" i="1"/>
  <c r="O1688" i="1"/>
  <c r="T1568" i="1"/>
  <c r="V1568" i="1" s="1"/>
  <c r="J1690" i="1" l="1"/>
  <c r="O1689" i="1"/>
  <c r="L1689" i="1"/>
  <c r="T1569" i="1"/>
  <c r="V1569" i="1" s="1"/>
  <c r="S1805" i="1"/>
  <c r="U1684" i="1"/>
  <c r="S1806" i="1" l="1"/>
  <c r="U1685" i="1"/>
  <c r="O1690" i="1"/>
  <c r="J1691" i="1"/>
  <c r="T1570" i="1"/>
  <c r="V1570" i="1" s="1"/>
  <c r="L1690" i="1"/>
  <c r="J1692" i="1" l="1"/>
  <c r="L1691" i="1"/>
  <c r="T1571" i="1"/>
  <c r="V1571" i="1" s="1"/>
  <c r="O1691" i="1"/>
  <c r="S1807" i="1"/>
  <c r="U1686" i="1"/>
  <c r="S1808" i="1" l="1"/>
  <c r="U1687" i="1"/>
  <c r="J1693" i="1"/>
  <c r="O1692" i="1"/>
  <c r="T1572" i="1"/>
  <c r="V1572" i="1" s="1"/>
  <c r="L1692" i="1"/>
  <c r="J1694" i="1" l="1"/>
  <c r="O1693" i="1"/>
  <c r="T1573" i="1"/>
  <c r="V1573" i="1" s="1"/>
  <c r="L1693" i="1"/>
  <c r="S1809" i="1"/>
  <c r="U1688" i="1"/>
  <c r="S1810" i="1" l="1"/>
  <c r="U1689" i="1"/>
  <c r="J1695" i="1"/>
  <c r="O1694" i="1"/>
  <c r="L1694" i="1"/>
  <c r="T1574" i="1"/>
  <c r="V1574" i="1" s="1"/>
  <c r="O1695" i="1" l="1"/>
  <c r="J1696" i="1"/>
  <c r="T1575" i="1"/>
  <c r="V1575" i="1" s="1"/>
  <c r="L1695" i="1"/>
  <c r="S1811" i="1"/>
  <c r="U1690" i="1"/>
  <c r="S1812" i="1" l="1"/>
  <c r="U1691" i="1"/>
  <c r="J1697" i="1"/>
  <c r="O1696" i="1"/>
  <c r="T1576" i="1"/>
  <c r="V1576" i="1" s="1"/>
  <c r="L1696" i="1"/>
  <c r="J1698" i="1" l="1"/>
  <c r="O1697" i="1"/>
  <c r="T1577" i="1"/>
  <c r="V1577" i="1" s="1"/>
  <c r="L1697" i="1"/>
  <c r="S1813" i="1"/>
  <c r="U1692" i="1"/>
  <c r="S1814" i="1" l="1"/>
  <c r="U1693" i="1"/>
  <c r="J1699" i="1"/>
  <c r="O1698" i="1"/>
  <c r="T1578" i="1"/>
  <c r="V1578" i="1" s="1"/>
  <c r="L1698" i="1"/>
  <c r="J1700" i="1" l="1"/>
  <c r="O1699" i="1"/>
  <c r="T1579" i="1"/>
  <c r="V1579" i="1" s="1"/>
  <c r="L1699" i="1"/>
  <c r="S1815" i="1"/>
  <c r="U1694" i="1"/>
  <c r="S1816" i="1" l="1"/>
  <c r="U1695" i="1"/>
  <c r="O1700" i="1"/>
  <c r="L1700" i="1"/>
  <c r="J1701" i="1"/>
  <c r="T1580" i="1"/>
  <c r="V1580" i="1" s="1"/>
  <c r="O1701" i="1" l="1"/>
  <c r="T1581" i="1"/>
  <c r="V1581" i="1" s="1"/>
  <c r="J1702" i="1"/>
  <c r="L1701" i="1"/>
  <c r="S1817" i="1"/>
  <c r="U1696" i="1"/>
  <c r="S1818" i="1" l="1"/>
  <c r="U1697" i="1"/>
  <c r="J1703" i="1"/>
  <c r="O1702" i="1"/>
  <c r="T1582" i="1"/>
  <c r="V1582" i="1" s="1"/>
  <c r="L1702" i="1"/>
  <c r="O1703" i="1" l="1"/>
  <c r="T1583" i="1"/>
  <c r="V1583" i="1" s="1"/>
  <c r="L1703" i="1"/>
  <c r="J1704" i="1"/>
  <c r="S1819" i="1"/>
  <c r="U1698" i="1"/>
  <c r="S1820" i="1" l="1"/>
  <c r="U1699" i="1"/>
  <c r="J1705" i="1"/>
  <c r="T1584" i="1"/>
  <c r="V1584" i="1" s="1"/>
  <c r="O1704" i="1"/>
  <c r="L1704" i="1"/>
  <c r="T1585" i="1" l="1"/>
  <c r="V1585" i="1" s="1"/>
  <c r="O1705" i="1"/>
  <c r="J1706" i="1"/>
  <c r="L1705" i="1"/>
  <c r="S1821" i="1"/>
  <c r="U1700" i="1"/>
  <c r="J1707" i="1" l="1"/>
  <c r="O1706" i="1"/>
  <c r="T1586" i="1"/>
  <c r="V1586" i="1" s="1"/>
  <c r="L1706" i="1"/>
  <c r="S1822" i="1"/>
  <c r="U1701" i="1"/>
  <c r="S1823" i="1" l="1"/>
  <c r="U1702" i="1"/>
  <c r="J1708" i="1"/>
  <c r="O1707" i="1"/>
  <c r="T1587" i="1"/>
  <c r="V1587" i="1" s="1"/>
  <c r="L1707" i="1"/>
  <c r="J1709" i="1" l="1"/>
  <c r="O1708" i="1"/>
  <c r="L1708" i="1"/>
  <c r="T1588" i="1"/>
  <c r="V1588" i="1" s="1"/>
  <c r="S1824" i="1"/>
  <c r="U1703" i="1"/>
  <c r="S1825" i="1" l="1"/>
  <c r="U1704" i="1"/>
  <c r="L1709" i="1"/>
  <c r="T1589" i="1"/>
  <c r="V1589" i="1" s="1"/>
  <c r="O1709" i="1"/>
  <c r="J1710" i="1"/>
  <c r="J1711" i="1" l="1"/>
  <c r="O1710" i="1"/>
  <c r="L1710" i="1"/>
  <c r="T1590" i="1"/>
  <c r="V1590" i="1" s="1"/>
  <c r="S1826" i="1"/>
  <c r="U1705" i="1"/>
  <c r="S1827" i="1" l="1"/>
  <c r="U1706" i="1"/>
  <c r="O1711" i="1"/>
  <c r="J1712" i="1"/>
  <c r="T1591" i="1"/>
  <c r="V1591" i="1" s="1"/>
  <c r="L1711" i="1"/>
  <c r="J1713" i="1" l="1"/>
  <c r="O1712" i="1"/>
  <c r="L1712" i="1"/>
  <c r="T1592" i="1"/>
  <c r="V1592" i="1" s="1"/>
  <c r="S1828" i="1"/>
  <c r="U1707" i="1"/>
  <c r="S1829" i="1" l="1"/>
  <c r="U1708" i="1"/>
  <c r="J1714" i="1"/>
  <c r="O1713" i="1"/>
  <c r="T1593" i="1"/>
  <c r="V1593" i="1" s="1"/>
  <c r="L1713" i="1"/>
  <c r="J1715" i="1" l="1"/>
  <c r="L1714" i="1"/>
  <c r="O1714" i="1"/>
  <c r="T1594" i="1"/>
  <c r="V1594" i="1" s="1"/>
  <c r="S1830" i="1"/>
  <c r="U1709" i="1"/>
  <c r="S1831" i="1" l="1"/>
  <c r="U1710" i="1"/>
  <c r="J1716" i="1"/>
  <c r="O1715" i="1"/>
  <c r="T1595" i="1"/>
  <c r="V1595" i="1" s="1"/>
  <c r="L1715" i="1"/>
  <c r="T1596" i="1" l="1"/>
  <c r="V1596" i="1" s="1"/>
  <c r="J1717" i="1"/>
  <c r="O1716" i="1"/>
  <c r="L1716" i="1"/>
  <c r="S1832" i="1"/>
  <c r="U1711" i="1"/>
  <c r="S1833" i="1" l="1"/>
  <c r="U1712" i="1"/>
  <c r="J1718" i="1"/>
  <c r="O1717" i="1"/>
  <c r="T1597" i="1"/>
  <c r="V1597" i="1" s="1"/>
  <c r="L1717" i="1"/>
  <c r="J1719" i="1" l="1"/>
  <c r="O1718" i="1"/>
  <c r="T1598" i="1"/>
  <c r="V1598" i="1" s="1"/>
  <c r="L1718" i="1"/>
  <c r="S1834" i="1"/>
  <c r="U1713" i="1"/>
  <c r="S1835" i="1" l="1"/>
  <c r="U1714" i="1"/>
  <c r="J1720" i="1"/>
  <c r="O1719" i="1"/>
  <c r="T1599" i="1"/>
  <c r="V1599" i="1" s="1"/>
  <c r="L1719" i="1"/>
  <c r="O1720" i="1" l="1"/>
  <c r="J1721" i="1"/>
  <c r="T1600" i="1"/>
  <c r="V1600" i="1" s="1"/>
  <c r="L1720" i="1"/>
  <c r="S1836" i="1"/>
  <c r="U1715" i="1"/>
  <c r="S1837" i="1" l="1"/>
  <c r="U1716" i="1"/>
  <c r="J1722" i="1"/>
  <c r="O1721" i="1"/>
  <c r="L1721" i="1"/>
  <c r="T1601" i="1"/>
  <c r="V1601" i="1" s="1"/>
  <c r="O1722" i="1" l="1"/>
  <c r="J1723" i="1"/>
  <c r="T1602" i="1"/>
  <c r="V1602" i="1" s="1"/>
  <c r="L1722" i="1"/>
  <c r="S1838" i="1"/>
  <c r="U1718" i="1" s="1"/>
  <c r="U1717" i="1"/>
  <c r="J1724" i="1" l="1"/>
  <c r="O1723" i="1"/>
  <c r="T1603" i="1"/>
  <c r="V1603" i="1" s="1"/>
  <c r="L1723" i="1"/>
  <c r="O1724" i="1" l="1"/>
  <c r="J1725" i="1"/>
  <c r="T1604" i="1"/>
  <c r="V1604" i="1" s="1"/>
  <c r="L1724" i="1"/>
  <c r="J1726" i="1" l="1"/>
  <c r="O1725" i="1"/>
  <c r="T1605" i="1"/>
  <c r="V1605" i="1" s="1"/>
  <c r="L1725" i="1"/>
  <c r="O1726" i="1" l="1"/>
  <c r="J1727" i="1"/>
  <c r="T1606" i="1"/>
  <c r="V1606" i="1" s="1"/>
  <c r="L1726" i="1"/>
  <c r="J1728" i="1" l="1"/>
  <c r="O1727" i="1"/>
  <c r="T1607" i="1"/>
  <c r="V1607" i="1" s="1"/>
  <c r="L1727" i="1"/>
  <c r="J1729" i="1" l="1"/>
  <c r="O1728" i="1"/>
  <c r="T1608" i="1"/>
  <c r="V1608" i="1" s="1"/>
  <c r="L1728" i="1"/>
  <c r="O1729" i="1" l="1"/>
  <c r="J1730" i="1"/>
  <c r="L1729" i="1"/>
  <c r="T1609" i="1"/>
  <c r="V1609" i="1" s="1"/>
  <c r="L1730" i="1" l="1"/>
  <c r="O1730" i="1"/>
  <c r="J1731" i="1"/>
  <c r="T1610" i="1"/>
  <c r="V1610" i="1" s="1"/>
  <c r="J1732" i="1" l="1"/>
  <c r="O1731" i="1"/>
  <c r="T1611" i="1"/>
  <c r="V1611" i="1" s="1"/>
  <c r="L1731" i="1"/>
  <c r="O1732" i="1" l="1"/>
  <c r="J1733" i="1"/>
  <c r="T1612" i="1"/>
  <c r="V1612" i="1" s="1"/>
  <c r="L1732" i="1"/>
  <c r="J1734" i="1" l="1"/>
  <c r="O1733" i="1"/>
  <c r="L1733" i="1"/>
  <c r="T1613" i="1"/>
  <c r="V1613" i="1" s="1"/>
  <c r="O1734" i="1" l="1"/>
  <c r="J1735" i="1"/>
  <c r="T1614" i="1"/>
  <c r="V1614" i="1" s="1"/>
  <c r="L1734" i="1"/>
  <c r="J1736" i="1" l="1"/>
  <c r="O1735" i="1"/>
  <c r="T1615" i="1"/>
  <c r="V1615" i="1" s="1"/>
  <c r="L1735" i="1"/>
  <c r="T1616" i="1" l="1"/>
  <c r="V1616" i="1" s="1"/>
  <c r="O1736" i="1"/>
  <c r="J1737" i="1"/>
  <c r="L1736" i="1"/>
  <c r="O1737" i="1" l="1"/>
  <c r="J1738" i="1"/>
  <c r="T1617" i="1"/>
  <c r="V1617" i="1" s="1"/>
  <c r="L1737" i="1"/>
  <c r="O1738" i="1" l="1"/>
  <c r="L1738" i="1"/>
  <c r="J1739" i="1"/>
  <c r="T1618" i="1"/>
  <c r="V1618" i="1" s="1"/>
  <c r="J1740" i="1" l="1"/>
  <c r="O1739" i="1"/>
  <c r="T1619" i="1"/>
  <c r="V1619" i="1" s="1"/>
  <c r="L1739" i="1"/>
  <c r="J1741" i="1" l="1"/>
  <c r="O1740" i="1"/>
  <c r="T1620" i="1"/>
  <c r="V1620" i="1" s="1"/>
  <c r="L1740" i="1"/>
  <c r="J1742" i="1" l="1"/>
  <c r="T1621" i="1"/>
  <c r="V1621" i="1" s="1"/>
  <c r="O1741" i="1"/>
  <c r="L1741" i="1"/>
  <c r="J1743" i="1" l="1"/>
  <c r="O1742" i="1"/>
  <c r="L1742" i="1"/>
  <c r="T1622" i="1"/>
  <c r="V1622" i="1" s="1"/>
  <c r="L1743" i="1" l="1"/>
  <c r="O1743" i="1"/>
  <c r="J1744" i="1"/>
  <c r="T1623" i="1"/>
  <c r="V1623" i="1" s="1"/>
  <c r="O1744" i="1" l="1"/>
  <c r="J1745" i="1"/>
  <c r="T1624" i="1"/>
  <c r="V1624" i="1" s="1"/>
  <c r="L1744" i="1"/>
  <c r="J1746" i="1" l="1"/>
  <c r="O1745" i="1"/>
  <c r="L1745" i="1"/>
  <c r="T1625" i="1"/>
  <c r="V1625" i="1" s="1"/>
  <c r="O1746" i="1" l="1"/>
  <c r="J1747" i="1"/>
  <c r="T1626" i="1"/>
  <c r="V1626" i="1" s="1"/>
  <c r="L1746" i="1"/>
  <c r="J1748" i="1" l="1"/>
  <c r="O1747" i="1"/>
  <c r="T1627" i="1"/>
  <c r="V1627" i="1" s="1"/>
  <c r="L1747" i="1"/>
  <c r="O1748" i="1" l="1"/>
  <c r="J1749" i="1"/>
  <c r="T1628" i="1"/>
  <c r="V1628" i="1" s="1"/>
  <c r="L1748" i="1"/>
  <c r="J1750" i="1" l="1"/>
  <c r="O1749" i="1"/>
  <c r="L1749" i="1"/>
  <c r="T1629" i="1"/>
  <c r="V1629" i="1" s="1"/>
  <c r="O1750" i="1" l="1"/>
  <c r="J1751" i="1"/>
  <c r="T1630" i="1"/>
  <c r="V1630" i="1" s="1"/>
  <c r="L1750" i="1"/>
  <c r="J1752" i="1" l="1"/>
  <c r="O1751" i="1"/>
  <c r="T1631" i="1"/>
  <c r="V1631" i="1" s="1"/>
  <c r="L1751" i="1"/>
  <c r="J1753" i="1" l="1"/>
  <c r="O1752" i="1"/>
  <c r="T1632" i="1"/>
  <c r="V1632" i="1" s="1"/>
  <c r="L1752" i="1"/>
  <c r="O1753" i="1" l="1"/>
  <c r="J1754" i="1"/>
  <c r="T1633" i="1"/>
  <c r="V1633" i="1" s="1"/>
  <c r="L1753" i="1"/>
  <c r="J1755" i="1" l="1"/>
  <c r="O1754" i="1"/>
  <c r="T1634" i="1"/>
  <c r="V1634" i="1" s="1"/>
  <c r="L1754" i="1"/>
  <c r="J1756" i="1" l="1"/>
  <c r="O1755" i="1"/>
  <c r="L1755" i="1"/>
  <c r="T1635" i="1"/>
  <c r="V1635" i="1" s="1"/>
  <c r="J1757" i="1" l="1"/>
  <c r="O1756" i="1"/>
  <c r="T1636" i="1"/>
  <c r="V1636" i="1" s="1"/>
  <c r="L1756" i="1"/>
  <c r="J1758" i="1" l="1"/>
  <c r="O1757" i="1"/>
  <c r="L1757" i="1"/>
  <c r="T1637" i="1"/>
  <c r="V1637" i="1" s="1"/>
  <c r="T1638" i="1" l="1"/>
  <c r="V1638" i="1" s="1"/>
  <c r="O1758" i="1"/>
  <c r="J1759" i="1"/>
  <c r="L1758" i="1"/>
  <c r="J1760" i="1" l="1"/>
  <c r="T1639" i="1"/>
  <c r="V1639" i="1" s="1"/>
  <c r="O1759" i="1"/>
  <c r="L1759" i="1"/>
  <c r="T1640" i="1" l="1"/>
  <c r="V1640" i="1" s="1"/>
  <c r="O1760" i="1"/>
  <c r="J1761" i="1"/>
  <c r="L1760" i="1"/>
  <c r="O1761" i="1" l="1"/>
  <c r="J1762" i="1"/>
  <c r="T1641" i="1"/>
  <c r="V1641" i="1" s="1"/>
  <c r="L1761" i="1"/>
  <c r="O1762" i="1" l="1"/>
  <c r="J1763" i="1"/>
  <c r="T1642" i="1"/>
  <c r="V1642" i="1" s="1"/>
  <c r="L1762" i="1"/>
  <c r="J1764" i="1" l="1"/>
  <c r="O1763" i="1"/>
  <c r="T1643" i="1"/>
  <c r="V1643" i="1" s="1"/>
  <c r="L1763" i="1"/>
  <c r="J1765" i="1" l="1"/>
  <c r="O1764" i="1"/>
  <c r="T1644" i="1"/>
  <c r="V1644" i="1" s="1"/>
  <c r="L1764" i="1"/>
  <c r="O1765" i="1" l="1"/>
  <c r="J1766" i="1"/>
  <c r="T1645" i="1"/>
  <c r="V1645" i="1" s="1"/>
  <c r="L1765" i="1"/>
  <c r="J1767" i="1" l="1"/>
  <c r="O1766" i="1"/>
  <c r="T1646" i="1"/>
  <c r="V1646" i="1" s="1"/>
  <c r="L1766" i="1"/>
  <c r="J1768" i="1" l="1"/>
  <c r="O1767" i="1"/>
  <c r="T1647" i="1"/>
  <c r="V1647" i="1" s="1"/>
  <c r="L1767" i="1"/>
  <c r="O1768" i="1" l="1"/>
  <c r="J1769" i="1"/>
  <c r="T1648" i="1"/>
  <c r="V1648" i="1" s="1"/>
  <c r="L1768" i="1"/>
  <c r="T1649" i="1" l="1"/>
  <c r="V1649" i="1" s="1"/>
  <c r="O1769" i="1"/>
  <c r="J1770" i="1"/>
  <c r="L1769" i="1"/>
  <c r="O1770" i="1" l="1"/>
  <c r="J1771" i="1"/>
  <c r="T1650" i="1"/>
  <c r="V1650" i="1" s="1"/>
  <c r="L1770" i="1"/>
  <c r="O1771" i="1" l="1"/>
  <c r="T1651" i="1"/>
  <c r="V1651" i="1" s="1"/>
  <c r="L1771" i="1"/>
  <c r="J1772" i="1"/>
  <c r="O1772" i="1" l="1"/>
  <c r="J1773" i="1"/>
  <c r="T1652" i="1"/>
  <c r="V1652" i="1" s="1"/>
  <c r="L1772" i="1"/>
  <c r="J1774" i="1" l="1"/>
  <c r="O1773" i="1"/>
  <c r="T1653" i="1"/>
  <c r="V1653" i="1" s="1"/>
  <c r="L1773" i="1"/>
  <c r="O1774" i="1" l="1"/>
  <c r="J1775" i="1"/>
  <c r="T1654" i="1"/>
  <c r="V1654" i="1" s="1"/>
  <c r="L1774" i="1"/>
  <c r="J1776" i="1" l="1"/>
  <c r="O1775" i="1"/>
  <c r="L1775" i="1"/>
  <c r="T1655" i="1"/>
  <c r="V1655" i="1" s="1"/>
  <c r="J1777" i="1" l="1"/>
  <c r="O1776" i="1"/>
  <c r="T1656" i="1"/>
  <c r="V1656" i="1" s="1"/>
  <c r="L1776" i="1"/>
  <c r="O1777" i="1" l="1"/>
  <c r="J1778" i="1"/>
  <c r="T1657" i="1"/>
  <c r="V1657" i="1" s="1"/>
  <c r="L1777" i="1"/>
  <c r="J1779" i="1" l="1"/>
  <c r="O1778" i="1"/>
  <c r="T1658" i="1"/>
  <c r="V1658" i="1" s="1"/>
  <c r="L1778" i="1"/>
  <c r="J1780" i="1" l="1"/>
  <c r="O1779" i="1"/>
  <c r="T1659" i="1"/>
  <c r="V1659" i="1" s="1"/>
  <c r="L1779" i="1"/>
  <c r="J1781" i="1" l="1"/>
  <c r="O1780" i="1"/>
  <c r="T1660" i="1"/>
  <c r="V1660" i="1" s="1"/>
  <c r="L1780" i="1"/>
  <c r="J1782" i="1" l="1"/>
  <c r="O1781" i="1"/>
  <c r="L1781" i="1"/>
  <c r="T1661" i="1"/>
  <c r="V1661" i="1" s="1"/>
  <c r="J1783" i="1" l="1"/>
  <c r="O1782" i="1"/>
  <c r="T1662" i="1"/>
  <c r="V1662" i="1" s="1"/>
  <c r="L1782" i="1"/>
  <c r="J1784" i="1" l="1"/>
  <c r="O1783" i="1"/>
  <c r="T1663" i="1"/>
  <c r="V1663" i="1" s="1"/>
  <c r="L1783" i="1"/>
  <c r="J1785" i="1" l="1"/>
  <c r="O1784" i="1"/>
  <c r="L1784" i="1"/>
  <c r="T1664" i="1"/>
  <c r="V1664" i="1" s="1"/>
  <c r="O1785" i="1" l="1"/>
  <c r="J1786" i="1"/>
  <c r="T1665" i="1"/>
  <c r="V1665" i="1" s="1"/>
  <c r="L1785" i="1"/>
  <c r="O1786" i="1" l="1"/>
  <c r="J1787" i="1"/>
  <c r="T1666" i="1"/>
  <c r="V1666" i="1" s="1"/>
  <c r="L1786" i="1"/>
  <c r="O1787" i="1" l="1"/>
  <c r="J1788" i="1"/>
  <c r="T1667" i="1"/>
  <c r="V1667" i="1" s="1"/>
  <c r="L1787" i="1"/>
  <c r="J1789" i="1" l="1"/>
  <c r="O1788" i="1"/>
  <c r="T1668" i="1"/>
  <c r="V1668" i="1" s="1"/>
  <c r="L1788" i="1"/>
  <c r="O1789" i="1" l="1"/>
  <c r="J1790" i="1"/>
  <c r="T1669" i="1"/>
  <c r="V1669" i="1" s="1"/>
  <c r="L1789" i="1"/>
  <c r="J1791" i="1" l="1"/>
  <c r="O1790" i="1"/>
  <c r="T1670" i="1"/>
  <c r="V1670" i="1" s="1"/>
  <c r="L1790" i="1"/>
  <c r="J1792" i="1" l="1"/>
  <c r="T1671" i="1"/>
  <c r="V1671" i="1" s="1"/>
  <c r="O1791" i="1"/>
  <c r="L1791" i="1"/>
  <c r="O1792" i="1" l="1"/>
  <c r="J1793" i="1"/>
  <c r="T1672" i="1"/>
  <c r="V1672" i="1" s="1"/>
  <c r="L1792" i="1"/>
  <c r="J1794" i="1" l="1"/>
  <c r="O1793" i="1"/>
  <c r="T1673" i="1"/>
  <c r="V1673" i="1" s="1"/>
  <c r="L1793" i="1"/>
  <c r="O1794" i="1" l="1"/>
  <c r="J1795" i="1"/>
  <c r="T1674" i="1"/>
  <c r="V1674" i="1" s="1"/>
  <c r="L1794" i="1"/>
  <c r="J1796" i="1" l="1"/>
  <c r="O1795" i="1"/>
  <c r="L1795" i="1"/>
  <c r="T1675" i="1"/>
  <c r="V1675" i="1" s="1"/>
  <c r="O1796" i="1" l="1"/>
  <c r="J1797" i="1"/>
  <c r="T1676" i="1"/>
  <c r="V1676" i="1" s="1"/>
  <c r="L1796" i="1"/>
  <c r="J1798" i="1" l="1"/>
  <c r="O1797" i="1"/>
  <c r="T1677" i="1"/>
  <c r="V1677" i="1" s="1"/>
  <c r="L1797" i="1"/>
  <c r="J1799" i="1" l="1"/>
  <c r="O1798" i="1"/>
  <c r="T1678" i="1"/>
  <c r="V1678" i="1" s="1"/>
  <c r="L1798" i="1"/>
  <c r="J1800" i="1" l="1"/>
  <c r="O1799" i="1"/>
  <c r="T1679" i="1"/>
  <c r="V1679" i="1" s="1"/>
  <c r="L1799" i="1"/>
  <c r="O1800" i="1" l="1"/>
  <c r="J1801" i="1"/>
  <c r="T1680" i="1"/>
  <c r="V1680" i="1" s="1"/>
  <c r="L1800" i="1"/>
  <c r="O1801" i="1" l="1"/>
  <c r="J1802" i="1"/>
  <c r="T1681" i="1"/>
  <c r="V1681" i="1" s="1"/>
  <c r="L1801" i="1"/>
  <c r="J1803" i="1" l="1"/>
  <c r="O1802" i="1"/>
  <c r="T1682" i="1"/>
  <c r="V1682" i="1" s="1"/>
  <c r="L1802" i="1"/>
  <c r="J1804" i="1" l="1"/>
  <c r="O1803" i="1"/>
  <c r="T1683" i="1"/>
  <c r="V1683" i="1" s="1"/>
  <c r="L1803" i="1"/>
  <c r="J1805" i="1" l="1"/>
  <c r="O1804" i="1"/>
  <c r="T1684" i="1"/>
  <c r="V1684" i="1" s="1"/>
  <c r="L1804" i="1"/>
  <c r="O1805" i="1" l="1"/>
  <c r="J1806" i="1"/>
  <c r="T1685" i="1"/>
  <c r="V1685" i="1" s="1"/>
  <c r="L1805" i="1"/>
  <c r="J1807" i="1" l="1"/>
  <c r="O1806" i="1"/>
  <c r="T1686" i="1"/>
  <c r="V1686" i="1" s="1"/>
  <c r="L1806" i="1"/>
  <c r="J1808" i="1" l="1"/>
  <c r="O1807" i="1"/>
  <c r="T1687" i="1"/>
  <c r="V1687" i="1" s="1"/>
  <c r="L1807" i="1"/>
  <c r="J1809" i="1" l="1"/>
  <c r="O1808" i="1"/>
  <c r="T1688" i="1"/>
  <c r="V1688" i="1" s="1"/>
  <c r="L1808" i="1"/>
  <c r="O1809" i="1" l="1"/>
  <c r="J1810" i="1"/>
  <c r="T1689" i="1"/>
  <c r="V1689" i="1" s="1"/>
  <c r="L1809" i="1"/>
  <c r="O1810" i="1" l="1"/>
  <c r="J1811" i="1"/>
  <c r="T1690" i="1"/>
  <c r="V1690" i="1" s="1"/>
  <c r="L1810" i="1"/>
  <c r="O1811" i="1" l="1"/>
  <c r="J1812" i="1"/>
  <c r="T1691" i="1"/>
  <c r="V1691" i="1" s="1"/>
  <c r="L1811" i="1"/>
  <c r="J1813" i="1" l="1"/>
  <c r="O1812" i="1"/>
  <c r="T1692" i="1"/>
  <c r="V1692" i="1" s="1"/>
  <c r="L1812" i="1"/>
  <c r="O1813" i="1" l="1"/>
  <c r="J1814" i="1"/>
  <c r="T1693" i="1"/>
  <c r="V1693" i="1" s="1"/>
  <c r="L1813" i="1"/>
  <c r="J1815" i="1" l="1"/>
  <c r="O1814" i="1"/>
  <c r="T1694" i="1"/>
  <c r="V1694" i="1" s="1"/>
  <c r="L1814" i="1"/>
  <c r="J1816" i="1" l="1"/>
  <c r="O1815" i="1"/>
  <c r="T1695" i="1"/>
  <c r="V1695" i="1" s="1"/>
  <c r="L1815" i="1"/>
  <c r="J1817" i="1" l="1"/>
  <c r="O1816" i="1"/>
  <c r="T1696" i="1"/>
  <c r="V1696" i="1" s="1"/>
  <c r="L1816" i="1"/>
  <c r="J1818" i="1" l="1"/>
  <c r="O1817" i="1"/>
  <c r="T1697" i="1"/>
  <c r="V1697" i="1" s="1"/>
  <c r="L1817" i="1"/>
  <c r="O1818" i="1" l="1"/>
  <c r="J1819" i="1"/>
  <c r="T1698" i="1"/>
  <c r="V1698" i="1" s="1"/>
  <c r="L1818" i="1"/>
  <c r="O1819" i="1" l="1"/>
  <c r="J1820" i="1"/>
  <c r="L1819" i="1"/>
  <c r="T1699" i="1"/>
  <c r="V1699" i="1" s="1"/>
  <c r="J1821" i="1" l="1"/>
  <c r="O1820" i="1"/>
  <c r="T1700" i="1"/>
  <c r="V1700" i="1" s="1"/>
  <c r="L1820" i="1"/>
  <c r="J1822" i="1" l="1"/>
  <c r="O1821" i="1"/>
  <c r="T1701" i="1"/>
  <c r="V1701" i="1" s="1"/>
  <c r="L1821" i="1"/>
  <c r="J1823" i="1" l="1"/>
  <c r="O1822" i="1"/>
  <c r="T1702" i="1"/>
  <c r="V1702" i="1" s="1"/>
  <c r="L1822" i="1"/>
  <c r="J1824" i="1" l="1"/>
  <c r="O1823" i="1"/>
  <c r="T1703" i="1"/>
  <c r="V1703" i="1" s="1"/>
  <c r="L1823" i="1"/>
  <c r="O1824" i="1" l="1"/>
  <c r="J1825" i="1"/>
  <c r="L1824" i="1"/>
  <c r="T1704" i="1"/>
  <c r="V1704" i="1" s="1"/>
  <c r="J1826" i="1" l="1"/>
  <c r="O1825" i="1"/>
  <c r="T1705" i="1"/>
  <c r="V1705" i="1" s="1"/>
  <c r="L1825" i="1"/>
  <c r="J1827" i="1" l="1"/>
  <c r="O1826" i="1"/>
  <c r="L1826" i="1"/>
  <c r="T1706" i="1"/>
  <c r="V1706" i="1" s="1"/>
  <c r="O1827" i="1" l="1"/>
  <c r="J1828" i="1"/>
  <c r="T1707" i="1"/>
  <c r="V1707" i="1" s="1"/>
  <c r="L1827" i="1"/>
  <c r="O1828" i="1" l="1"/>
  <c r="J1829" i="1"/>
  <c r="T1708" i="1"/>
  <c r="V1708" i="1" s="1"/>
  <c r="L1828" i="1"/>
  <c r="O1829" i="1" l="1"/>
  <c r="J1830" i="1"/>
  <c r="T1709" i="1"/>
  <c r="V1709" i="1" s="1"/>
  <c r="L1829" i="1"/>
  <c r="J1831" i="1" l="1"/>
  <c r="O1830" i="1"/>
  <c r="T1710" i="1"/>
  <c r="V1710" i="1" s="1"/>
  <c r="L1830" i="1"/>
  <c r="J1832" i="1" l="1"/>
  <c r="O1831" i="1"/>
  <c r="T1711" i="1"/>
  <c r="V1711" i="1" s="1"/>
  <c r="L1831" i="1"/>
  <c r="J1833" i="1" l="1"/>
  <c r="O1832" i="1"/>
  <c r="T1712" i="1"/>
  <c r="V1712" i="1" s="1"/>
  <c r="L1832" i="1"/>
  <c r="O1833" i="1" l="1"/>
  <c r="J1834" i="1"/>
  <c r="T1713" i="1"/>
  <c r="V1713" i="1" s="1"/>
  <c r="L1833" i="1"/>
  <c r="J1835" i="1" l="1"/>
  <c r="O1834" i="1"/>
  <c r="T1714" i="1"/>
  <c r="V1714" i="1" s="1"/>
  <c r="L1834" i="1"/>
  <c r="J1836" i="1" l="1"/>
  <c r="O1835" i="1"/>
  <c r="T1715" i="1"/>
  <c r="V1715" i="1" s="1"/>
  <c r="L1835" i="1"/>
  <c r="J1837" i="1" l="1"/>
  <c r="O1836" i="1"/>
  <c r="T1716" i="1"/>
  <c r="V1716" i="1" s="1"/>
  <c r="J1838" i="1" l="1"/>
  <c r="O1837" i="1"/>
  <c r="T1717" i="1"/>
  <c r="V1717" i="1" s="1"/>
  <c r="O1838" i="1" l="1"/>
  <c r="T1718" i="1"/>
  <c r="V1718" i="1" s="1"/>
</calcChain>
</file>

<file path=xl/sharedStrings.xml><?xml version="1.0" encoding="utf-8"?>
<sst xmlns="http://schemas.openxmlformats.org/spreadsheetml/2006/main" count="464" uniqueCount="134">
  <si>
    <t>Stock Market Data Used in "Irrational Exuberance" Princeton University Press, 2000, 2005, 2015, updated</t>
  </si>
  <si>
    <t>Cyclically</t>
  </si>
  <si>
    <t xml:space="preserve">Cyclically </t>
  </si>
  <si>
    <t xml:space="preserve">Robert J. Shiller </t>
  </si>
  <si>
    <t>Adjusted</t>
  </si>
  <si>
    <t>Price</t>
  </si>
  <si>
    <t>Total Return Price</t>
  </si>
  <si>
    <t xml:space="preserve">  Consumer</t>
  </si>
  <si>
    <t>Real</t>
  </si>
  <si>
    <t>Earnings</t>
  </si>
  <si>
    <t>Monthly</t>
  </si>
  <si>
    <t>S&amp;P</t>
  </si>
  <si>
    <t>Long</t>
  </si>
  <si>
    <t>Total</t>
  </si>
  <si>
    <t>TR</t>
  </si>
  <si>
    <t>Ratio</t>
  </si>
  <si>
    <t>Excess</t>
  </si>
  <si>
    <t>10 Year</t>
  </si>
  <si>
    <t xml:space="preserve">10 Year </t>
  </si>
  <si>
    <t>Real 10 Year</t>
  </si>
  <si>
    <t>Comp.</t>
  </si>
  <si>
    <t>Dividend</t>
  </si>
  <si>
    <t>Index</t>
  </si>
  <si>
    <t xml:space="preserve">Date  </t>
  </si>
  <si>
    <t>Interest</t>
  </si>
  <si>
    <t>Return</t>
  </si>
  <si>
    <t>Scaled</t>
  </si>
  <si>
    <t>P/E10 or</t>
  </si>
  <si>
    <t>TR P/E10 or</t>
  </si>
  <si>
    <t>CAPE</t>
  </si>
  <si>
    <t>Bond</t>
  </si>
  <si>
    <t>Annualized Stock</t>
  </si>
  <si>
    <t xml:space="preserve">Annualized Bonds </t>
  </si>
  <si>
    <t xml:space="preserve">Excess Annualized </t>
  </si>
  <si>
    <t>Date</t>
  </si>
  <si>
    <t>P</t>
  </si>
  <si>
    <t>D</t>
  </si>
  <si>
    <t>E</t>
  </si>
  <si>
    <t>CPI</t>
  </si>
  <si>
    <t>Fraction</t>
  </si>
  <si>
    <t>Rate GS10</t>
  </si>
  <si>
    <t>TR CAPE</t>
  </si>
  <si>
    <t>Yield</t>
  </si>
  <si>
    <t>Returns</t>
  </si>
  <si>
    <t>Real Return</t>
  </si>
  <si>
    <t>NA</t>
  </si>
  <si>
    <t>June price is June 5th close</t>
  </si>
  <si>
    <t>March Estimated</t>
  </si>
  <si>
    <t>May/June CPI estimated</t>
  </si>
  <si>
    <t>June GS10 is June 5th value</t>
  </si>
  <si>
    <t>correction</t>
  </si>
  <si>
    <t>Date_d</t>
  </si>
  <si>
    <t>1900.10</t>
  </si>
  <si>
    <t>1910.10</t>
  </si>
  <si>
    <t>1920.10</t>
  </si>
  <si>
    <t>1930.10</t>
  </si>
  <si>
    <t>1940.10</t>
  </si>
  <si>
    <t>1950.10</t>
  </si>
  <si>
    <t>1960.10</t>
  </si>
  <si>
    <t>1970.10</t>
  </si>
  <si>
    <t>1980.10</t>
  </si>
  <si>
    <t>1990.10</t>
  </si>
  <si>
    <t>2000.10</t>
  </si>
  <si>
    <t>2010.10</t>
  </si>
  <si>
    <t>Risk free rate monthly</t>
  </si>
  <si>
    <t>Next 1m</t>
  </si>
  <si>
    <t>Next 1Y</t>
  </si>
  <si>
    <t>Nex 10Y</t>
  </si>
  <si>
    <t>1M - annual</t>
  </si>
  <si>
    <t>1Y- annual</t>
  </si>
  <si>
    <t>10Y - annual</t>
  </si>
  <si>
    <t>1M - Excess</t>
  </si>
  <si>
    <t>1Y - excess</t>
  </si>
  <si>
    <t>10Y - excess</t>
  </si>
  <si>
    <t>P/E</t>
  </si>
  <si>
    <t>10 Year Excess</t>
  </si>
  <si>
    <t>1 Year Excess</t>
  </si>
  <si>
    <t>1 Month Excess</t>
  </si>
  <si>
    <t>1 month excess as Y</t>
  </si>
  <si>
    <t>Above 23.28</t>
  </si>
  <si>
    <t>18.38 to 23.28</t>
  </si>
  <si>
    <t>13.98 to 18.38</t>
  </si>
  <si>
    <t>10.83 to 13.98</t>
  </si>
  <si>
    <t>SUMMARY OUTPUT</t>
  </si>
  <si>
    <t>Below 10.83</t>
  </si>
  <si>
    <t>Regression Statistics</t>
  </si>
  <si>
    <t>Multiple R</t>
  </si>
  <si>
    <t>10Y</t>
  </si>
  <si>
    <t>1Y</t>
  </si>
  <si>
    <t>1M</t>
  </si>
  <si>
    <t>R Square</t>
  </si>
  <si>
    <t>PE</t>
  </si>
  <si>
    <t>Adjusted R Square</t>
  </si>
  <si>
    <t>21.85</t>
  </si>
  <si>
    <t>Standard Error</t>
  </si>
  <si>
    <t>17.67</t>
  </si>
  <si>
    <t>Observations</t>
  </si>
  <si>
    <t>13.65</t>
  </si>
  <si>
    <t>10.61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</si>
  <si>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</si>
  <si>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</si>
  <si>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</si>
  <si>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</si>
  <si>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</si>
  <si>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</si>
  <si>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</si>
  <si>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</si>
  <si>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</si>
  <si>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</si>
  <si>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</si>
  <si>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</si>
  <si>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</si>
  <si>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</si>
  <si>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</si>
  <si>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</si>
  <si>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</si>
  <si>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1 Year excess as Y</t>
  </si>
  <si>
    <t>10 Year excess as Y</t>
  </si>
  <si>
    <t>Next 10Y</t>
  </si>
  <si>
    <t>Next 1M</t>
  </si>
  <si>
    <t>Beta</t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</si>
  <si>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-statistic</t>
    </r>
  </si>
  <si>
    <r>
      <rPr>
        <i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Square</t>
    </r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</si>
  <si>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</si>
  <si>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</si>
  <si>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</si>
  <si>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</si>
  <si>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</si>
  <si>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</si>
  <si>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GS10</t>
  </si>
  <si>
    <t>Market Yield on U.S. Treasury Securities at 10-Year Constant Maturity, Quoted on an Investment Basis, Percent, Monthly, Not Seasonally Adjusted</t>
  </si>
  <si>
    <t>Frequency: Monthly</t>
  </si>
  <si>
    <t>observation_date</t>
  </si>
  <si>
    <t>U.S. Treasury Securities at 10-Year Constant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</si>
</sst>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00_);_(* \(#,##0.00000\);_(* &quot;-&quot;??_);_(@_)"/>
    <numFmt numFmtId="165" formatCode="0.0000"/>
    <numFmt numFmtId="166" formatCode="_(* #,##0.0_);_(* \(#,##0.0\);_(* &quot;-&quot;??_);_(@_)"/>
    <numFmt numFmtId="167" formatCode="0.0%"/>
    <numFmt numFmtId="168" formatCode="yyyy\-mm\-dd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</font>
    <font>
      <sz val="10"/>
      <name val="Times New Roman"/>
      <family val="1"/>
    </font>
    <font>
      <b/>
      <sz val="10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  <font>
      <b/>
      <sz val="9"/>
      <color rgb="FFFF0000"/>
      <name val="Times New Roman"/>
      <family val="1"/>
    </font>
    <font>
      <b/>
      <sz val="9"/>
      <name val="Times New Roman"/>
      <family val="1"/>
    </font>
    <font>
      <i/>
      <sz val="9"/>
      <name val="Courier"/>
    </font>
    <font>
      <sz val="9"/>
      <name val="Courier"/>
    </font>
    <font>
      <b/>
      <sz val="10"/>
      <name val="Courier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</cellStyleXfs>
  <cellXfs count="141">
    <xf numFmtId="0" fontId="0" fillId="0" borderId="0" xfId="0"/>
    <xf numFmtId="0" fontId="4" fillId="0" borderId="0" xfId="3" applyFont="1"/>
    <xf numFmtId="2" fontId="4" fillId="2" borderId="0" xfId="4" applyNumberFormat="1" applyFont="1" applyFill="1" applyAlignment="1">
      <alignment horizontal="center"/>
    </xf>
    <xf numFmtId="2" fontId="4" fillId="0" borderId="0" xfId="4" applyNumberFormat="1" applyFont="1"/>
    <xf numFmtId="2" fontId="4" fillId="0" borderId="0" xfId="4" applyNumberFormat="1" applyFont="1" applyFill="1" applyAlignment="1">
      <alignment horizontal="center"/>
    </xf>
    <xf numFmtId="2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 vertical="center"/>
    </xf>
    <xf numFmtId="43" fontId="4" fillId="3" borderId="0" xfId="4" applyFont="1" applyFill="1"/>
    <xf numFmtId="2" fontId="5" fillId="2" borderId="0" xfId="4" applyNumberFormat="1" applyFont="1" applyFill="1" applyAlignment="1">
      <alignment horizontal="center"/>
    </xf>
    <xf numFmtId="2" fontId="5" fillId="0" borderId="0" xfId="4" applyNumberFormat="1" applyFont="1" applyAlignment="1">
      <alignment horizontal="center"/>
    </xf>
    <xf numFmtId="2" fontId="6" fillId="3" borderId="0" xfId="4" applyNumberFormat="1" applyFont="1" applyFill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10" fontId="4" fillId="3" borderId="0" xfId="5" applyNumberFormat="1" applyFont="1" applyFill="1" applyAlignment="1">
      <alignment horizontal="center" vertical="center"/>
    </xf>
    <xf numFmtId="164" fontId="0" fillId="0" borderId="0" xfId="4" applyNumberFormat="1" applyFont="1"/>
    <xf numFmtId="0" fontId="3" fillId="0" borderId="0" xfId="3"/>
    <xf numFmtId="0" fontId="4" fillId="0" borderId="0" xfId="3" applyFont="1" applyAlignment="1">
      <alignment horizontal="left"/>
    </xf>
    <xf numFmtId="2" fontId="5" fillId="2" borderId="1" xfId="4" applyNumberFormat="1" applyFont="1" applyFill="1" applyBorder="1" applyAlignment="1">
      <alignment horizontal="center"/>
    </xf>
    <xf numFmtId="2" fontId="7" fillId="3" borderId="0" xfId="4" applyNumberFormat="1" applyFont="1" applyFill="1" applyAlignment="1">
      <alignment horizontal="center"/>
    </xf>
    <xf numFmtId="2" fontId="0" fillId="0" borderId="0" xfId="4" applyNumberFormat="1" applyFont="1" applyAlignment="1">
      <alignment horizontal="center" vertical="center"/>
    </xf>
    <xf numFmtId="2" fontId="5" fillId="2" borderId="2" xfId="4" applyNumberFormat="1" applyFont="1" applyFill="1" applyBorder="1" applyAlignment="1">
      <alignment horizontal="center"/>
    </xf>
    <xf numFmtId="0" fontId="4" fillId="0" borderId="0" xfId="3" applyFont="1" applyAlignment="1">
      <alignment horizontal="center"/>
    </xf>
    <xf numFmtId="2" fontId="0" fillId="0" borderId="0" xfId="4" applyNumberFormat="1" applyFont="1" applyAlignment="1">
      <alignment horizontal="center"/>
    </xf>
    <xf numFmtId="43" fontId="4" fillId="3" borderId="0" xfId="4" applyFont="1" applyFill="1" applyAlignment="1">
      <alignment horizontal="center"/>
    </xf>
    <xf numFmtId="2" fontId="5" fillId="3" borderId="0" xfId="4" applyNumberFormat="1" applyFont="1" applyFill="1" applyAlignment="1">
      <alignment horizontal="center" vertical="center"/>
    </xf>
    <xf numFmtId="2" fontId="4" fillId="3" borderId="0" xfId="4" applyNumberFormat="1" applyFont="1" applyFill="1" applyAlignment="1">
      <alignment horizontal="center" vertical="center"/>
    </xf>
    <xf numFmtId="2" fontId="5" fillId="2" borderId="3" xfId="4" applyNumberFormat="1" applyFont="1" applyFill="1" applyBorder="1" applyAlignment="1">
      <alignment horizontal="center"/>
    </xf>
    <xf numFmtId="2" fontId="5" fillId="2" borderId="4" xfId="4" applyNumberFormat="1" applyFont="1" applyFill="1" applyBorder="1" applyAlignment="1">
      <alignment horizontal="center"/>
    </xf>
    <xf numFmtId="10" fontId="3" fillId="0" borderId="0" xfId="3" applyNumberFormat="1"/>
    <xf numFmtId="10" fontId="5" fillId="3" borderId="0" xfId="5" applyNumberFormat="1" applyFont="1" applyFill="1" applyAlignment="1">
      <alignment horizontal="center" vertical="center"/>
    </xf>
    <xf numFmtId="2" fontId="4" fillId="0" borderId="0" xfId="4" applyNumberFormat="1" applyFont="1" applyAlignment="1">
      <alignment horizontal="right"/>
    </xf>
    <xf numFmtId="2" fontId="4" fillId="0" borderId="0" xfId="4" applyNumberFormat="1" applyFont="1" applyAlignment="1" applyProtection="1">
      <alignment horizontal="center" vertical="center"/>
      <protection locked="0"/>
    </xf>
    <xf numFmtId="2" fontId="4" fillId="2" borderId="0" xfId="4" applyNumberFormat="1" applyFont="1" applyFill="1" applyAlignment="1">
      <alignment horizontal="center" wrapText="1"/>
    </xf>
    <xf numFmtId="2" fontId="4" fillId="3" borderId="0" xfId="4" applyNumberFormat="1" applyFont="1" applyFill="1"/>
    <xf numFmtId="2" fontId="4" fillId="0" borderId="0" xfId="4" applyNumberFormat="1" applyFont="1" applyFill="1"/>
    <xf numFmtId="2" fontId="4" fillId="2" borderId="0" xfId="3" applyNumberFormat="1" applyFont="1" applyFill="1" applyAlignment="1">
      <alignment horizontal="center"/>
    </xf>
    <xf numFmtId="0" fontId="8" fillId="0" borderId="0" xfId="3" applyFont="1" applyAlignment="1">
      <alignment horizontal="center" vertical="center"/>
    </xf>
    <xf numFmtId="2" fontId="8" fillId="2" borderId="0" xfId="4" applyNumberFormat="1" applyFont="1" applyFill="1" applyAlignment="1">
      <alignment horizontal="center" vertical="center" wrapText="1"/>
    </xf>
    <xf numFmtId="2" fontId="8" fillId="0" borderId="0" xfId="4" applyNumberFormat="1" applyFont="1" applyAlignment="1">
      <alignment horizontal="center" vertical="center"/>
    </xf>
    <xf numFmtId="2" fontId="8" fillId="0" borderId="0" xfId="4" applyNumberFormat="1" applyFont="1" applyFill="1" applyAlignment="1">
      <alignment horizontal="center" vertical="center" wrapText="1"/>
    </xf>
    <xf numFmtId="2" fontId="8" fillId="0" borderId="0" xfId="4" applyNumberFormat="1" applyFont="1" applyAlignment="1">
      <alignment horizontal="center" vertical="center" wrapText="1"/>
    </xf>
    <xf numFmtId="43" fontId="8" fillId="3" borderId="0" xfId="4" applyFont="1" applyFill="1" applyAlignment="1">
      <alignment horizontal="center" vertical="center"/>
    </xf>
    <xf numFmtId="2" fontId="9" fillId="2" borderId="0" xfId="4" applyNumberFormat="1" applyFont="1" applyFill="1" applyAlignment="1">
      <alignment horizontal="center" vertical="center"/>
    </xf>
    <xf numFmtId="2" fontId="10" fillId="0" borderId="0" xfId="4" applyNumberFormat="1" applyFont="1" applyAlignment="1">
      <alignment horizontal="center" vertical="center"/>
    </xf>
    <xf numFmtId="2" fontId="11" fillId="3" borderId="0" xfId="4" applyNumberFormat="1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164" fontId="12" fillId="0" borderId="0" xfId="4" applyNumberFormat="1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165" fontId="5" fillId="0" borderId="0" xfId="3" applyNumberFormat="1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2" fontId="0" fillId="2" borderId="0" xfId="4" applyNumberFormat="1" applyFont="1" applyFill="1" applyAlignment="1">
      <alignment horizontal="center"/>
    </xf>
    <xf numFmtId="2" fontId="0" fillId="0" borderId="0" xfId="4" applyNumberFormat="1" applyFont="1"/>
    <xf numFmtId="2" fontId="0" fillId="0" borderId="0" xfId="4" applyNumberFormat="1" applyFont="1" applyFill="1" applyAlignment="1">
      <alignment horizontal="center"/>
    </xf>
    <xf numFmtId="2" fontId="13" fillId="2" borderId="0" xfId="4" applyNumberFormat="1" applyFont="1" applyFill="1" applyAlignment="1">
      <alignment horizontal="center"/>
    </xf>
    <xf numFmtId="2" fontId="13" fillId="0" borderId="0" xfId="4" applyNumberFormat="1" applyFont="1" applyAlignment="1">
      <alignment horizontal="center"/>
    </xf>
    <xf numFmtId="43" fontId="3" fillId="3" borderId="0" xfId="4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14" fontId="4" fillId="0" borderId="0" xfId="0" applyNumberFormat="1" applyFont="1"/>
    <xf numFmtId="0" fontId="8" fillId="0" borderId="0" xfId="0" applyFont="1" applyAlignment="1">
      <alignment horizontal="center" vertical="center"/>
    </xf>
    <xf numFmtId="166" fontId="5" fillId="4" borderId="3" xfId="4" applyNumberFormat="1" applyFont="1" applyFill="1" applyBorder="1" applyAlignment="1">
      <alignment horizontal="center"/>
    </xf>
    <xf numFmtId="166" fontId="5" fillId="4" borderId="4" xfId="4" applyNumberFormat="1" applyFont="1" applyFill="1" applyBorder="1" applyAlignment="1">
      <alignment horizontal="center"/>
    </xf>
    <xf numFmtId="166" fontId="9" fillId="0" borderId="0" xfId="4" applyNumberFormat="1" applyFont="1" applyAlignment="1">
      <alignment horizontal="center" vertical="center"/>
    </xf>
    <xf numFmtId="166" fontId="5" fillId="0" borderId="0" xfId="4" applyNumberFormat="1" applyFont="1" applyAlignment="1">
      <alignment horizontal="center"/>
    </xf>
    <xf numFmtId="0" fontId="4" fillId="5" borderId="0" xfId="3" applyFont="1" applyFill="1" applyAlignment="1">
      <alignment horizontal="center" vertical="center"/>
    </xf>
    <xf numFmtId="2" fontId="4" fillId="5" borderId="0" xfId="4" applyNumberFormat="1" applyFont="1" applyFill="1" applyAlignment="1">
      <alignment horizontal="center" vertical="center"/>
    </xf>
    <xf numFmtId="10" fontId="4" fillId="5" borderId="0" xfId="5" applyNumberFormat="1" applyFont="1" applyFill="1" applyAlignment="1">
      <alignment horizontal="center" vertical="center"/>
    </xf>
    <xf numFmtId="0" fontId="8" fillId="5" borderId="0" xfId="3" applyFont="1" applyFill="1" applyAlignment="1">
      <alignment horizontal="center" vertical="center"/>
    </xf>
    <xf numFmtId="165" fontId="4" fillId="5" borderId="0" xfId="3" applyNumberFormat="1" applyFont="1" applyFill="1" applyAlignment="1">
      <alignment horizontal="center" vertical="center"/>
    </xf>
    <xf numFmtId="0" fontId="14" fillId="0" borderId="0" xfId="3" applyFont="1" applyAlignment="1">
      <alignment horizontal="center" vertical="center"/>
    </xf>
    <xf numFmtId="14" fontId="14" fillId="0" borderId="0" xfId="3" applyNumberFormat="1" applyFont="1" applyAlignment="1">
      <alignment horizontal="center" vertical="center"/>
    </xf>
    <xf numFmtId="0" fontId="2" fillId="6" borderId="0" xfId="0" applyFont="1" applyFill="1"/>
    <xf numFmtId="0" fontId="15" fillId="7" borderId="0" xfId="3" applyFont="1" applyFill="1" applyAlignment="1">
      <alignment horizontal="center" vertical="center"/>
    </xf>
    <xf numFmtId="167" fontId="14" fillId="8" borderId="0" xfId="2" applyNumberFormat="1" applyFont="1" applyFill="1" applyAlignment="1">
      <alignment horizontal="center" vertical="center"/>
    </xf>
    <xf numFmtId="0" fontId="14" fillId="5" borderId="0" xfId="3" applyFont="1" applyFill="1" applyAlignment="1">
      <alignment horizontal="center" vertical="center"/>
    </xf>
    <xf numFmtId="0" fontId="14" fillId="0" borderId="5" xfId="3" applyFont="1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0" fontId="16" fillId="0" borderId="0" xfId="0" applyFont="1"/>
    <xf numFmtId="14" fontId="4" fillId="0" borderId="0" xfId="3" applyNumberFormat="1" applyFont="1"/>
    <xf numFmtId="10" fontId="5" fillId="0" borderId="0" xfId="2" applyNumberFormat="1" applyFont="1"/>
    <xf numFmtId="10" fontId="4" fillId="0" borderId="0" xfId="2" applyNumberFormat="1" applyFont="1"/>
    <xf numFmtId="10" fontId="17" fillId="0" borderId="0" xfId="5" applyNumberFormat="1" applyFont="1"/>
    <xf numFmtId="167" fontId="17" fillId="0" borderId="0" xfId="5" applyNumberFormat="1" applyFont="1"/>
    <xf numFmtId="167" fontId="4" fillId="0" borderId="0" xfId="2" applyNumberFormat="1" applyFont="1"/>
    <xf numFmtId="9" fontId="4" fillId="0" borderId="0" xfId="2" applyFont="1"/>
    <xf numFmtId="0" fontId="4" fillId="0" borderId="5" xfId="3" applyFont="1" applyBorder="1"/>
    <xf numFmtId="9" fontId="16" fillId="0" borderId="0" xfId="0" applyNumberFormat="1" applyFont="1"/>
    <xf numFmtId="0" fontId="4" fillId="7" borderId="0" xfId="3" applyFont="1" applyFill="1"/>
    <xf numFmtId="0" fontId="19" fillId="0" borderId="7" xfId="0" applyFont="1" applyBorder="1" applyAlignment="1">
      <alignment horizontal="centerContinuous"/>
    </xf>
    <xf numFmtId="0" fontId="19" fillId="0" borderId="8" xfId="0" applyFont="1" applyBorder="1" applyAlignment="1">
      <alignment horizontal="centerContinuous"/>
    </xf>
    <xf numFmtId="43" fontId="0" fillId="5" borderId="0" xfId="1" applyFont="1" applyFill="1" applyBorder="1" applyAlignment="1"/>
    <xf numFmtId="49" fontId="16" fillId="0" borderId="0" xfId="0" applyNumberFormat="1" applyFont="1"/>
    <xf numFmtId="0" fontId="0" fillId="0" borderId="9" xfId="0" applyBorder="1"/>
    <xf numFmtId="0" fontId="0" fillId="0" borderId="10" xfId="0" applyBorder="1"/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5" borderId="10" xfId="0" applyFill="1" applyBorder="1"/>
    <xf numFmtId="43" fontId="0" fillId="6" borderId="0" xfId="1" applyFont="1" applyFill="1" applyBorder="1" applyAlignment="1"/>
    <xf numFmtId="0" fontId="0" fillId="6" borderId="10" xfId="0" applyFill="1" applyBorder="1"/>
    <xf numFmtId="43" fontId="0" fillId="7" borderId="0" xfId="1" applyFont="1" applyFill="1" applyBorder="1" applyAlignment="1"/>
    <xf numFmtId="0" fontId="0" fillId="7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/>
    <xf numFmtId="43" fontId="0" fillId="0" borderId="0" xfId="1" applyFont="1" applyBorder="1"/>
    <xf numFmtId="43" fontId="0" fillId="0" borderId="15" xfId="1" applyFont="1" applyBorder="1"/>
    <xf numFmtId="0" fontId="0" fillId="0" borderId="16" xfId="0" applyBorder="1" applyAlignment="1">
      <alignment horizontal="left"/>
    </xf>
    <xf numFmtId="43" fontId="0" fillId="0" borderId="10" xfId="0" applyNumberFormat="1" applyBorder="1"/>
    <xf numFmtId="43" fontId="0" fillId="0" borderId="17" xfId="0" applyNumberFormat="1" applyBorder="1"/>
    <xf numFmtId="0" fontId="4" fillId="5" borderId="0" xfId="0" applyFont="1" applyFill="1"/>
    <xf numFmtId="0" fontId="4" fillId="5" borderId="0" xfId="3" applyFont="1" applyFill="1"/>
    <xf numFmtId="14" fontId="4" fillId="5" borderId="0" xfId="3" applyNumberFormat="1" applyFont="1" applyFill="1"/>
    <xf numFmtId="10" fontId="17" fillId="5" borderId="0" xfId="5" applyNumberFormat="1" applyFont="1" applyFill="1"/>
    <xf numFmtId="167" fontId="17" fillId="5" borderId="0" xfId="5" applyNumberFormat="1" applyFont="1" applyFill="1"/>
    <xf numFmtId="167" fontId="4" fillId="5" borderId="0" xfId="2" applyNumberFormat="1" applyFont="1" applyFill="1"/>
    <xf numFmtId="0" fontId="4" fillId="5" borderId="5" xfId="3" applyFont="1" applyFill="1" applyBorder="1"/>
    <xf numFmtId="0" fontId="0" fillId="5" borderId="6" xfId="0" applyFill="1" applyBorder="1"/>
    <xf numFmtId="0" fontId="0" fillId="5" borderId="0" xfId="0" applyFill="1"/>
    <xf numFmtId="0" fontId="0" fillId="5" borderId="5" xfId="0" applyFill="1" applyBorder="1"/>
    <xf numFmtId="0" fontId="5" fillId="0" borderId="0" xfId="3" applyFont="1"/>
    <xf numFmtId="0" fontId="20" fillId="0" borderId="0" xfId="6"/>
    <xf numFmtId="168" fontId="20" fillId="0" borderId="0" xfId="6" applyNumberFormat="1"/>
    <xf numFmtId="2" fontId="20" fillId="0" borderId="0" xfId="6" applyNumberFormat="1"/>
    <xf numFmtId="0" fontId="18" fillId="5" borderId="6" xfId="0" applyFont="1" applyFill="1" applyBorder="1" applyAlignment="1">
      <alignment horizontal="center"/>
    </xf>
    <xf numFmtId="0" fontId="18" fillId="5" borderId="0" xfId="0" applyFont="1" applyFill="1" applyAlignment="1">
      <alignment horizontal="center"/>
    </xf>
    <xf numFmtId="0" fontId="18" fillId="5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1" fillId="0" borderId="0" xfId="3" applyFont="1" applyAlignment="1">
      <alignment horizontal="center" vertical="center"/>
    </xf>
  </cellXfs>
  <cellStyles count="7">
    <cellStyle name="Comma" xfId="1" builtinId="3"/>
    <cellStyle name="Comma 2" xfId="4" xr:uid="{9361B96D-EEEA-4DBC-AF66-D988A0702861}"/>
    <cellStyle name="Normal" xfId="0" builtinId="0"/>
    <cellStyle name="Normal 2" xfId="3" xr:uid="{2B26DD58-0477-40D0-AAFD-CF864713ECD3}"/>
    <cellStyle name="Normal 3" xfId="6" xr:uid="{BDF684D3-BCF0-4D8E-B40C-947FC4F3D77C}"/>
    <cellStyle name="Percent" xfId="2" builtinId="5"/>
    <cellStyle name="Percent 2" xfId="5" xr:uid="{AD2EB8F0-C940-4887-B12D-A16A7B31CF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S&amp;P500 returns sorted by starting CAPE valuation (quintiles)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Regression!$AH$1</c:f>
              <c:strCache>
                <c:ptCount val="1"/>
                <c:pt idx="0">
                  <c:v>10 Year Excess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Regression!$AH$2:$AH$6</c:f>
              <c:numCache>
                <c:formatCode>0%</c:formatCode>
                <c:ptCount val="5"/>
                <c:pt idx="0">
                  <c:v>-0.15</c:v>
                </c:pt>
                <c:pt idx="1">
                  <c:v>0.03</c:v>
                </c:pt>
                <c:pt idx="2">
                  <c:v>0.05</c:v>
                </c:pt>
                <c:pt idx="3">
                  <c:v>0.06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C-4157-94F5-833510EA4087}"/>
            </c:ext>
          </c:extLst>
        </c:ser>
        <c:ser>
          <c:idx val="1"/>
          <c:order val="1"/>
          <c:tx>
            <c:strRef>
              <c:f>Regression!$AI$1</c:f>
              <c:strCache>
                <c:ptCount val="1"/>
                <c:pt idx="0">
                  <c:v>1 Year Excess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Regression!$AI$2:$AI$6</c:f>
              <c:numCache>
                <c:formatCode>0%</c:formatCode>
                <c:ptCount val="5"/>
                <c:pt idx="0">
                  <c:v>0</c:v>
                </c:pt>
                <c:pt idx="1">
                  <c:v>0.03</c:v>
                </c:pt>
                <c:pt idx="2">
                  <c:v>0.04</c:v>
                </c:pt>
                <c:pt idx="3">
                  <c:v>0.08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C-4157-94F5-833510EA4087}"/>
            </c:ext>
          </c:extLst>
        </c:ser>
        <c:ser>
          <c:idx val="2"/>
          <c:order val="2"/>
          <c:tx>
            <c:strRef>
              <c:f>Regression!$AJ$1</c:f>
              <c:strCache>
                <c:ptCount val="1"/>
                <c:pt idx="0">
                  <c:v>1 Month Excess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Regression!$AJ$2:$AJ$6</c:f>
              <c:numCache>
                <c:formatCode>0%</c:formatCode>
                <c:ptCount val="5"/>
                <c:pt idx="0">
                  <c:v>0.11</c:v>
                </c:pt>
                <c:pt idx="1">
                  <c:v>0.12</c:v>
                </c:pt>
                <c:pt idx="2">
                  <c:v>0.17</c:v>
                </c:pt>
                <c:pt idx="3">
                  <c:v>0.17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C-4157-94F5-833510EA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326279"/>
        <c:axId val="209877911"/>
      </c:barChart>
      <c:catAx>
        <c:axId val="1948326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7911"/>
        <c:crosses val="autoZero"/>
        <c:auto val="1"/>
        <c:lblAlgn val="ctr"/>
        <c:lblOffset val="100"/>
        <c:noMultiLvlLbl val="0"/>
      </c:catAx>
      <c:valAx>
        <c:axId val="209877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326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419100</xdr:colOff>
      <xdr:row>6</xdr:row>
      <xdr:rowOff>47625</xdr:rowOff>
    </xdr:from>
    <xdr:to>
      <xdr:col>37</xdr:col>
      <xdr:colOff>133350</xdr:colOff>
      <xdr:row>20</xdr:row>
      <xdr:rowOff>123825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A0E3EFFF-AADB-4CF3-845D-15EFF1CAA757}"/>
            </a:ext>
            <a:ext uri="{147F2762-F138-4A5C-976F-8EAC2B608ADB}">
              <a16:predDERef xmlns:a16="http://schemas.microsoft.com/office/drawing/2014/main" pred="{857985D1-1B02-4FBE-795B-3277EFC01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359E-7FF9-48CB-AA0A-4DF340B1E685}">
  <dimension ref="A1:AV1581"/>
  <sheetViews>
    <sheetView tabSelected="1" topLeftCell="C1" zoomScale="58" zoomScaleNormal="85" workbookViewId="0">
      <selection activeCell="O2" sqref="O2"/>
    </sheetView>
  </sheetViews>
  <sheetFormatPr defaultRowHeight="14.5" x14ac:dyDescent="0.35"/>
  <cols>
    <col min="1" max="1" width="8.7265625" style="58"/>
    <col min="2" max="2" width="20.1796875" style="1" hidden="1" customWidth="1"/>
    <col min="3" max="3" width="29.453125" style="80" customWidth="1"/>
    <col min="4" max="5" width="8.7265625" style="1"/>
    <col min="6" max="6" width="31.453125" style="127" bestFit="1" customWidth="1"/>
    <col min="7" max="7" width="27.81640625" style="1" bestFit="1" customWidth="1"/>
    <col min="8" max="8" width="11.7265625" style="1" bestFit="1" customWidth="1"/>
    <col min="9" max="9" width="10.6328125" style="1" bestFit="1" customWidth="1"/>
    <col min="10" max="10" width="12.90625" style="1" bestFit="1" customWidth="1"/>
    <col min="11" max="11" width="8.7265625" style="1"/>
    <col min="12" max="12" width="14.81640625" style="85" bestFit="1" customWidth="1"/>
    <col min="13" max="13" width="9.453125" style="85" bestFit="1" customWidth="1"/>
    <col min="14" max="14" width="10.36328125" style="85" bestFit="1" customWidth="1"/>
    <col min="15" max="15" width="8.7265625" style="1"/>
    <col min="16" max="16" width="10.1796875" style="1" customWidth="1"/>
    <col min="17" max="17" width="9.453125" style="1" customWidth="1"/>
    <col min="18" max="18" width="10.36328125" style="1" bestFit="1" customWidth="1"/>
    <col min="19" max="19" width="8.7265625" style="87"/>
    <col min="20" max="20" width="18.26953125" style="77" bestFit="1" customWidth="1"/>
    <col min="21" max="21" width="19.453125" customWidth="1"/>
    <col min="22" max="23" width="13.7265625" bestFit="1" customWidth="1"/>
    <col min="24" max="24" width="13.08984375" bestFit="1" customWidth="1"/>
    <col min="25" max="25" width="15" customWidth="1"/>
    <col min="26" max="26" width="8.81640625" bestFit="1" customWidth="1"/>
    <col min="27" max="27" width="12.81640625" bestFit="1" customWidth="1"/>
    <col min="28" max="28" width="13.08984375" customWidth="1"/>
    <col min="29" max="29" width="8.7265625" style="78"/>
    <col min="30" max="30" width="17.81640625" bestFit="1" customWidth="1"/>
    <col min="31" max="31" width="14.26953125" bestFit="1" customWidth="1"/>
    <col min="33" max="33" width="13.453125" bestFit="1" customWidth="1"/>
    <col min="34" max="34" width="10.7265625" customWidth="1"/>
    <col min="35" max="35" width="25.453125" bestFit="1" customWidth="1"/>
    <col min="36" max="36" width="26.54296875" bestFit="1" customWidth="1"/>
    <col min="38" max="38" width="12.26953125" bestFit="1" customWidth="1"/>
    <col min="40" max="40" width="17.81640625" customWidth="1"/>
    <col min="41" max="41" width="14.26953125" bestFit="1" customWidth="1"/>
    <col min="42" max="42" width="13.54296875" customWidth="1"/>
    <col min="43" max="43" width="17.26953125" customWidth="1"/>
    <col min="44" max="44" width="18.453125" customWidth="1"/>
    <col min="45" max="45" width="16" customWidth="1"/>
    <col min="48" max="48" width="12.26953125" bestFit="1" customWidth="1"/>
  </cols>
  <sheetData>
    <row r="1" spans="1:48" s="70" customFormat="1" x14ac:dyDescent="0.35">
      <c r="A1" s="56" t="s">
        <v>34</v>
      </c>
      <c r="B1" s="70" t="s">
        <v>50</v>
      </c>
      <c r="C1" s="71" t="s">
        <v>51</v>
      </c>
      <c r="D1" s="140" t="s">
        <v>29</v>
      </c>
      <c r="E1" s="140" t="s">
        <v>5</v>
      </c>
      <c r="F1" s="72" t="s">
        <v>133</v>
      </c>
      <c r="G1" s="70" t="s">
        <v>64</v>
      </c>
      <c r="H1" s="73" t="s">
        <v>65</v>
      </c>
      <c r="I1" s="73" t="s">
        <v>66</v>
      </c>
      <c r="J1" s="73" t="s">
        <v>67</v>
      </c>
      <c r="L1" s="74" t="s">
        <v>68</v>
      </c>
      <c r="M1" s="74" t="s">
        <v>69</v>
      </c>
      <c r="N1" s="74" t="s">
        <v>70</v>
      </c>
      <c r="P1" s="75" t="s">
        <v>71</v>
      </c>
      <c r="Q1" s="75" t="s">
        <v>72</v>
      </c>
      <c r="R1" s="75" t="s">
        <v>73</v>
      </c>
      <c r="S1" s="76"/>
      <c r="T1" s="77"/>
      <c r="U1"/>
      <c r="V1"/>
      <c r="W1"/>
      <c r="X1"/>
      <c r="Y1"/>
      <c r="Z1"/>
      <c r="AA1"/>
      <c r="AB1"/>
      <c r="AC1" s="78"/>
      <c r="AD1"/>
      <c r="AE1"/>
      <c r="AF1"/>
      <c r="AG1" s="79" t="s">
        <v>74</v>
      </c>
      <c r="AH1" s="79" t="s">
        <v>75</v>
      </c>
      <c r="AI1" s="79" t="s">
        <v>76</v>
      </c>
      <c r="AJ1" s="79" t="s">
        <v>77</v>
      </c>
      <c r="AK1"/>
      <c r="AL1"/>
      <c r="AM1"/>
      <c r="AN1"/>
      <c r="AO1"/>
      <c r="AP1"/>
      <c r="AQ1"/>
      <c r="AR1"/>
      <c r="AS1"/>
      <c r="AT1"/>
      <c r="AU1"/>
      <c r="AV1"/>
    </row>
    <row r="2" spans="1:48" s="1" customFormat="1" x14ac:dyDescent="0.35">
      <c r="A2" s="1">
        <v>1953.04</v>
      </c>
      <c r="B2" s="1">
        <f t="shared" ref="B2:B65" si="0">IF(RIGHT(A2,3)="0.1",_xlfn.CONCAT(A2,"0"),A2)</f>
        <v>1953.04</v>
      </c>
      <c r="C2" s="80">
        <f>DATE(LEFT(B2,4),RIGHT(B2,2),1)</f>
        <v>19450</v>
      </c>
      <c r="D2" s="1">
        <f>VLOOKUP(A2,Data_Shiller!A:M,13,FALSE)</f>
        <v>12.163901454006799</v>
      </c>
      <c r="E2" s="1">
        <f>VLOOKUP(A2,Data_Shiller!A:B,2)</f>
        <v>24.71</v>
      </c>
      <c r="F2" s="81">
        <f>VLOOKUP(C2,'FRED Graph'!$A$12:$C$853,3,FALSE)</f>
        <v>2.8300000000000002E-2</v>
      </c>
      <c r="G2" s="82">
        <f>((1+F2)^(1/12))-1</f>
        <v>2.3282856950768149E-3</v>
      </c>
      <c r="H2" s="83">
        <f>E3/E2-1</f>
        <v>5.2610279239173607E-3</v>
      </c>
      <c r="I2" s="84">
        <f>E14/E2-1</f>
        <v>0.11817078106029943</v>
      </c>
      <c r="J2" s="84">
        <f>E122/E2-1</f>
        <v>1.782679077296641</v>
      </c>
      <c r="L2" s="85">
        <f>((1+H2)^12)-1</f>
        <v>6.4991528614437133E-2</v>
      </c>
      <c r="M2" s="85">
        <f>I2</f>
        <v>0.11817078106029943</v>
      </c>
      <c r="N2" s="85">
        <f>((1+J2)^(1/10))-1</f>
        <v>0.10776161476862955</v>
      </c>
      <c r="P2" s="86">
        <f>L2-$F2</f>
        <v>3.6691528614437127E-2</v>
      </c>
      <c r="Q2" s="86">
        <f t="shared" ref="Q2:R17" si="1">M2-$F2</f>
        <v>8.9870781060299429E-2</v>
      </c>
      <c r="R2" s="86">
        <f t="shared" si="1"/>
        <v>7.9461614768629549E-2</v>
      </c>
      <c r="S2" s="87"/>
      <c r="T2" s="131" t="s">
        <v>78</v>
      </c>
      <c r="U2" s="132"/>
      <c r="V2" s="132"/>
      <c r="W2" s="132"/>
      <c r="X2" s="132"/>
      <c r="Y2" s="132"/>
      <c r="Z2" s="132"/>
      <c r="AA2" s="132"/>
      <c r="AB2" s="133"/>
      <c r="AC2" s="78"/>
      <c r="AD2"/>
      <c r="AE2"/>
      <c r="AF2" s="79">
        <v>1</v>
      </c>
      <c r="AG2" s="79" t="s">
        <v>79</v>
      </c>
      <c r="AH2" s="88">
        <v>-0.15</v>
      </c>
      <c r="AI2" s="88">
        <v>0</v>
      </c>
      <c r="AJ2" s="88">
        <v>0.11</v>
      </c>
      <c r="AK2"/>
      <c r="AL2"/>
      <c r="AM2"/>
      <c r="AN2"/>
      <c r="AO2"/>
      <c r="AP2"/>
      <c r="AQ2"/>
      <c r="AR2"/>
      <c r="AS2"/>
      <c r="AT2"/>
      <c r="AU2"/>
      <c r="AV2"/>
    </row>
    <row r="3" spans="1:48" s="1" customFormat="1" x14ac:dyDescent="0.35">
      <c r="A3" s="1">
        <v>1953.05</v>
      </c>
      <c r="B3" s="89">
        <f t="shared" si="0"/>
        <v>1953.05</v>
      </c>
      <c r="C3" s="80">
        <f t="shared" ref="C3:C66" si="2">DATE(LEFT(B3,4),RIGHT(B3,2),1)</f>
        <v>19480</v>
      </c>
      <c r="D3" s="1">
        <f>VLOOKUP(A3,Data_Shiller!A:M,13,FALSE)</f>
        <v>12.141970791867783</v>
      </c>
      <c r="E3" s="1">
        <f>VLOOKUP(A3,Data_Shiller!A:B,2)</f>
        <v>24.84</v>
      </c>
      <c r="F3" s="81">
        <f>VLOOKUP(C3,'FRED Graph'!$A$12:$C$853,3,FALSE)</f>
        <v>3.0499999999999999E-2</v>
      </c>
      <c r="G3" s="82">
        <f t="shared" ref="G3:G66" si="3">((1+F3)^(1/12))-1</f>
        <v>2.5068135950498949E-3</v>
      </c>
      <c r="H3" s="83">
        <f t="shared" ref="H3:H66" si="4">E4/E3-1</f>
        <v>-3.5829307568438051E-2</v>
      </c>
      <c r="I3" s="84">
        <f t="shared" ref="I3:I66" si="5">E15/E3-1</f>
        <v>0.15660225442834141</v>
      </c>
      <c r="J3" s="84">
        <f t="shared" ref="J3:J66" si="6">E123/E3-1</f>
        <v>1.8236714975845412</v>
      </c>
      <c r="L3" s="85">
        <f t="shared" ref="L3:L66" si="7">((1+H3)^12)-1</f>
        <v>-0.35457302115848988</v>
      </c>
      <c r="M3" s="85">
        <f t="shared" ref="M3:M66" si="8">I3</f>
        <v>0.15660225442834141</v>
      </c>
      <c r="N3" s="85">
        <f t="shared" ref="N3:N66" si="9">((1+J3)^(1/10))-1</f>
        <v>0.10938277129120766</v>
      </c>
      <c r="P3" s="86">
        <f t="shared" ref="P3:R66" si="10">L3-$F3</f>
        <v>-0.38507302115848985</v>
      </c>
      <c r="Q3" s="86">
        <f t="shared" si="1"/>
        <v>0.12610225442834141</v>
      </c>
      <c r="R3" s="86">
        <f t="shared" si="1"/>
        <v>7.888277129120766E-2</v>
      </c>
      <c r="S3" s="87"/>
      <c r="T3" s="77"/>
      <c r="U3"/>
      <c r="V3"/>
      <c r="W3"/>
      <c r="X3"/>
      <c r="Y3"/>
      <c r="Z3"/>
      <c r="AA3"/>
      <c r="AB3"/>
      <c r="AC3" s="78"/>
      <c r="AD3"/>
      <c r="AE3"/>
      <c r="AF3" s="79">
        <v>2</v>
      </c>
      <c r="AG3" s="79" t="s">
        <v>80</v>
      </c>
      <c r="AH3" s="88">
        <v>0.03</v>
      </c>
      <c r="AI3" s="88">
        <v>0.03</v>
      </c>
      <c r="AJ3" s="88">
        <v>0.12</v>
      </c>
      <c r="AK3"/>
      <c r="AL3"/>
      <c r="AM3"/>
      <c r="AN3"/>
      <c r="AO3"/>
      <c r="AP3"/>
      <c r="AQ3"/>
      <c r="AR3"/>
      <c r="AS3"/>
      <c r="AT3"/>
      <c r="AU3"/>
      <c r="AV3"/>
    </row>
    <row r="4" spans="1:48" x14ac:dyDescent="0.35">
      <c r="A4" s="1">
        <v>1953.06</v>
      </c>
      <c r="B4" s="89">
        <f t="shared" si="0"/>
        <v>1953.06</v>
      </c>
      <c r="C4" s="80">
        <f t="shared" si="2"/>
        <v>19511</v>
      </c>
      <c r="D4" s="1">
        <f>VLOOKUP(A4,Data_Shiller!A:M,13,FALSE)</f>
        <v>11.624407885470081</v>
      </c>
      <c r="E4" s="1">
        <f>VLOOKUP(A4,Data_Shiller!A:B,2)</f>
        <v>23.95</v>
      </c>
      <c r="F4" s="81">
        <f>VLOOKUP(C4,'FRED Graph'!$A$12:$C$853,3,FALSE)</f>
        <v>3.1099999999999999E-2</v>
      </c>
      <c r="G4" s="82">
        <f t="shared" si="3"/>
        <v>2.5554423860907338E-3</v>
      </c>
      <c r="H4" s="83">
        <f t="shared" si="4"/>
        <v>1.4196242171189866E-2</v>
      </c>
      <c r="I4" s="84">
        <f t="shared" si="5"/>
        <v>0.20918580375782891</v>
      </c>
      <c r="J4" s="84">
        <f t="shared" si="6"/>
        <v>1.9273486430062632</v>
      </c>
      <c r="L4" s="85">
        <f t="shared" si="7"/>
        <v>0.18430609577426371</v>
      </c>
      <c r="M4" s="85">
        <f t="shared" si="8"/>
        <v>0.20918580375782891</v>
      </c>
      <c r="N4" s="85">
        <f t="shared" si="9"/>
        <v>0.11339032968303653</v>
      </c>
      <c r="P4" s="86">
        <f t="shared" si="10"/>
        <v>0.15320609577426372</v>
      </c>
      <c r="Q4" s="86">
        <f t="shared" si="1"/>
        <v>0.17808580375782893</v>
      </c>
      <c r="R4" s="86">
        <f t="shared" si="1"/>
        <v>8.2290329683036526E-2</v>
      </c>
      <c r="AF4" s="79">
        <v>3</v>
      </c>
      <c r="AG4" s="79" t="s">
        <v>81</v>
      </c>
      <c r="AH4" s="88">
        <v>0.05</v>
      </c>
      <c r="AI4" s="88">
        <v>0.04</v>
      </c>
      <c r="AJ4" s="88">
        <v>0.17</v>
      </c>
    </row>
    <row r="5" spans="1:48" x14ac:dyDescent="0.35">
      <c r="A5" s="1">
        <v>1953.07</v>
      </c>
      <c r="B5" s="89">
        <f t="shared" si="0"/>
        <v>1953.07</v>
      </c>
      <c r="C5" s="80">
        <f t="shared" si="2"/>
        <v>19541</v>
      </c>
      <c r="D5" s="1">
        <f>VLOOKUP(A5,Data_Shiller!A:M,13,FALSE)</f>
        <v>11.750201645310002</v>
      </c>
      <c r="E5" s="1">
        <f>VLOOKUP(A5,Data_Shiller!A:B,2)</f>
        <v>24.29</v>
      </c>
      <c r="F5" s="81">
        <f>VLOOKUP(C5,'FRED Graph'!$A$12:$C$853,3,FALSE)</f>
        <v>2.9300000000000003E-2</v>
      </c>
      <c r="G5" s="82">
        <f t="shared" si="3"/>
        <v>2.4094781004899701E-3</v>
      </c>
      <c r="H5" s="83">
        <f t="shared" si="4"/>
        <v>4.1169205434334888E-3</v>
      </c>
      <c r="I5" s="84">
        <f t="shared" si="5"/>
        <v>0.24042815973651699</v>
      </c>
      <c r="J5" s="84">
        <f t="shared" si="6"/>
        <v>1.8435570193495265</v>
      </c>
      <c r="L5" s="85">
        <f t="shared" si="7"/>
        <v>5.0537177077620399E-2</v>
      </c>
      <c r="M5" s="85">
        <f t="shared" si="8"/>
        <v>0.24042815973651699</v>
      </c>
      <c r="N5" s="85">
        <f t="shared" si="9"/>
        <v>0.1101615818992645</v>
      </c>
      <c r="P5" s="86">
        <f t="shared" si="10"/>
        <v>2.1237177077620396E-2</v>
      </c>
      <c r="Q5" s="86">
        <f t="shared" si="1"/>
        <v>0.211128159736517</v>
      </c>
      <c r="R5" s="86">
        <f t="shared" si="1"/>
        <v>8.0861581899264498E-2</v>
      </c>
      <c r="AF5" s="79">
        <v>4</v>
      </c>
      <c r="AG5" s="79" t="s">
        <v>82</v>
      </c>
      <c r="AH5" s="88">
        <v>0.06</v>
      </c>
      <c r="AI5" s="88">
        <v>0.08</v>
      </c>
      <c r="AJ5" s="88">
        <v>0.17</v>
      </c>
    </row>
    <row r="6" spans="1:48" x14ac:dyDescent="0.35">
      <c r="A6" s="1">
        <v>1953.08</v>
      </c>
      <c r="B6" s="89">
        <f t="shared" si="0"/>
        <v>1953.08</v>
      </c>
      <c r="C6" s="80">
        <f t="shared" si="2"/>
        <v>19572</v>
      </c>
      <c r="D6" s="1">
        <f>VLOOKUP(A6,Data_Shiller!A:M,13,FALSE)</f>
        <v>11.715076201734</v>
      </c>
      <c r="E6" s="1">
        <f>VLOOKUP(A6,Data_Shiller!A:B,2)</f>
        <v>24.39</v>
      </c>
      <c r="F6" s="81">
        <f>VLOOKUP(C6,'FRED Graph'!$A$12:$C$853,3,FALSE)</f>
        <v>2.9500000000000002E-2</v>
      </c>
      <c r="G6" s="82">
        <f t="shared" si="3"/>
        <v>2.4257079041964946E-3</v>
      </c>
      <c r="H6" s="83">
        <f t="shared" si="4"/>
        <v>-4.592045920459209E-2</v>
      </c>
      <c r="I6" s="84">
        <f t="shared" si="5"/>
        <v>0.25994259942599429</v>
      </c>
      <c r="J6" s="84">
        <f t="shared" si="6"/>
        <v>1.910209102091021</v>
      </c>
      <c r="L6" s="85">
        <f t="shared" si="7"/>
        <v>-0.43112742699659568</v>
      </c>
      <c r="M6" s="85">
        <f t="shared" si="8"/>
        <v>0.25994259942599429</v>
      </c>
      <c r="N6" s="85">
        <f t="shared" si="9"/>
        <v>0.1127367189464672</v>
      </c>
      <c r="P6" s="86">
        <f t="shared" si="10"/>
        <v>-0.4606274269965957</v>
      </c>
      <c r="Q6" s="86">
        <f t="shared" si="1"/>
        <v>0.23044259942599429</v>
      </c>
      <c r="R6" s="86">
        <f t="shared" si="1"/>
        <v>8.3236718946467197E-2</v>
      </c>
      <c r="T6" s="77" t="s">
        <v>83</v>
      </c>
      <c r="AF6" s="79">
        <v>5</v>
      </c>
      <c r="AG6" s="79" t="s">
        <v>84</v>
      </c>
      <c r="AH6" s="88">
        <v>0.03</v>
      </c>
      <c r="AI6" s="88">
        <v>0.09</v>
      </c>
      <c r="AJ6" s="88">
        <v>0.66</v>
      </c>
    </row>
    <row r="7" spans="1:48" ht="15" thickBot="1" x14ac:dyDescent="0.4">
      <c r="A7" s="1">
        <v>1953.09</v>
      </c>
      <c r="B7" s="89">
        <f t="shared" si="0"/>
        <v>1953.09</v>
      </c>
      <c r="C7" s="80">
        <f t="shared" si="2"/>
        <v>19603</v>
      </c>
      <c r="D7" s="1">
        <f>VLOOKUP(A7,Data_Shiller!A:M,13,FALSE)</f>
        <v>11.139349357262921</v>
      </c>
      <c r="E7" s="1">
        <f>VLOOKUP(A7,Data_Shiller!A:B,2)</f>
        <v>23.27</v>
      </c>
      <c r="F7" s="81">
        <f>VLOOKUP(C7,'FRED Graph'!$A$12:$C$853,3,FALSE)</f>
        <v>2.87E-2</v>
      </c>
      <c r="G7" s="82">
        <f t="shared" si="3"/>
        <v>2.3607713389290907E-3</v>
      </c>
      <c r="H7" s="83">
        <f t="shared" si="4"/>
        <v>3.0081650193382048E-2</v>
      </c>
      <c r="I7" s="84">
        <f t="shared" si="5"/>
        <v>0.35152556940266444</v>
      </c>
      <c r="J7" s="84">
        <f t="shared" si="6"/>
        <v>2.1306403094112589</v>
      </c>
      <c r="L7" s="85">
        <f t="shared" si="7"/>
        <v>0.4271177538921882</v>
      </c>
      <c r="M7" s="85">
        <f t="shared" si="8"/>
        <v>0.35152556940266444</v>
      </c>
      <c r="N7" s="85">
        <f t="shared" si="9"/>
        <v>0.12089083274314971</v>
      </c>
      <c r="P7" s="86">
        <f t="shared" si="10"/>
        <v>0.3984177538921882</v>
      </c>
      <c r="Q7" s="86">
        <f t="shared" si="1"/>
        <v>0.32282556940266444</v>
      </c>
      <c r="R7" s="86">
        <f t="shared" si="1"/>
        <v>9.2190832743149709E-2</v>
      </c>
    </row>
    <row r="8" spans="1:48" x14ac:dyDescent="0.35">
      <c r="A8" s="1">
        <v>1953.1</v>
      </c>
      <c r="B8" s="89">
        <f t="shared" si="0"/>
        <v>1953.1</v>
      </c>
      <c r="C8" s="80">
        <v>19633</v>
      </c>
      <c r="D8" s="1">
        <f>VLOOKUP(A8,Data_Shiller!A:M,13,FALSE)</f>
        <v>11.391934765421412</v>
      </c>
      <c r="E8" s="1">
        <f>VLOOKUP(A8,Data_Shiller!A:B,2)</f>
        <v>23.97</v>
      </c>
      <c r="F8" s="81">
        <f>VLOOKUP(C8,'FRED Graph'!$A$12:$C$853,3,FALSE)</f>
        <v>2.6600000000000002E-2</v>
      </c>
      <c r="G8" s="82">
        <f t="shared" si="3"/>
        <v>2.1900923517390591E-3</v>
      </c>
      <c r="H8" s="83">
        <f t="shared" si="4"/>
        <v>2.2110972048393851E-2</v>
      </c>
      <c r="I8" s="84">
        <f t="shared" si="5"/>
        <v>0.34251147267417603</v>
      </c>
      <c r="J8" s="84">
        <f t="shared" si="6"/>
        <v>2.0467250730079267</v>
      </c>
      <c r="L8" s="85">
        <f t="shared" si="7"/>
        <v>0.30009953803122524</v>
      </c>
      <c r="M8" s="85">
        <f t="shared" si="8"/>
        <v>0.34251147267417603</v>
      </c>
      <c r="N8" s="85">
        <f t="shared" si="9"/>
        <v>0.11784947365423792</v>
      </c>
      <c r="P8" s="86">
        <f t="shared" si="10"/>
        <v>0.27349953803122523</v>
      </c>
      <c r="Q8" s="86">
        <f t="shared" si="1"/>
        <v>0.31591147267417602</v>
      </c>
      <c r="R8" s="86">
        <f t="shared" si="1"/>
        <v>9.1249473654237925E-2</v>
      </c>
      <c r="T8" s="90" t="s">
        <v>85</v>
      </c>
      <c r="U8" s="91"/>
    </row>
    <row r="9" spans="1:48" x14ac:dyDescent="0.35">
      <c r="A9" s="1">
        <v>1953.11</v>
      </c>
      <c r="B9" s="89">
        <f t="shared" si="0"/>
        <v>1953.11</v>
      </c>
      <c r="C9" s="80">
        <f t="shared" si="2"/>
        <v>19664</v>
      </c>
      <c r="D9" s="1">
        <f>VLOOKUP(A9,Data_Shiller!A:M,13,FALSE)</f>
        <v>11.64407026850577</v>
      </c>
      <c r="E9" s="1">
        <f>VLOOKUP(A9,Data_Shiller!A:B,2)</f>
        <v>24.5</v>
      </c>
      <c r="F9" s="81">
        <f>VLOOKUP(C9,'FRED Graph'!$A$12:$C$853,3,FALSE)</f>
        <v>2.6800000000000001E-2</v>
      </c>
      <c r="G9" s="82">
        <f t="shared" si="3"/>
        <v>2.206361275312263E-3</v>
      </c>
      <c r="H9" s="83">
        <f t="shared" si="4"/>
        <v>1.346938775510198E-2</v>
      </c>
      <c r="I9" s="84">
        <f t="shared" si="5"/>
        <v>0.3648979591836734</v>
      </c>
      <c r="J9" s="84">
        <f t="shared" si="6"/>
        <v>1.9640816326530612</v>
      </c>
      <c r="L9" s="85">
        <f t="shared" si="7"/>
        <v>0.17416092208220624</v>
      </c>
      <c r="M9" s="85">
        <f t="shared" si="8"/>
        <v>0.3648979591836734</v>
      </c>
      <c r="N9" s="85">
        <f t="shared" si="9"/>
        <v>0.11477960850780811</v>
      </c>
      <c r="P9" s="86">
        <f t="shared" si="10"/>
        <v>0.14736092208220625</v>
      </c>
      <c r="Q9" s="86">
        <f t="shared" si="1"/>
        <v>0.33809795918367341</v>
      </c>
      <c r="R9" s="86">
        <f t="shared" si="1"/>
        <v>8.7979608507808102E-2</v>
      </c>
      <c r="T9" s="77" t="s">
        <v>86</v>
      </c>
      <c r="U9">
        <v>4.5320083444306762E-2</v>
      </c>
      <c r="AH9" s="79"/>
      <c r="AI9" s="79"/>
      <c r="AJ9" s="79"/>
      <c r="AK9" s="79" t="s">
        <v>87</v>
      </c>
      <c r="AL9" s="79" t="s">
        <v>88</v>
      </c>
      <c r="AM9" s="79" t="s">
        <v>89</v>
      </c>
    </row>
    <row r="10" spans="1:48" x14ac:dyDescent="0.35">
      <c r="A10" s="1">
        <v>1953.12</v>
      </c>
      <c r="B10" s="89">
        <f t="shared" si="0"/>
        <v>1953.12</v>
      </c>
      <c r="C10" s="80">
        <f t="shared" si="2"/>
        <v>19694</v>
      </c>
      <c r="D10" s="1">
        <f>VLOOKUP(A10,Data_Shiller!A:M,13,FALSE)</f>
        <v>11.754449184027294</v>
      </c>
      <c r="E10" s="1">
        <f>VLOOKUP(A10,Data_Shiller!A:B,2)</f>
        <v>24.83</v>
      </c>
      <c r="F10" s="81">
        <f>VLOOKUP(C10,'FRED Graph'!$A$12:$C$853,3,FALSE)</f>
        <v>2.5899999999999999E-2</v>
      </c>
      <c r="G10" s="82">
        <f t="shared" si="3"/>
        <v>2.1331282304062338E-3</v>
      </c>
      <c r="H10" s="83">
        <f t="shared" si="4"/>
        <v>2.5372533225936467E-2</v>
      </c>
      <c r="I10" s="84">
        <f t="shared" si="5"/>
        <v>0.40837696335078544</v>
      </c>
      <c r="J10" s="84">
        <f t="shared" si="6"/>
        <v>1.9871123640757151</v>
      </c>
      <c r="L10" s="85">
        <f t="shared" si="7"/>
        <v>0.3507661139603433</v>
      </c>
      <c r="M10" s="85">
        <f t="shared" si="8"/>
        <v>0.40837696335078544</v>
      </c>
      <c r="N10" s="85">
        <f t="shared" si="9"/>
        <v>0.11564277164279479</v>
      </c>
      <c r="P10" s="86">
        <f t="shared" si="10"/>
        <v>0.32486611396034332</v>
      </c>
      <c r="Q10" s="86">
        <f t="shared" si="1"/>
        <v>0.38247696335078546</v>
      </c>
      <c r="R10" s="86">
        <f t="shared" si="1"/>
        <v>8.9742771642794789E-2</v>
      </c>
      <c r="T10" s="77" t="s">
        <v>90</v>
      </c>
      <c r="U10" s="92">
        <v>2.0539099633989279E-3</v>
      </c>
      <c r="AG10" s="79" t="s">
        <v>91</v>
      </c>
      <c r="AI10" s="79" t="s">
        <v>79</v>
      </c>
      <c r="AJ10" s="79"/>
      <c r="AK10" s="88">
        <v>-0.15</v>
      </c>
      <c r="AL10" s="88">
        <v>0</v>
      </c>
      <c r="AM10" s="88">
        <v>0.11</v>
      </c>
    </row>
    <row r="11" spans="1:48" x14ac:dyDescent="0.35">
      <c r="A11" s="1">
        <v>1954.01</v>
      </c>
      <c r="B11" s="89">
        <f t="shared" si="0"/>
        <v>1954.01</v>
      </c>
      <c r="C11" s="80">
        <f t="shared" si="2"/>
        <v>19725</v>
      </c>
      <c r="D11" s="1">
        <f>VLOOKUP(A11,Data_Shiller!A:M,13,FALSE)</f>
        <v>12.002650554927826</v>
      </c>
      <c r="E11" s="1">
        <f>VLOOKUP(A11,Data_Shiller!A:B,2)</f>
        <v>25.46</v>
      </c>
      <c r="F11" s="81">
        <f>VLOOKUP(C11,'FRED Graph'!$A$12:$C$853,3,FALSE)</f>
        <v>2.4799999999999999E-2</v>
      </c>
      <c r="G11" s="82">
        <f t="shared" si="3"/>
        <v>2.043541156630635E-3</v>
      </c>
      <c r="H11" s="83">
        <f t="shared" si="4"/>
        <v>2.1995286724273422E-2</v>
      </c>
      <c r="I11" s="84">
        <f t="shared" si="5"/>
        <v>0.39827179890023556</v>
      </c>
      <c r="J11" s="84">
        <f t="shared" si="6"/>
        <v>2.0027494108405341</v>
      </c>
      <c r="L11" s="85">
        <f t="shared" si="7"/>
        <v>0.29833485083476763</v>
      </c>
      <c r="M11" s="85">
        <f t="shared" si="8"/>
        <v>0.39827179890023556</v>
      </c>
      <c r="N11" s="85">
        <f t="shared" si="9"/>
        <v>0.11622542124484969</v>
      </c>
      <c r="P11" s="86">
        <f t="shared" si="10"/>
        <v>0.27353485083476764</v>
      </c>
      <c r="Q11" s="86">
        <f t="shared" si="1"/>
        <v>0.37347179890023557</v>
      </c>
      <c r="R11" s="86">
        <f t="shared" si="1"/>
        <v>9.1425421244849689E-2</v>
      </c>
      <c r="T11" s="77" t="s">
        <v>92</v>
      </c>
      <c r="U11">
        <v>1.379166156748082E-3</v>
      </c>
      <c r="AG11" s="93" t="s">
        <v>93</v>
      </c>
      <c r="AI11" s="79" t="s">
        <v>80</v>
      </c>
      <c r="AJ11" s="79"/>
      <c r="AK11" s="88">
        <v>0.03</v>
      </c>
      <c r="AL11" s="88">
        <v>0.03</v>
      </c>
      <c r="AM11" s="88">
        <v>0.12</v>
      </c>
    </row>
    <row r="12" spans="1:48" x14ac:dyDescent="0.35">
      <c r="A12" s="1">
        <v>1954.02</v>
      </c>
      <c r="B12" s="89">
        <f t="shared" si="0"/>
        <v>1954.02</v>
      </c>
      <c r="C12" s="80">
        <f t="shared" si="2"/>
        <v>19756</v>
      </c>
      <c r="D12" s="1">
        <f>VLOOKUP(A12,Data_Shiller!A:M,13,FALSE)</f>
        <v>12.215052485432837</v>
      </c>
      <c r="E12" s="1">
        <f>VLOOKUP(A12,Data_Shiller!A:B,2)</f>
        <v>26.02</v>
      </c>
      <c r="F12" s="81">
        <f>VLOOKUP(C12,'FRED Graph'!$A$12:$C$853,3,FALSE)</f>
        <v>2.4700000000000003E-2</v>
      </c>
      <c r="G12" s="82">
        <f t="shared" si="3"/>
        <v>2.0353925068166134E-3</v>
      </c>
      <c r="H12" s="83">
        <f t="shared" si="4"/>
        <v>2.1137586471944747E-2</v>
      </c>
      <c r="I12" s="84">
        <f t="shared" si="5"/>
        <v>0.41391237509608003</v>
      </c>
      <c r="J12" s="84">
        <f t="shared" si="6"/>
        <v>1.9742505764796312</v>
      </c>
      <c r="L12" s="85">
        <f t="shared" si="7"/>
        <v>0.28531964739301285</v>
      </c>
      <c r="M12" s="85">
        <f t="shared" si="8"/>
        <v>0.41391237509608003</v>
      </c>
      <c r="N12" s="85">
        <f t="shared" si="9"/>
        <v>0.11516146938562022</v>
      </c>
      <c r="P12" s="86">
        <f t="shared" si="10"/>
        <v>0.26061964739301285</v>
      </c>
      <c r="Q12" s="86">
        <f t="shared" si="1"/>
        <v>0.38921237509608003</v>
      </c>
      <c r="R12" s="86">
        <f t="shared" si="1"/>
        <v>9.0461469385620219E-2</v>
      </c>
      <c r="T12" s="77" t="s">
        <v>94</v>
      </c>
      <c r="U12">
        <v>3.4999806203070647</v>
      </c>
      <c r="AG12" s="93" t="s">
        <v>95</v>
      </c>
      <c r="AI12" s="79" t="s">
        <v>81</v>
      </c>
      <c r="AJ12" s="79"/>
      <c r="AK12" s="88">
        <v>0.05</v>
      </c>
      <c r="AL12" s="88">
        <v>0.04</v>
      </c>
      <c r="AM12" s="88">
        <v>0.17</v>
      </c>
    </row>
    <row r="13" spans="1:48" ht="15" thickBot="1" x14ac:dyDescent="0.4">
      <c r="A13" s="1">
        <v>1954.03</v>
      </c>
      <c r="B13" s="89">
        <f t="shared" si="0"/>
        <v>1954.03</v>
      </c>
      <c r="C13" s="80">
        <f t="shared" si="2"/>
        <v>19784</v>
      </c>
      <c r="D13" s="1">
        <f>VLOOKUP(A13,Data_Shiller!A:M,13,FALSE)</f>
        <v>12.420105295189973</v>
      </c>
      <c r="E13" s="1">
        <f>VLOOKUP(A13,Data_Shiller!A:B,2)</f>
        <v>26.57</v>
      </c>
      <c r="F13" s="81">
        <f>VLOOKUP(C13,'FRED Graph'!$A$12:$C$853,3,FALSE)</f>
        <v>2.3700000000000002E-2</v>
      </c>
      <c r="G13" s="82">
        <f t="shared" si="3"/>
        <v>1.9538658918776264E-3</v>
      </c>
      <c r="H13" s="83">
        <f t="shared" si="4"/>
        <v>3.9894617990214432E-2</v>
      </c>
      <c r="I13" s="84">
        <f t="shared" si="5"/>
        <v>0.37372977041776445</v>
      </c>
      <c r="J13" s="84">
        <f t="shared" si="6"/>
        <v>1.9657508468197213</v>
      </c>
      <c r="L13" s="85">
        <f t="shared" si="7"/>
        <v>0.5990865340035787</v>
      </c>
      <c r="M13" s="85">
        <f t="shared" si="8"/>
        <v>0.37372977041776445</v>
      </c>
      <c r="N13" s="85">
        <f t="shared" si="9"/>
        <v>0.11484237110194306</v>
      </c>
      <c r="P13" s="86">
        <f t="shared" si="10"/>
        <v>0.57538653400357864</v>
      </c>
      <c r="Q13" s="86">
        <f t="shared" si="1"/>
        <v>0.35002977041776445</v>
      </c>
      <c r="R13" s="86">
        <f t="shared" si="1"/>
        <v>9.1142371101943065E-2</v>
      </c>
      <c r="T13" s="94" t="s">
        <v>96</v>
      </c>
      <c r="U13" s="95">
        <v>1481</v>
      </c>
      <c r="AG13" s="93" t="s">
        <v>97</v>
      </c>
      <c r="AI13" s="79" t="s">
        <v>82</v>
      </c>
      <c r="AJ13" s="79"/>
      <c r="AK13" s="88">
        <v>0.06</v>
      </c>
      <c r="AL13" s="88">
        <v>0.08</v>
      </c>
      <c r="AM13" s="88">
        <v>0.17</v>
      </c>
    </row>
    <row r="14" spans="1:48" x14ac:dyDescent="0.35">
      <c r="A14" s="1">
        <v>1954.04</v>
      </c>
      <c r="B14" s="89">
        <f t="shared" si="0"/>
        <v>1954.04</v>
      </c>
      <c r="C14" s="80">
        <f t="shared" si="2"/>
        <v>19815</v>
      </c>
      <c r="D14" s="1">
        <f>VLOOKUP(A14,Data_Shiller!A:M,13,FALSE)</f>
        <v>12.907868184060918</v>
      </c>
      <c r="E14" s="1">
        <f>VLOOKUP(A14,Data_Shiller!A:B,2)</f>
        <v>27.63</v>
      </c>
      <c r="F14" s="81">
        <f>VLOOKUP(C14,'FRED Graph'!$A$12:$C$853,3,FALSE)</f>
        <v>2.29E-2</v>
      </c>
      <c r="G14" s="82">
        <f t="shared" si="3"/>
        <v>1.8885920210915952E-3</v>
      </c>
      <c r="H14" s="83">
        <f t="shared" si="4"/>
        <v>3.981179876945351E-2</v>
      </c>
      <c r="I14" s="84">
        <f t="shared" si="5"/>
        <v>0.36663047412233074</v>
      </c>
      <c r="J14" s="84">
        <f t="shared" si="6"/>
        <v>1.8932319942091929</v>
      </c>
      <c r="L14" s="85">
        <f t="shared" si="7"/>
        <v>0.59755895107565737</v>
      </c>
      <c r="M14" s="85">
        <f t="shared" si="8"/>
        <v>0.36663047412233074</v>
      </c>
      <c r="N14" s="85">
        <f t="shared" si="9"/>
        <v>0.11208587819026583</v>
      </c>
      <c r="P14" s="86">
        <f t="shared" si="10"/>
        <v>0.57465895107565734</v>
      </c>
      <c r="Q14" s="86">
        <f t="shared" si="1"/>
        <v>0.34373047412233076</v>
      </c>
      <c r="R14" s="86">
        <f t="shared" si="1"/>
        <v>8.9185878190265827E-2</v>
      </c>
      <c r="AG14" s="93" t="s">
        <v>98</v>
      </c>
      <c r="AI14" s="79" t="s">
        <v>84</v>
      </c>
      <c r="AJ14" s="79"/>
      <c r="AK14" s="88">
        <v>0.03</v>
      </c>
      <c r="AL14" s="88">
        <v>0.09</v>
      </c>
      <c r="AM14" s="88">
        <v>0.66</v>
      </c>
    </row>
    <row r="15" spans="1:48" ht="15" thickBot="1" x14ac:dyDescent="0.4">
      <c r="A15" s="1">
        <v>1954.05</v>
      </c>
      <c r="B15" s="89">
        <f t="shared" si="0"/>
        <v>1954.05</v>
      </c>
      <c r="C15" s="80">
        <f t="shared" si="2"/>
        <v>19845</v>
      </c>
      <c r="D15" s="1">
        <f>VLOOKUP(A15,Data_Shiller!A:M,13,FALSE)</f>
        <v>13.312042238025864</v>
      </c>
      <c r="E15" s="1">
        <f>VLOOKUP(A15,Data_Shiller!A:B,2)</f>
        <v>28.73</v>
      </c>
      <c r="F15" s="81">
        <f>VLOOKUP(C15,'FRED Graph'!$A$12:$C$853,3,FALSE)</f>
        <v>2.3700000000000002E-2</v>
      </c>
      <c r="G15" s="82">
        <f t="shared" si="3"/>
        <v>1.9538658918776264E-3</v>
      </c>
      <c r="H15" s="83">
        <f t="shared" si="4"/>
        <v>8.0055690915419309E-3</v>
      </c>
      <c r="I15" s="84">
        <f t="shared" si="5"/>
        <v>0.30873651235642185</v>
      </c>
      <c r="J15" s="84">
        <f t="shared" si="6"/>
        <v>1.8096066829098501</v>
      </c>
      <c r="L15" s="85">
        <f t="shared" si="7"/>
        <v>0.10041164696761484</v>
      </c>
      <c r="M15" s="85">
        <f t="shared" si="8"/>
        <v>0.30873651235642185</v>
      </c>
      <c r="N15" s="85">
        <f t="shared" si="9"/>
        <v>0.10882894100229268</v>
      </c>
      <c r="P15" s="86">
        <f t="shared" si="10"/>
        <v>7.6711646967614844E-2</v>
      </c>
      <c r="Q15" s="86">
        <f t="shared" si="1"/>
        <v>0.28503651235642186</v>
      </c>
      <c r="R15" s="86">
        <f t="shared" si="1"/>
        <v>8.512894100229268E-2</v>
      </c>
      <c r="T15" s="77" t="s">
        <v>99</v>
      </c>
      <c r="AG15" s="79"/>
    </row>
    <row r="16" spans="1:48" x14ac:dyDescent="0.35">
      <c r="A16" s="1">
        <v>1954.06</v>
      </c>
      <c r="B16" s="89">
        <f t="shared" si="0"/>
        <v>1954.06</v>
      </c>
      <c r="C16" s="80">
        <f t="shared" si="2"/>
        <v>19876</v>
      </c>
      <c r="D16" s="1">
        <f>VLOOKUP(A16,Data_Shiller!A:M,13,FALSE)</f>
        <v>13.357885903659001</v>
      </c>
      <c r="E16" s="1">
        <f>VLOOKUP(A16,Data_Shiller!A:B,2)</f>
        <v>28.96</v>
      </c>
      <c r="F16" s="81">
        <f>VLOOKUP(C16,'FRED Graph'!$A$12:$C$853,3,FALSE)</f>
        <v>2.3799999999999998E-2</v>
      </c>
      <c r="G16" s="82">
        <f t="shared" si="3"/>
        <v>1.9620218377029985E-3</v>
      </c>
      <c r="H16" s="83">
        <f t="shared" si="4"/>
        <v>4.040055248618768E-2</v>
      </c>
      <c r="I16" s="84">
        <f t="shared" si="5"/>
        <v>0.37361878453038666</v>
      </c>
      <c r="J16" s="84">
        <f t="shared" si="6"/>
        <v>1.7707182320441985</v>
      </c>
      <c r="L16" s="85">
        <f t="shared" si="7"/>
        <v>0.60844749909413531</v>
      </c>
      <c r="M16" s="85">
        <f t="shared" si="8"/>
        <v>0.37361878453038666</v>
      </c>
      <c r="N16" s="85">
        <f t="shared" si="9"/>
        <v>0.10728453986539765</v>
      </c>
      <c r="P16" s="86">
        <f t="shared" si="10"/>
        <v>0.58464749909413527</v>
      </c>
      <c r="Q16" s="86">
        <f t="shared" si="1"/>
        <v>0.34981878453038667</v>
      </c>
      <c r="R16" s="86">
        <f t="shared" si="1"/>
        <v>8.3484539865397653E-2</v>
      </c>
      <c r="T16" s="96"/>
      <c r="U16" s="97" t="s">
        <v>100</v>
      </c>
      <c r="V16" s="97" t="s">
        <v>101</v>
      </c>
      <c r="W16" s="97" t="s">
        <v>102</v>
      </c>
      <c r="X16" s="97" t="s">
        <v>103</v>
      </c>
      <c r="Y16" s="97" t="s">
        <v>104</v>
      </c>
    </row>
    <row r="17" spans="1:28" x14ac:dyDescent="0.35">
      <c r="A17" s="1">
        <v>1954.07</v>
      </c>
      <c r="B17" s="89">
        <f t="shared" si="0"/>
        <v>1954.07</v>
      </c>
      <c r="C17" s="80">
        <f t="shared" si="2"/>
        <v>19906</v>
      </c>
      <c r="D17" s="1">
        <f>VLOOKUP(A17,Data_Shiller!A:M,13,FALSE)</f>
        <v>13.833009564245332</v>
      </c>
      <c r="E17" s="1">
        <f>VLOOKUP(A17,Data_Shiller!A:B,2)</f>
        <v>30.13</v>
      </c>
      <c r="F17" s="81">
        <f>VLOOKUP(C17,'FRED Graph'!$A$12:$C$853,3,FALSE)</f>
        <v>2.3E-2</v>
      </c>
      <c r="G17" s="82">
        <f t="shared" si="3"/>
        <v>1.8967538135683526E-3</v>
      </c>
      <c r="H17" s="83">
        <f t="shared" si="4"/>
        <v>1.9913707268503167E-2</v>
      </c>
      <c r="I17" s="84">
        <f t="shared" si="5"/>
        <v>0.41686027215399934</v>
      </c>
      <c r="J17" s="84">
        <f t="shared" si="6"/>
        <v>1.7620311981413872</v>
      </c>
      <c r="L17" s="85">
        <f t="shared" si="7"/>
        <v>0.26695486350227959</v>
      </c>
      <c r="M17" s="85">
        <f t="shared" si="8"/>
        <v>0.41686027215399934</v>
      </c>
      <c r="N17" s="85">
        <f t="shared" si="9"/>
        <v>0.10693688211490437</v>
      </c>
      <c r="P17" s="86">
        <f t="shared" si="10"/>
        <v>0.2439548635022796</v>
      </c>
      <c r="Q17" s="86">
        <f t="shared" si="1"/>
        <v>0.39386027215399932</v>
      </c>
      <c r="R17" s="86">
        <f t="shared" si="1"/>
        <v>8.3936882114904382E-2</v>
      </c>
      <c r="T17" s="77" t="s">
        <v>105</v>
      </c>
      <c r="U17">
        <v>1</v>
      </c>
      <c r="V17">
        <v>37.288402168938774</v>
      </c>
      <c r="W17">
        <v>37.288402168938774</v>
      </c>
      <c r="X17">
        <v>3.0439849067955174</v>
      </c>
      <c r="Y17">
        <v>8.1244471576218544E-2</v>
      </c>
    </row>
    <row r="18" spans="1:28" x14ac:dyDescent="0.35">
      <c r="A18" s="1">
        <v>1954.08</v>
      </c>
      <c r="B18" s="89">
        <f t="shared" si="0"/>
        <v>1954.08</v>
      </c>
      <c r="C18" s="80">
        <f t="shared" si="2"/>
        <v>19937</v>
      </c>
      <c r="D18" s="1">
        <f>VLOOKUP(A18,Data_Shiller!A:M,13,FALSE)</f>
        <v>14.042112347320577</v>
      </c>
      <c r="E18" s="1">
        <f>VLOOKUP(A18,Data_Shiller!A:B,2)</f>
        <v>30.73</v>
      </c>
      <c r="F18" s="81">
        <f>VLOOKUP(C18,'FRED Graph'!$A$12:$C$853,3,FALSE)</f>
        <v>2.3599999999999999E-2</v>
      </c>
      <c r="G18" s="82">
        <f t="shared" si="3"/>
        <v>1.945709215699809E-3</v>
      </c>
      <c r="H18" s="83">
        <f t="shared" si="4"/>
        <v>2.3429873088187447E-2</v>
      </c>
      <c r="I18" s="84">
        <f t="shared" si="5"/>
        <v>0.38073543768304585</v>
      </c>
      <c r="J18" s="84">
        <f t="shared" si="6"/>
        <v>1.6684022128213472</v>
      </c>
      <c r="L18" s="85">
        <f t="shared" si="7"/>
        <v>0.32037433570298113</v>
      </c>
      <c r="M18" s="85">
        <f t="shared" si="8"/>
        <v>0.38073543768304585</v>
      </c>
      <c r="N18" s="85">
        <f t="shared" si="9"/>
        <v>0.10312602146406502</v>
      </c>
      <c r="P18" s="86">
        <f t="shared" si="10"/>
        <v>0.29677433570298112</v>
      </c>
      <c r="Q18" s="86">
        <f t="shared" si="10"/>
        <v>0.35713543768304584</v>
      </c>
      <c r="R18" s="86">
        <f t="shared" si="10"/>
        <v>7.9526021464065025E-2</v>
      </c>
      <c r="T18" s="77" t="s">
        <v>106</v>
      </c>
      <c r="U18">
        <v>1479</v>
      </c>
      <c r="V18">
        <v>18117.549362594513</v>
      </c>
      <c r="W18">
        <v>12.249864342525026</v>
      </c>
    </row>
    <row r="19" spans="1:28" ht="15" thickBot="1" x14ac:dyDescent="0.4">
      <c r="A19" s="1">
        <v>1954.09</v>
      </c>
      <c r="B19" s="89">
        <f t="shared" si="0"/>
        <v>1954.09</v>
      </c>
      <c r="C19" s="80">
        <f t="shared" si="2"/>
        <v>19968</v>
      </c>
      <c r="D19" s="1">
        <f>VLOOKUP(A19,Data_Shiller!A:M,13,FALSE)</f>
        <v>14.356474143296976</v>
      </c>
      <c r="E19" s="1">
        <f>VLOOKUP(A19,Data_Shiller!A:B,2)</f>
        <v>31.45</v>
      </c>
      <c r="F19" s="81">
        <f>VLOOKUP(C19,'FRED Graph'!$A$12:$C$853,3,FALSE)</f>
        <v>2.3799999999999998E-2</v>
      </c>
      <c r="G19" s="82">
        <f t="shared" si="3"/>
        <v>1.9620218377029985E-3</v>
      </c>
      <c r="H19" s="83">
        <f t="shared" si="4"/>
        <v>2.3211446740858621E-2</v>
      </c>
      <c r="I19" s="84">
        <f t="shared" si="5"/>
        <v>0.40985691573926886</v>
      </c>
      <c r="J19" s="84">
        <f t="shared" si="6"/>
        <v>1.6521462639109696</v>
      </c>
      <c r="L19" s="85">
        <f t="shared" si="7"/>
        <v>0.31699667886247807</v>
      </c>
      <c r="M19" s="85">
        <f t="shared" si="8"/>
        <v>0.40985691573926886</v>
      </c>
      <c r="N19" s="85">
        <f t="shared" si="9"/>
        <v>0.10245214589254292</v>
      </c>
      <c r="P19" s="86">
        <f t="shared" si="10"/>
        <v>0.29319667886247808</v>
      </c>
      <c r="Q19" s="86">
        <f t="shared" si="10"/>
        <v>0.38605691573926887</v>
      </c>
      <c r="R19" s="86">
        <f t="shared" si="10"/>
        <v>7.8652145892542921E-2</v>
      </c>
      <c r="T19" s="94" t="s">
        <v>13</v>
      </c>
      <c r="U19" s="95">
        <v>1480</v>
      </c>
      <c r="V19" s="95">
        <v>18154.837764763452</v>
      </c>
      <c r="W19" s="95"/>
      <c r="X19" s="95"/>
      <c r="Y19" s="95"/>
    </row>
    <row r="20" spans="1:28" ht="15" thickBot="1" x14ac:dyDescent="0.4">
      <c r="A20" s="1">
        <v>1954.1</v>
      </c>
      <c r="B20" s="89">
        <f t="shared" si="0"/>
        <v>1954.1</v>
      </c>
      <c r="C20" s="80">
        <f t="shared" si="2"/>
        <v>19694</v>
      </c>
      <c r="D20" s="1">
        <f>VLOOKUP(A20,Data_Shiller!A:M,13,FALSE)</f>
        <v>14.619231935730568</v>
      </c>
      <c r="E20" s="1">
        <f>VLOOKUP(A20,Data_Shiller!A:B,2)</f>
        <v>32.18</v>
      </c>
      <c r="F20" s="81">
        <f>VLOOKUP(C20,'FRED Graph'!$A$12:$C$853,3,FALSE)</f>
        <v>2.5899999999999999E-2</v>
      </c>
      <c r="G20" s="82">
        <f t="shared" si="3"/>
        <v>2.1331282304062338E-3</v>
      </c>
      <c r="H20" s="83">
        <f t="shared" si="4"/>
        <v>3.9154754505904332E-2</v>
      </c>
      <c r="I20" s="84">
        <f t="shared" si="5"/>
        <v>0.3085767557489123</v>
      </c>
      <c r="J20" s="84">
        <f t="shared" si="6"/>
        <v>1.6367308887507765</v>
      </c>
      <c r="L20" s="85">
        <f t="shared" si="7"/>
        <v>0.5854872285808308</v>
      </c>
      <c r="M20" s="85">
        <f t="shared" si="8"/>
        <v>0.3085767557489123</v>
      </c>
      <c r="N20" s="85">
        <f t="shared" si="9"/>
        <v>0.10180967269521002</v>
      </c>
      <c r="P20" s="86">
        <f t="shared" si="10"/>
        <v>0.55958722858083076</v>
      </c>
      <c r="Q20" s="86">
        <f t="shared" si="10"/>
        <v>0.28267675574891232</v>
      </c>
      <c r="R20" s="86">
        <f t="shared" si="10"/>
        <v>7.5909672695210012E-2</v>
      </c>
    </row>
    <row r="21" spans="1:28" x14ac:dyDescent="0.35">
      <c r="A21" s="1">
        <v>1954.11</v>
      </c>
      <c r="B21" s="89">
        <f t="shared" si="0"/>
        <v>1954.11</v>
      </c>
      <c r="C21" s="80">
        <f t="shared" si="2"/>
        <v>20029</v>
      </c>
      <c r="D21" s="1">
        <f>VLOOKUP(A21,Data_Shiller!A:M,13,FALSE)</f>
        <v>15.117311697434394</v>
      </c>
      <c r="E21" s="1">
        <f>VLOOKUP(A21,Data_Shiller!A:B,2)</f>
        <v>33.44</v>
      </c>
      <c r="F21" s="81">
        <f>VLOOKUP(C21,'FRED Graph'!$A$12:$C$853,3,FALSE)</f>
        <v>2.4799999999999999E-2</v>
      </c>
      <c r="G21" s="82">
        <f t="shared" si="3"/>
        <v>2.043541156630635E-3</v>
      </c>
      <c r="H21" s="83">
        <f t="shared" si="4"/>
        <v>4.575358851674638E-2</v>
      </c>
      <c r="I21" s="84">
        <f t="shared" si="5"/>
        <v>0.34419856459330167</v>
      </c>
      <c r="J21" s="84">
        <f t="shared" si="6"/>
        <v>1.5550239234449763</v>
      </c>
      <c r="L21" s="85">
        <f t="shared" si="7"/>
        <v>0.71061534097054135</v>
      </c>
      <c r="M21" s="85">
        <f t="shared" si="8"/>
        <v>0.34419856459330167</v>
      </c>
      <c r="N21" s="85">
        <f t="shared" si="9"/>
        <v>9.8346820304945792E-2</v>
      </c>
      <c r="P21" s="86">
        <f t="shared" si="10"/>
        <v>0.68581534097054131</v>
      </c>
      <c r="Q21" s="86">
        <f t="shared" si="10"/>
        <v>0.31939856459330168</v>
      </c>
      <c r="R21" s="86">
        <f t="shared" si="10"/>
        <v>7.354682030494579E-2</v>
      </c>
      <c r="T21" s="96"/>
      <c r="U21" s="97" t="s">
        <v>107</v>
      </c>
      <c r="V21" s="97" t="s">
        <v>94</v>
      </c>
      <c r="W21" s="97" t="s">
        <v>108</v>
      </c>
      <c r="X21" s="97" t="s">
        <v>109</v>
      </c>
      <c r="Y21" s="97" t="s">
        <v>110</v>
      </c>
      <c r="Z21" s="97" t="s">
        <v>111</v>
      </c>
      <c r="AA21" s="97" t="s">
        <v>112</v>
      </c>
      <c r="AB21" s="98" t="s">
        <v>113</v>
      </c>
    </row>
    <row r="22" spans="1:28" x14ac:dyDescent="0.35">
      <c r="A22" s="1">
        <v>1954.12</v>
      </c>
      <c r="B22" s="89">
        <f t="shared" si="0"/>
        <v>1954.12</v>
      </c>
      <c r="C22" s="80">
        <f t="shared" si="2"/>
        <v>20059</v>
      </c>
      <c r="D22" s="1">
        <f>VLOOKUP(A22,Data_Shiller!A:M,13,FALSE)</f>
        <v>15.789062002327089</v>
      </c>
      <c r="E22" s="1">
        <f>VLOOKUP(A22,Data_Shiller!A:B,2)</f>
        <v>34.97</v>
      </c>
      <c r="F22" s="81">
        <f>VLOOKUP(C22,'FRED Graph'!$A$12:$C$853,3,FALSE)</f>
        <v>2.5099999999999997E-2</v>
      </c>
      <c r="G22" s="82">
        <f t="shared" si="3"/>
        <v>2.067982733513718E-3</v>
      </c>
      <c r="H22" s="83">
        <f t="shared" si="4"/>
        <v>1.8015441807263333E-2</v>
      </c>
      <c r="I22" s="84">
        <f t="shared" si="5"/>
        <v>0.29739776951672869</v>
      </c>
      <c r="J22" s="84">
        <f t="shared" si="6"/>
        <v>1.4009150700600514</v>
      </c>
      <c r="L22" s="85">
        <f t="shared" si="7"/>
        <v>0.23894602878108251</v>
      </c>
      <c r="M22" s="85">
        <f t="shared" si="8"/>
        <v>0.29739776951672869</v>
      </c>
      <c r="N22" s="85">
        <f t="shared" si="9"/>
        <v>9.1535034852370245E-2</v>
      </c>
      <c r="P22" s="86">
        <f t="shared" si="10"/>
        <v>0.2138460287810825</v>
      </c>
      <c r="Q22" s="86">
        <f t="shared" si="10"/>
        <v>0.27229776951672868</v>
      </c>
      <c r="R22" s="86">
        <f t="shared" si="10"/>
        <v>6.6435034852370248E-2</v>
      </c>
      <c r="T22" s="77" t="s">
        <v>114</v>
      </c>
      <c r="U22">
        <v>0.60859581537182961</v>
      </c>
      <c r="V22">
        <v>0.22618102354963721</v>
      </c>
      <c r="W22">
        <v>2.6907465790925138</v>
      </c>
      <c r="X22">
        <v>7.2095172746407688E-3</v>
      </c>
      <c r="Y22">
        <v>0.16492607568829099</v>
      </c>
      <c r="Z22">
        <v>1.0522655550553681</v>
      </c>
      <c r="AA22">
        <v>0.16492607568829099</v>
      </c>
      <c r="AB22">
        <v>1.0522655550553681</v>
      </c>
    </row>
    <row r="23" spans="1:28" ht="15" thickBot="1" x14ac:dyDescent="0.4">
      <c r="A23" s="1">
        <v>1955.01</v>
      </c>
      <c r="B23" s="89">
        <f t="shared" si="0"/>
        <v>1955.01</v>
      </c>
      <c r="C23" s="80">
        <f t="shared" si="2"/>
        <v>20090</v>
      </c>
      <c r="D23" s="1">
        <f>VLOOKUP(A23,Data_Shiller!A:M,13,FALSE)</f>
        <v>15.990781062969839</v>
      </c>
      <c r="E23" s="1">
        <f>VLOOKUP(A23,Data_Shiller!A:B,2)</f>
        <v>35.6</v>
      </c>
      <c r="F23" s="81">
        <f>VLOOKUP(C23,'FRED Graph'!$A$12:$C$853,3,FALSE)</f>
        <v>2.6099999999999998E-2</v>
      </c>
      <c r="G23" s="82">
        <f t="shared" si="3"/>
        <v>2.1494073283745418E-3</v>
      </c>
      <c r="H23" s="83">
        <f t="shared" si="4"/>
        <v>3.3426966292134708E-2</v>
      </c>
      <c r="I23" s="84">
        <f t="shared" si="5"/>
        <v>0.24016853932584259</v>
      </c>
      <c r="J23" s="84">
        <f t="shared" si="6"/>
        <v>1.4191011235955058</v>
      </c>
      <c r="L23" s="85">
        <f t="shared" si="7"/>
        <v>0.4837388840279524</v>
      </c>
      <c r="M23" s="85">
        <f t="shared" si="8"/>
        <v>0.24016853932584259</v>
      </c>
      <c r="N23" s="85">
        <f t="shared" si="9"/>
        <v>9.2359027953789807E-2</v>
      </c>
      <c r="P23" s="86">
        <f t="shared" si="10"/>
        <v>0.45763888402795239</v>
      </c>
      <c r="Q23" s="86">
        <f t="shared" si="10"/>
        <v>0.21406853932584258</v>
      </c>
      <c r="R23" s="86">
        <f t="shared" si="10"/>
        <v>6.6259027953789809E-2</v>
      </c>
      <c r="T23" s="94" t="s">
        <v>115</v>
      </c>
      <c r="U23" s="99">
        <v>-2.0709845619202829E-2</v>
      </c>
      <c r="V23" s="95">
        <v>1.1870133793808137E-2</v>
      </c>
      <c r="W23" s="99">
        <v>-1.7447019535707158</v>
      </c>
      <c r="X23" s="95">
        <v>8.1244471576320629E-2</v>
      </c>
      <c r="Y23" s="95">
        <v>-4.3993935007682727E-2</v>
      </c>
      <c r="Z23" s="95">
        <v>2.574243769277073E-3</v>
      </c>
      <c r="AA23" s="95">
        <v>-4.3993935007682727E-2</v>
      </c>
      <c r="AB23">
        <v>2.574243769277073E-3</v>
      </c>
    </row>
    <row r="24" spans="1:28" x14ac:dyDescent="0.35">
      <c r="A24" s="1">
        <v>1955.02</v>
      </c>
      <c r="B24" s="89">
        <f t="shared" si="0"/>
        <v>1955.02</v>
      </c>
      <c r="C24" s="80">
        <f t="shared" si="2"/>
        <v>20121</v>
      </c>
      <c r="D24" s="1">
        <f>VLOOKUP(A24,Data_Shiller!A:M,13,FALSE)</f>
        <v>16.437728215987121</v>
      </c>
      <c r="E24" s="1">
        <f>VLOOKUP(A24,Data_Shiller!A:B,2)</f>
        <v>36.79</v>
      </c>
      <c r="F24" s="81">
        <f>VLOOKUP(C24,'FRED Graph'!$A$12:$C$853,3,FALSE)</f>
        <v>2.6499999999999999E-2</v>
      </c>
      <c r="G24" s="82">
        <f t="shared" si="3"/>
        <v>2.18195680041533E-3</v>
      </c>
      <c r="H24" s="83">
        <f t="shared" si="4"/>
        <v>-7.8825767871704144E-3</v>
      </c>
      <c r="I24" s="84">
        <f t="shared" si="5"/>
        <v>0.20766512639304158</v>
      </c>
      <c r="J24" s="84">
        <f t="shared" si="6"/>
        <v>1.3579777113346019</v>
      </c>
      <c r="L24" s="85">
        <f t="shared" si="7"/>
        <v>-9.0595875632132339E-2</v>
      </c>
      <c r="M24" s="85">
        <f t="shared" si="8"/>
        <v>0.20766512639304158</v>
      </c>
      <c r="N24" s="85">
        <f t="shared" si="9"/>
        <v>8.9567071214287308E-2</v>
      </c>
      <c r="P24" s="86">
        <f t="shared" si="10"/>
        <v>-0.11709587563213233</v>
      </c>
      <c r="Q24" s="86">
        <f t="shared" si="10"/>
        <v>0.18116512639304158</v>
      </c>
      <c r="R24" s="86">
        <f t="shared" si="10"/>
        <v>6.3067071214287312E-2</v>
      </c>
    </row>
    <row r="25" spans="1:28" x14ac:dyDescent="0.35">
      <c r="A25" s="1">
        <v>1955.03</v>
      </c>
      <c r="B25" s="89">
        <f t="shared" si="0"/>
        <v>1955.03</v>
      </c>
      <c r="C25" s="80">
        <f t="shared" si="2"/>
        <v>20149</v>
      </c>
      <c r="D25" s="1">
        <f>VLOOKUP(A25,Data_Shiller!A:M,13,FALSE)</f>
        <v>16.219282945537799</v>
      </c>
      <c r="E25" s="1">
        <f>VLOOKUP(A25,Data_Shiller!A:B,2)</f>
        <v>36.5</v>
      </c>
      <c r="F25" s="81">
        <f>VLOOKUP(C25,'FRED Graph'!$A$12:$C$853,3,FALSE)</f>
        <v>2.6800000000000001E-2</v>
      </c>
      <c r="G25" s="82">
        <f t="shared" si="3"/>
        <v>2.206361275312263E-3</v>
      </c>
      <c r="H25" s="83">
        <f t="shared" si="4"/>
        <v>3.4520547945205315E-2</v>
      </c>
      <c r="I25" s="84">
        <f t="shared" si="5"/>
        <v>0.30109589041095886</v>
      </c>
      <c r="J25" s="84">
        <f t="shared" si="6"/>
        <v>1.3789041095890409</v>
      </c>
      <c r="L25" s="85">
        <f t="shared" si="7"/>
        <v>0.50269019974819762</v>
      </c>
      <c r="M25" s="85">
        <f t="shared" si="8"/>
        <v>0.30109589041095886</v>
      </c>
      <c r="N25" s="85">
        <f t="shared" si="9"/>
        <v>9.0530191661642778E-2</v>
      </c>
      <c r="P25" s="86">
        <f t="shared" si="10"/>
        <v>0.47589019974819763</v>
      </c>
      <c r="Q25" s="86">
        <f t="shared" si="10"/>
        <v>0.27429589041095886</v>
      </c>
      <c r="R25" s="86">
        <f t="shared" si="10"/>
        <v>6.3730191661642774E-2</v>
      </c>
    </row>
    <row r="26" spans="1:28" x14ac:dyDescent="0.35">
      <c r="A26" s="1">
        <v>1955.04</v>
      </c>
      <c r="B26" s="89">
        <f t="shared" si="0"/>
        <v>1955.04</v>
      </c>
      <c r="C26" s="80">
        <f t="shared" si="2"/>
        <v>20180</v>
      </c>
      <c r="D26" s="1">
        <f>VLOOKUP(A26,Data_Shiller!A:M,13,FALSE)</f>
        <v>16.685266628063509</v>
      </c>
      <c r="E26" s="1">
        <f>VLOOKUP(A26,Data_Shiller!A:B,2)</f>
        <v>37.76</v>
      </c>
      <c r="F26" s="81">
        <f>VLOOKUP(C26,'FRED Graph'!$A$12:$C$853,3,FALSE)</f>
        <v>2.75E-2</v>
      </c>
      <c r="G26" s="82">
        <f t="shared" si="3"/>
        <v>2.2632796417700884E-3</v>
      </c>
      <c r="H26" s="83">
        <f t="shared" si="4"/>
        <v>-4.237288135593098E-3</v>
      </c>
      <c r="I26" s="84">
        <f t="shared" si="5"/>
        <v>0.27251059322033888</v>
      </c>
      <c r="J26" s="84">
        <f t="shared" si="6"/>
        <v>1.3297139830508478</v>
      </c>
      <c r="L26" s="85">
        <f t="shared" si="7"/>
        <v>-4.967903217134273E-2</v>
      </c>
      <c r="M26" s="85">
        <f t="shared" si="8"/>
        <v>0.27251059322033888</v>
      </c>
      <c r="N26" s="85">
        <f t="shared" si="9"/>
        <v>8.8253971193055669E-2</v>
      </c>
      <c r="P26" s="86">
        <f t="shared" si="10"/>
        <v>-7.7179032171342726E-2</v>
      </c>
      <c r="Q26" s="86">
        <f t="shared" si="10"/>
        <v>0.24501059322033888</v>
      </c>
      <c r="R26" s="86">
        <f t="shared" si="10"/>
        <v>6.0753971193055673E-2</v>
      </c>
    </row>
    <row r="27" spans="1:28" x14ac:dyDescent="0.35">
      <c r="A27" s="1">
        <v>1955.05</v>
      </c>
      <c r="B27" s="89">
        <f t="shared" si="0"/>
        <v>1955.05</v>
      </c>
      <c r="C27" s="80">
        <f t="shared" si="2"/>
        <v>20210</v>
      </c>
      <c r="D27" s="1">
        <f>VLOOKUP(A27,Data_Shiller!A:M,13,FALSE)</f>
        <v>16.51805782725781</v>
      </c>
      <c r="E27" s="1">
        <f>VLOOKUP(A27,Data_Shiller!A:B,2)</f>
        <v>37.6</v>
      </c>
      <c r="F27" s="81">
        <f>VLOOKUP(C27,'FRED Graph'!$A$12:$C$853,3,FALSE)</f>
        <v>2.76E-2</v>
      </c>
      <c r="G27" s="82">
        <f t="shared" si="3"/>
        <v>2.2714079351586758E-3</v>
      </c>
      <c r="H27" s="83">
        <f t="shared" si="4"/>
        <v>5.797872340425525E-2</v>
      </c>
      <c r="I27" s="84">
        <f t="shared" si="5"/>
        <v>0.23776595744680851</v>
      </c>
      <c r="J27" s="84">
        <f t="shared" si="6"/>
        <v>1.3744680851063831</v>
      </c>
      <c r="L27" s="85">
        <f t="shared" si="7"/>
        <v>0.96663247472568292</v>
      </c>
      <c r="M27" s="85">
        <f t="shared" si="8"/>
        <v>0.23776595744680851</v>
      </c>
      <c r="N27" s="85">
        <f t="shared" si="9"/>
        <v>9.0326665895144487E-2</v>
      </c>
      <c r="P27" s="86">
        <f t="shared" si="10"/>
        <v>0.93903247472568296</v>
      </c>
      <c r="Q27" s="86">
        <f t="shared" si="10"/>
        <v>0.21016595744680849</v>
      </c>
      <c r="R27" s="86">
        <f t="shared" si="10"/>
        <v>6.2726665895144487E-2</v>
      </c>
    </row>
    <row r="28" spans="1:28" x14ac:dyDescent="0.35">
      <c r="A28" s="1">
        <v>1955.06</v>
      </c>
      <c r="B28" s="89">
        <f t="shared" si="0"/>
        <v>1955.06</v>
      </c>
      <c r="C28" s="80">
        <f t="shared" si="2"/>
        <v>20241</v>
      </c>
      <c r="D28" s="1">
        <f>VLOOKUP(A28,Data_Shiller!A:M,13,FALSE)</f>
        <v>17.370091963405315</v>
      </c>
      <c r="E28" s="1">
        <f>VLOOKUP(A28,Data_Shiller!A:B,2)</f>
        <v>39.78</v>
      </c>
      <c r="F28" s="81">
        <f>VLOOKUP(C28,'FRED Graph'!$A$12:$C$853,3,FALSE)</f>
        <v>2.7799999999999998E-2</v>
      </c>
      <c r="G28" s="82">
        <f t="shared" si="3"/>
        <v>2.2876623469241242E-3</v>
      </c>
      <c r="H28" s="83">
        <f t="shared" si="4"/>
        <v>7.3152337858220173E-2</v>
      </c>
      <c r="I28" s="84">
        <f t="shared" si="5"/>
        <v>0.16314731020613382</v>
      </c>
      <c r="J28" s="84">
        <f t="shared" si="6"/>
        <v>1.1377576671694318</v>
      </c>
      <c r="L28" s="85">
        <f t="shared" si="7"/>
        <v>1.3331169680952781</v>
      </c>
      <c r="M28" s="85">
        <f t="shared" si="8"/>
        <v>0.16314731020613382</v>
      </c>
      <c r="N28" s="85">
        <f t="shared" si="9"/>
        <v>7.8936405381945907E-2</v>
      </c>
      <c r="P28" s="86">
        <f t="shared" si="10"/>
        <v>1.3053169680952781</v>
      </c>
      <c r="Q28" s="86">
        <f t="shared" si="10"/>
        <v>0.13534731020613383</v>
      </c>
      <c r="R28" s="86">
        <f t="shared" si="10"/>
        <v>5.1136405381945908E-2</v>
      </c>
      <c r="T28" s="134" t="s">
        <v>116</v>
      </c>
      <c r="U28" s="135"/>
      <c r="V28" s="135"/>
      <c r="W28" s="135"/>
      <c r="X28" s="135"/>
      <c r="Y28" s="135"/>
      <c r="Z28" s="135"/>
      <c r="AA28" s="135"/>
      <c r="AB28" s="136"/>
    </row>
    <row r="29" spans="1:28" x14ac:dyDescent="0.35">
      <c r="A29" s="1">
        <v>1955.07</v>
      </c>
      <c r="B29" s="89">
        <f t="shared" si="0"/>
        <v>1955.07</v>
      </c>
      <c r="C29" s="80">
        <f t="shared" si="2"/>
        <v>20271</v>
      </c>
      <c r="D29" s="1">
        <f>VLOOKUP(A29,Data_Shiller!A:M,13,FALSE)</f>
        <v>18.454031906632885</v>
      </c>
      <c r="E29" s="1">
        <f>VLOOKUP(A29,Data_Shiller!A:B,2)</f>
        <v>42.69</v>
      </c>
      <c r="F29" s="81">
        <f>VLOOKUP(C29,'FRED Graph'!$A$12:$C$853,3,FALSE)</f>
        <v>2.8999999999999998E-2</v>
      </c>
      <c r="G29" s="82">
        <f t="shared" si="3"/>
        <v>2.3851279739270925E-3</v>
      </c>
      <c r="H29" s="83">
        <f t="shared" si="4"/>
        <v>-6.0904193019442054E-3</v>
      </c>
      <c r="I29" s="84">
        <f t="shared" si="5"/>
        <v>0.14265635980323266</v>
      </c>
      <c r="J29" s="84">
        <f t="shared" si="6"/>
        <v>0.98899039587725457</v>
      </c>
      <c r="L29" s="85">
        <f t="shared" si="7"/>
        <v>-7.068590636054195E-2</v>
      </c>
      <c r="M29" s="85">
        <f t="shared" si="8"/>
        <v>0.14265635980323266</v>
      </c>
      <c r="N29" s="85">
        <f t="shared" si="9"/>
        <v>7.1182005843577478E-2</v>
      </c>
      <c r="P29" s="86">
        <f t="shared" si="10"/>
        <v>-9.9685906360541948E-2</v>
      </c>
      <c r="Q29" s="86">
        <f t="shared" si="10"/>
        <v>0.11365635980323266</v>
      </c>
      <c r="R29" s="86">
        <f t="shared" si="10"/>
        <v>4.218200584357748E-2</v>
      </c>
    </row>
    <row r="30" spans="1:28" x14ac:dyDescent="0.35">
      <c r="A30" s="1">
        <v>1955.08</v>
      </c>
      <c r="B30" s="89">
        <f t="shared" si="0"/>
        <v>1955.08</v>
      </c>
      <c r="C30" s="80">
        <f t="shared" si="2"/>
        <v>20302</v>
      </c>
      <c r="D30" s="1">
        <f>VLOOKUP(A30,Data_Shiller!A:M,13,FALSE)</f>
        <v>18.222326463047761</v>
      </c>
      <c r="E30" s="1">
        <f>VLOOKUP(A30,Data_Shiller!A:B,2)</f>
        <v>42.43</v>
      </c>
      <c r="F30" s="81">
        <f>VLOOKUP(C30,'FRED Graph'!$A$12:$C$853,3,FALSE)</f>
        <v>2.9700000000000001E-2</v>
      </c>
      <c r="G30" s="82">
        <f t="shared" si="3"/>
        <v>2.441934817957403E-3</v>
      </c>
      <c r="H30" s="83">
        <f t="shared" si="4"/>
        <v>4.5015319349516858E-2</v>
      </c>
      <c r="I30" s="84">
        <f t="shared" si="5"/>
        <v>0.14282347395710593</v>
      </c>
      <c r="J30" s="84">
        <f t="shared" si="6"/>
        <v>1.0384162149422576</v>
      </c>
      <c r="L30" s="85">
        <f t="shared" si="7"/>
        <v>0.6961797894593138</v>
      </c>
      <c r="M30" s="85">
        <f t="shared" si="8"/>
        <v>0.14282347395710593</v>
      </c>
      <c r="N30" s="85">
        <f t="shared" si="9"/>
        <v>7.3814555569419182E-2</v>
      </c>
      <c r="P30" s="86">
        <f t="shared" si="10"/>
        <v>0.66647978945931385</v>
      </c>
      <c r="Q30" s="86">
        <f t="shared" si="10"/>
        <v>0.11312347395710592</v>
      </c>
      <c r="R30" s="86">
        <f t="shared" si="10"/>
        <v>4.4114555569419178E-2</v>
      </c>
    </row>
    <row r="31" spans="1:28" x14ac:dyDescent="0.35">
      <c r="A31" s="1">
        <v>1955.09</v>
      </c>
      <c r="B31" s="89">
        <f t="shared" si="0"/>
        <v>1955.09</v>
      </c>
      <c r="C31" s="80">
        <f t="shared" si="2"/>
        <v>20333</v>
      </c>
      <c r="D31" s="1">
        <f>VLOOKUP(A31,Data_Shiller!A:M,13,FALSE)</f>
        <v>18.84396065426132</v>
      </c>
      <c r="E31" s="1">
        <f>VLOOKUP(A31,Data_Shiller!A:B,2)</f>
        <v>44.34</v>
      </c>
      <c r="F31" s="81">
        <f>VLOOKUP(C31,'FRED Graph'!$A$12:$C$853,3,FALSE)</f>
        <v>2.9700000000000001E-2</v>
      </c>
      <c r="G31" s="82">
        <f t="shared" si="3"/>
        <v>2.441934817957403E-3</v>
      </c>
      <c r="H31" s="83">
        <f t="shared" si="4"/>
        <v>-5.0293188994136262E-2</v>
      </c>
      <c r="I31" s="84">
        <f t="shared" si="5"/>
        <v>5.6382498872350029E-2</v>
      </c>
      <c r="J31" s="84">
        <f t="shared" si="6"/>
        <v>1.0157870996842577</v>
      </c>
      <c r="L31" s="85">
        <f t="shared" si="7"/>
        <v>-0.46163771011065557</v>
      </c>
      <c r="M31" s="85">
        <f t="shared" si="8"/>
        <v>5.6382498872350029E-2</v>
      </c>
      <c r="N31" s="85">
        <f t="shared" si="9"/>
        <v>7.261648208976168E-2</v>
      </c>
      <c r="P31" s="86">
        <f t="shared" si="10"/>
        <v>-0.49133771011065558</v>
      </c>
      <c r="Q31" s="86">
        <f t="shared" si="10"/>
        <v>2.6682498872350028E-2</v>
      </c>
      <c r="R31" s="86">
        <f t="shared" si="10"/>
        <v>4.2916482089761676E-2</v>
      </c>
      <c r="T31" s="77" t="s">
        <v>83</v>
      </c>
    </row>
    <row r="32" spans="1:28" ht="15" thickBot="1" x14ac:dyDescent="0.4">
      <c r="A32" s="1">
        <v>1955.1</v>
      </c>
      <c r="B32" s="89">
        <f t="shared" si="0"/>
        <v>1955.1</v>
      </c>
      <c r="C32" s="80">
        <f t="shared" si="2"/>
        <v>20059</v>
      </c>
      <c r="D32" s="1">
        <f>VLOOKUP(A32,Data_Shiller!A:M,13,FALSE)</f>
        <v>17.772325789386105</v>
      </c>
      <c r="E32" s="1">
        <f>VLOOKUP(A32,Data_Shiller!A:B,2)</f>
        <v>42.11</v>
      </c>
      <c r="F32" s="81">
        <f>VLOOKUP(C32,'FRED Graph'!$A$12:$C$853,3,FALSE)</f>
        <v>2.5099999999999997E-2</v>
      </c>
      <c r="G32" s="82">
        <f t="shared" si="3"/>
        <v>2.067982733513718E-3</v>
      </c>
      <c r="H32" s="83">
        <f t="shared" si="4"/>
        <v>6.7442412728568213E-2</v>
      </c>
      <c r="I32" s="84">
        <f t="shared" si="5"/>
        <v>9.8076466397530426E-2</v>
      </c>
      <c r="J32" s="84">
        <f t="shared" si="6"/>
        <v>1.1702683448112086</v>
      </c>
      <c r="L32" s="85">
        <f t="shared" si="7"/>
        <v>1.1884340117599344</v>
      </c>
      <c r="M32" s="85">
        <f t="shared" si="8"/>
        <v>9.8076466397530426E-2</v>
      </c>
      <c r="N32" s="85">
        <f t="shared" si="9"/>
        <v>8.0566112573027926E-2</v>
      </c>
      <c r="P32" s="86">
        <f t="shared" si="10"/>
        <v>1.1633340117599344</v>
      </c>
      <c r="Q32" s="86">
        <f t="shared" si="10"/>
        <v>7.2976466397530429E-2</v>
      </c>
      <c r="R32" s="86">
        <f t="shared" si="10"/>
        <v>5.5466112573027929E-2</v>
      </c>
    </row>
    <row r="33" spans="1:28" x14ac:dyDescent="0.35">
      <c r="A33" s="1">
        <v>1955.11</v>
      </c>
      <c r="B33" s="89">
        <f t="shared" si="0"/>
        <v>1955.11</v>
      </c>
      <c r="C33" s="80">
        <f t="shared" si="2"/>
        <v>20394</v>
      </c>
      <c r="D33" s="1">
        <f>VLOOKUP(A33,Data_Shiller!A:M,13,FALSE)</f>
        <v>18.835559288273902</v>
      </c>
      <c r="E33" s="1">
        <f>VLOOKUP(A33,Data_Shiller!A:B,2)</f>
        <v>44.95</v>
      </c>
      <c r="F33" s="81">
        <f>VLOOKUP(C33,'FRED Graph'!$A$12:$C$853,3,FALSE)</f>
        <v>2.8900000000000002E-2</v>
      </c>
      <c r="G33" s="82">
        <f t="shared" si="3"/>
        <v>2.3770098189335176E-3</v>
      </c>
      <c r="H33" s="83">
        <f t="shared" si="4"/>
        <v>9.3437152391544487E-3</v>
      </c>
      <c r="I33" s="84">
        <f t="shared" si="5"/>
        <v>1.8020022246940881E-2</v>
      </c>
      <c r="J33" s="84">
        <f t="shared" si="6"/>
        <v>1.0500556173526139</v>
      </c>
      <c r="L33" s="85">
        <f t="shared" si="7"/>
        <v>0.1180700095251177</v>
      </c>
      <c r="M33" s="85">
        <f t="shared" si="8"/>
        <v>1.8020022246940881E-2</v>
      </c>
      <c r="N33" s="85">
        <f t="shared" si="9"/>
        <v>7.4426136272138788E-2</v>
      </c>
      <c r="P33" s="86">
        <f t="shared" si="10"/>
        <v>8.9170009525117694E-2</v>
      </c>
      <c r="Q33" s="86">
        <f t="shared" si="10"/>
        <v>-1.0879977753059121E-2</v>
      </c>
      <c r="R33" s="86">
        <f t="shared" si="10"/>
        <v>4.5526136272138785E-2</v>
      </c>
      <c r="T33" s="90" t="s">
        <v>85</v>
      </c>
      <c r="U33" s="91"/>
    </row>
    <row r="34" spans="1:28" x14ac:dyDescent="0.35">
      <c r="A34" s="1">
        <v>1955.12</v>
      </c>
      <c r="B34" s="89">
        <f t="shared" si="0"/>
        <v>1955.12</v>
      </c>
      <c r="C34" s="80">
        <f t="shared" si="2"/>
        <v>20424</v>
      </c>
      <c r="D34" s="1">
        <f>VLOOKUP(A34,Data_Shiller!A:M,13,FALSE)</f>
        <v>18.942369035813584</v>
      </c>
      <c r="E34" s="1">
        <f>VLOOKUP(A34,Data_Shiller!A:B,2)</f>
        <v>45.37</v>
      </c>
      <c r="F34" s="81">
        <f>VLOOKUP(C34,'FRED Graph'!$A$12:$C$853,3,FALSE)</f>
        <v>2.9600000000000001E-2</v>
      </c>
      <c r="G34" s="82">
        <f t="shared" si="3"/>
        <v>2.4338217222530378E-3</v>
      </c>
      <c r="H34" s="83">
        <f t="shared" si="4"/>
        <v>-2.68900154286974E-2</v>
      </c>
      <c r="I34" s="84">
        <f t="shared" si="5"/>
        <v>2.3583865990742803E-2</v>
      </c>
      <c r="J34" s="84">
        <f t="shared" si="6"/>
        <v>1.0218205862905005</v>
      </c>
      <c r="L34" s="85">
        <f t="shared" si="7"/>
        <v>-0.27898691936498932</v>
      </c>
      <c r="M34" s="85">
        <f t="shared" si="8"/>
        <v>2.3583865990742803E-2</v>
      </c>
      <c r="N34" s="85">
        <f t="shared" si="9"/>
        <v>7.293709715019614E-2</v>
      </c>
      <c r="P34" s="86">
        <f t="shared" si="10"/>
        <v>-0.30858691936498933</v>
      </c>
      <c r="Q34" s="86">
        <f t="shared" si="10"/>
        <v>-6.0161340092571985E-3</v>
      </c>
      <c r="R34" s="86">
        <f t="shared" si="10"/>
        <v>4.3337097150196138E-2</v>
      </c>
      <c r="T34" s="77" t="s">
        <v>86</v>
      </c>
      <c r="U34">
        <v>0.17136320163445651</v>
      </c>
    </row>
    <row r="35" spans="1:28" x14ac:dyDescent="0.35">
      <c r="A35" s="1">
        <v>1956.01</v>
      </c>
      <c r="B35" s="89">
        <f t="shared" si="0"/>
        <v>1956.01</v>
      </c>
      <c r="C35" s="80">
        <f t="shared" si="2"/>
        <v>20455</v>
      </c>
      <c r="D35" s="1">
        <f>VLOOKUP(A35,Data_Shiller!A:M,13,FALSE)</f>
        <v>18.292585385418903</v>
      </c>
      <c r="E35" s="1">
        <f>VLOOKUP(A35,Data_Shiller!A:B,2)</f>
        <v>44.15</v>
      </c>
      <c r="F35" s="81">
        <f>VLOOKUP(C35,'FRED Graph'!$A$12:$C$853,3,FALSE)</f>
        <v>2.8999999999999998E-2</v>
      </c>
      <c r="G35" s="82">
        <f t="shared" si="3"/>
        <v>2.3851279739270925E-3</v>
      </c>
      <c r="H35" s="83">
        <f t="shared" si="4"/>
        <v>6.3420158550395733E-3</v>
      </c>
      <c r="I35" s="84">
        <f t="shared" si="5"/>
        <v>2.8992072480181319E-2</v>
      </c>
      <c r="J35" s="84">
        <f t="shared" si="6"/>
        <v>1.1137032842582104</v>
      </c>
      <c r="L35" s="85">
        <f t="shared" si="7"/>
        <v>7.8815714444660845E-2</v>
      </c>
      <c r="M35" s="85">
        <f t="shared" si="8"/>
        <v>2.8992072480181319E-2</v>
      </c>
      <c r="N35" s="85">
        <f t="shared" si="9"/>
        <v>7.7716177896080874E-2</v>
      </c>
      <c r="P35" s="86">
        <f t="shared" si="10"/>
        <v>4.9815714444660847E-2</v>
      </c>
      <c r="Q35" s="86">
        <f t="shared" si="10"/>
        <v>-7.9275198186790075E-6</v>
      </c>
      <c r="R35" s="86">
        <f t="shared" si="10"/>
        <v>4.8716177896080876E-2</v>
      </c>
      <c r="T35" s="77" t="s">
        <v>90</v>
      </c>
      <c r="U35" s="100">
        <v>2.9365346874411398E-2</v>
      </c>
    </row>
    <row r="36" spans="1:28" x14ac:dyDescent="0.35">
      <c r="A36" s="1">
        <v>1956.02</v>
      </c>
      <c r="B36" s="89">
        <f t="shared" si="0"/>
        <v>1956.02</v>
      </c>
      <c r="C36" s="80">
        <f t="shared" si="2"/>
        <v>20486</v>
      </c>
      <c r="D36" s="1">
        <f>VLOOKUP(A36,Data_Shiller!A:M,13,FALSE)</f>
        <v>18.266116815127791</v>
      </c>
      <c r="E36" s="1">
        <f>VLOOKUP(A36,Data_Shiller!A:B,2)</f>
        <v>44.43</v>
      </c>
      <c r="F36" s="81">
        <f>VLOOKUP(C36,'FRED Graph'!$A$12:$C$853,3,FALSE)</f>
        <v>2.8399999999999998E-2</v>
      </c>
      <c r="G36" s="82">
        <f t="shared" si="3"/>
        <v>2.3364081918575419E-3</v>
      </c>
      <c r="H36" s="83">
        <f t="shared" si="4"/>
        <v>6.8872383524645642E-2</v>
      </c>
      <c r="I36" s="84">
        <f t="shared" si="5"/>
        <v>-2.1607022282241761E-2</v>
      </c>
      <c r="J36" s="84">
        <f t="shared" si="6"/>
        <v>1.0862030159801934</v>
      </c>
      <c r="L36" s="85">
        <f t="shared" si="7"/>
        <v>1.2238745053785856</v>
      </c>
      <c r="M36" s="85">
        <f t="shared" si="8"/>
        <v>-2.1607022282241761E-2</v>
      </c>
      <c r="N36" s="85">
        <f t="shared" si="9"/>
        <v>7.6305741221097678E-2</v>
      </c>
      <c r="P36" s="86">
        <f t="shared" si="10"/>
        <v>1.1954745053785856</v>
      </c>
      <c r="Q36" s="86">
        <f t="shared" si="10"/>
        <v>-5.0007022282241756E-2</v>
      </c>
      <c r="R36" s="86">
        <f t="shared" si="10"/>
        <v>4.7905741221097684E-2</v>
      </c>
      <c r="T36" s="77" t="s">
        <v>92</v>
      </c>
      <c r="U36">
        <v>2.8709069218477941E-2</v>
      </c>
    </row>
    <row r="37" spans="1:28" x14ac:dyDescent="0.35">
      <c r="A37" s="1">
        <v>1956.03</v>
      </c>
      <c r="B37" s="89">
        <f t="shared" si="0"/>
        <v>1956.03</v>
      </c>
      <c r="C37" s="80">
        <f t="shared" si="2"/>
        <v>20515</v>
      </c>
      <c r="D37" s="1">
        <f>VLOOKUP(A37,Data_Shiller!A:M,13,FALSE)</f>
        <v>19.371210099299972</v>
      </c>
      <c r="E37" s="1">
        <f>VLOOKUP(A37,Data_Shiller!A:B,2)</f>
        <v>47.49</v>
      </c>
      <c r="F37" s="81">
        <f>VLOOKUP(C37,'FRED Graph'!$A$12:$C$853,3,FALSE)</f>
        <v>2.9600000000000001E-2</v>
      </c>
      <c r="G37" s="82">
        <f t="shared" si="3"/>
        <v>2.4338217222530378E-3</v>
      </c>
      <c r="H37" s="83">
        <f t="shared" si="4"/>
        <v>1.1791956201305354E-2</v>
      </c>
      <c r="I37" s="84">
        <f t="shared" si="5"/>
        <v>-7.285744367235214E-2</v>
      </c>
      <c r="J37" s="84">
        <f t="shared" si="6"/>
        <v>0.87155190566435015</v>
      </c>
      <c r="L37" s="85">
        <f t="shared" si="7"/>
        <v>0.15105127188848555</v>
      </c>
      <c r="M37" s="85">
        <f t="shared" si="8"/>
        <v>-7.285744367235214E-2</v>
      </c>
      <c r="N37" s="85">
        <f t="shared" si="9"/>
        <v>6.4682676341876633E-2</v>
      </c>
      <c r="P37" s="86">
        <f t="shared" si="10"/>
        <v>0.12145127188848555</v>
      </c>
      <c r="Q37" s="86">
        <f t="shared" si="10"/>
        <v>-0.10245744367235214</v>
      </c>
      <c r="R37" s="86">
        <f t="shared" si="10"/>
        <v>3.5082676341876631E-2</v>
      </c>
      <c r="T37" s="77" t="s">
        <v>94</v>
      </c>
      <c r="U37">
        <v>0.20970970929620983</v>
      </c>
    </row>
    <row r="38" spans="1:28" ht="15" thickBot="1" x14ac:dyDescent="0.4">
      <c r="A38" s="1">
        <v>1956.04</v>
      </c>
      <c r="B38" s="89">
        <f t="shared" si="0"/>
        <v>1956.04</v>
      </c>
      <c r="C38" s="80">
        <f t="shared" si="2"/>
        <v>20546</v>
      </c>
      <c r="D38" s="1">
        <f>VLOOKUP(A38,Data_Shiller!A:M,13,FALSE)</f>
        <v>19.370593634578512</v>
      </c>
      <c r="E38" s="1">
        <f>VLOOKUP(A38,Data_Shiller!A:B,2)</f>
        <v>48.05</v>
      </c>
      <c r="F38" s="81">
        <f>VLOOKUP(C38,'FRED Graph'!$A$12:$C$853,3,FALSE)</f>
        <v>3.1800000000000002E-2</v>
      </c>
      <c r="G38" s="82">
        <f t="shared" si="3"/>
        <v>2.6121432022319091E-3</v>
      </c>
      <c r="H38" s="83">
        <f t="shared" si="4"/>
        <v>-3.1425598335067639E-2</v>
      </c>
      <c r="I38" s="84">
        <f t="shared" si="5"/>
        <v>-6.2434963579604541E-2</v>
      </c>
      <c r="J38" s="84">
        <f t="shared" si="6"/>
        <v>0.90634755463059302</v>
      </c>
      <c r="L38" s="85">
        <f t="shared" si="7"/>
        <v>-0.31829599833595346</v>
      </c>
      <c r="M38" s="85">
        <f t="shared" si="8"/>
        <v>-6.2434963579604541E-2</v>
      </c>
      <c r="N38" s="85">
        <f t="shared" si="9"/>
        <v>6.6645752193102092E-2</v>
      </c>
      <c r="P38" s="86">
        <f t="shared" si="10"/>
        <v>-0.35009599833595345</v>
      </c>
      <c r="Q38" s="86">
        <f t="shared" si="10"/>
        <v>-9.4234963579604536E-2</v>
      </c>
      <c r="R38" s="86">
        <f t="shared" si="10"/>
        <v>3.4845752193102091E-2</v>
      </c>
      <c r="T38" s="94" t="s">
        <v>96</v>
      </c>
      <c r="U38" s="95">
        <v>1481</v>
      </c>
    </row>
    <row r="39" spans="1:28" x14ac:dyDescent="0.35">
      <c r="A39" s="1">
        <v>1956.05</v>
      </c>
      <c r="B39" s="89">
        <f t="shared" si="0"/>
        <v>1956.05</v>
      </c>
      <c r="C39" s="80">
        <f t="shared" si="2"/>
        <v>20576</v>
      </c>
      <c r="D39" s="1">
        <f>VLOOKUP(A39,Data_Shiller!A:M,13,FALSE)</f>
        <v>18.544506591754441</v>
      </c>
      <c r="E39" s="1">
        <f>VLOOKUP(A39,Data_Shiller!A:B,2)</f>
        <v>46.54</v>
      </c>
      <c r="F39" s="81">
        <f>VLOOKUP(C39,'FRED Graph'!$A$12:$C$853,3,FALSE)</f>
        <v>3.0699999999999998E-2</v>
      </c>
      <c r="G39" s="82">
        <f t="shared" si="3"/>
        <v>2.5230260752062694E-3</v>
      </c>
      <c r="H39" s="83">
        <f t="shared" si="4"/>
        <v>-5.8014611087235934E-3</v>
      </c>
      <c r="I39" s="84">
        <f t="shared" si="5"/>
        <v>5.1568543188655891E-3</v>
      </c>
      <c r="J39" s="84">
        <f t="shared" si="6"/>
        <v>0.8646325741297809</v>
      </c>
      <c r="L39" s="85">
        <f t="shared" si="7"/>
        <v>-6.7438576065857347E-2</v>
      </c>
      <c r="M39" s="85">
        <f t="shared" si="8"/>
        <v>5.1568543188655891E-3</v>
      </c>
      <c r="N39" s="85">
        <f t="shared" si="9"/>
        <v>6.4288395132692244E-2</v>
      </c>
      <c r="P39" s="86">
        <f t="shared" si="10"/>
        <v>-9.8138576065857352E-2</v>
      </c>
      <c r="Q39" s="86">
        <f t="shared" si="10"/>
        <v>-2.5543145681134409E-2</v>
      </c>
      <c r="R39" s="86">
        <f t="shared" si="10"/>
        <v>3.3588395132692246E-2</v>
      </c>
    </row>
    <row r="40" spans="1:28" ht="15" thickBot="1" x14ac:dyDescent="0.4">
      <c r="A40" s="1">
        <v>1956.06</v>
      </c>
      <c r="B40" s="89">
        <f t="shared" si="0"/>
        <v>1956.06</v>
      </c>
      <c r="C40" s="80">
        <f t="shared" si="2"/>
        <v>20607</v>
      </c>
      <c r="D40" s="1">
        <f>VLOOKUP(A40,Data_Shiller!A:M,13,FALSE)</f>
        <v>18.158163846958708</v>
      </c>
      <c r="E40" s="1">
        <f>VLOOKUP(A40,Data_Shiller!A:B,2)</f>
        <v>46.27</v>
      </c>
      <c r="F40" s="81">
        <f>VLOOKUP(C40,'FRED Graph'!$A$12:$C$853,3,FALSE)</f>
        <v>0.03</v>
      </c>
      <c r="G40" s="82">
        <f t="shared" si="3"/>
        <v>2.4662697723036864E-3</v>
      </c>
      <c r="H40" s="83">
        <f t="shared" si="4"/>
        <v>5.424681218932359E-2</v>
      </c>
      <c r="I40" s="84">
        <f t="shared" si="5"/>
        <v>2.7663712988977629E-2</v>
      </c>
      <c r="J40" s="84">
        <f t="shared" si="6"/>
        <v>0.85995245299330003</v>
      </c>
      <c r="L40" s="85">
        <f t="shared" si="7"/>
        <v>0.88498352050933526</v>
      </c>
      <c r="M40" s="85">
        <f t="shared" si="8"/>
        <v>2.7663712988977629E-2</v>
      </c>
      <c r="N40" s="85">
        <f t="shared" si="9"/>
        <v>6.4020962634100176E-2</v>
      </c>
      <c r="P40" s="86">
        <f t="shared" si="10"/>
        <v>0.85498352050933524</v>
      </c>
      <c r="Q40" s="86">
        <f t="shared" si="10"/>
        <v>-2.3362870110223699E-3</v>
      </c>
      <c r="R40" s="86">
        <f t="shared" si="10"/>
        <v>3.4020962634100177E-2</v>
      </c>
      <c r="T40" s="77" t="s">
        <v>99</v>
      </c>
    </row>
    <row r="41" spans="1:28" x14ac:dyDescent="0.35">
      <c r="A41" s="1">
        <v>1956.07</v>
      </c>
      <c r="B41" s="89">
        <f t="shared" si="0"/>
        <v>1956.07</v>
      </c>
      <c r="C41" s="80">
        <f t="shared" si="2"/>
        <v>20637</v>
      </c>
      <c r="D41" s="1">
        <f>VLOOKUP(A41,Data_Shiller!A:M,13,FALSE)</f>
        <v>18.856797596896797</v>
      </c>
      <c r="E41" s="1">
        <f>VLOOKUP(A41,Data_Shiller!A:B,2)</f>
        <v>48.78</v>
      </c>
      <c r="F41" s="81">
        <f>VLOOKUP(C41,'FRED Graph'!$A$12:$C$853,3,FALSE)</f>
        <v>3.1099999999999999E-2</v>
      </c>
      <c r="G41" s="82">
        <f t="shared" si="3"/>
        <v>2.5554423860907338E-3</v>
      </c>
      <c r="H41" s="83">
        <f t="shared" si="4"/>
        <v>-5.9450594505945364E-3</v>
      </c>
      <c r="I41" s="84">
        <f t="shared" si="5"/>
        <v>-5.5350553505535416E-3</v>
      </c>
      <c r="J41" s="84">
        <f t="shared" si="6"/>
        <v>0.75973759737597368</v>
      </c>
      <c r="L41" s="85">
        <f t="shared" si="7"/>
        <v>-6.9053641130183863E-2</v>
      </c>
      <c r="M41" s="85">
        <f t="shared" si="8"/>
        <v>-5.5350553505535416E-3</v>
      </c>
      <c r="N41" s="85">
        <f t="shared" si="9"/>
        <v>5.8144042874734403E-2</v>
      </c>
      <c r="P41" s="86">
        <f t="shared" si="10"/>
        <v>-0.10015364113018387</v>
      </c>
      <c r="Q41" s="86">
        <f t="shared" si="10"/>
        <v>-3.6635055350553544E-2</v>
      </c>
      <c r="R41" s="86">
        <f t="shared" si="10"/>
        <v>2.7044042874734404E-2</v>
      </c>
      <c r="T41" s="96"/>
      <c r="U41" s="97" t="s">
        <v>100</v>
      </c>
      <c r="V41" s="97" t="s">
        <v>101</v>
      </c>
      <c r="W41" s="97" t="s">
        <v>102</v>
      </c>
      <c r="X41" s="97" t="s">
        <v>103</v>
      </c>
      <c r="Y41" s="97" t="s">
        <v>104</v>
      </c>
    </row>
    <row r="42" spans="1:28" x14ac:dyDescent="0.35">
      <c r="A42" s="1">
        <v>1956.08</v>
      </c>
      <c r="B42" s="89">
        <f t="shared" si="0"/>
        <v>1956.08</v>
      </c>
      <c r="C42" s="80">
        <f t="shared" si="2"/>
        <v>20668</v>
      </c>
      <c r="D42" s="1">
        <f>VLOOKUP(A42,Data_Shiller!A:M,13,FALSE)</f>
        <v>18.670937110186429</v>
      </c>
      <c r="E42" s="1">
        <f>VLOOKUP(A42,Data_Shiller!A:B,2)</f>
        <v>48.49</v>
      </c>
      <c r="F42" s="81">
        <f>VLOOKUP(C42,'FRED Graph'!$A$12:$C$853,3,FALSE)</f>
        <v>3.3300000000000003E-2</v>
      </c>
      <c r="G42" s="82">
        <f t="shared" si="3"/>
        <v>2.7335263083605454E-3</v>
      </c>
      <c r="H42" s="83">
        <f t="shared" si="4"/>
        <v>-3.4027634563827514E-2</v>
      </c>
      <c r="I42" s="84">
        <f t="shared" si="5"/>
        <v>-5.4650443390389714E-2</v>
      </c>
      <c r="J42" s="84">
        <f t="shared" si="6"/>
        <v>0.66322953186223965</v>
      </c>
      <c r="L42" s="85">
        <f t="shared" si="7"/>
        <v>-0.33995062004906962</v>
      </c>
      <c r="M42" s="85">
        <f t="shared" si="8"/>
        <v>-5.4650443390389714E-2</v>
      </c>
      <c r="N42" s="85">
        <f t="shared" si="9"/>
        <v>5.2192541013073246E-2</v>
      </c>
      <c r="P42" s="86">
        <f t="shared" si="10"/>
        <v>-0.37325062004906961</v>
      </c>
      <c r="Q42" s="86">
        <f t="shared" si="10"/>
        <v>-8.795044339038971E-2</v>
      </c>
      <c r="R42" s="86">
        <f t="shared" si="10"/>
        <v>1.8892541013073243E-2</v>
      </c>
      <c r="T42" s="77" t="s">
        <v>105</v>
      </c>
      <c r="U42">
        <v>1</v>
      </c>
      <c r="V42">
        <v>1.9678164804732603</v>
      </c>
      <c r="W42">
        <v>1.9678164804732603</v>
      </c>
      <c r="X42">
        <v>44.745309563592265</v>
      </c>
      <c r="Y42">
        <v>3.1733580368840871E-11</v>
      </c>
    </row>
    <row r="43" spans="1:28" x14ac:dyDescent="0.35">
      <c r="A43" s="1">
        <v>1956.09</v>
      </c>
      <c r="B43" s="89">
        <f t="shared" si="0"/>
        <v>1956.09</v>
      </c>
      <c r="C43" s="80">
        <f t="shared" si="2"/>
        <v>20699</v>
      </c>
      <c r="D43" s="1">
        <f>VLOOKUP(A43,Data_Shiller!A:M,13,FALSE)</f>
        <v>17.836640796312032</v>
      </c>
      <c r="E43" s="1">
        <f>VLOOKUP(A43,Data_Shiller!A:B,2)</f>
        <v>46.84</v>
      </c>
      <c r="F43" s="81">
        <f>VLOOKUP(C43,'FRED Graph'!$A$12:$C$853,3,FALSE)</f>
        <v>3.3799999999999997E-2</v>
      </c>
      <c r="G43" s="82">
        <f t="shared" si="3"/>
        <v>2.7739514514073527E-3</v>
      </c>
      <c r="H43" s="83">
        <f t="shared" si="4"/>
        <v>-1.2809564474807855E-2</v>
      </c>
      <c r="I43" s="84">
        <f t="shared" si="5"/>
        <v>-6.1058923996584302E-2</v>
      </c>
      <c r="J43" s="84">
        <f t="shared" si="6"/>
        <v>0.66118701964133209</v>
      </c>
      <c r="L43" s="85">
        <f t="shared" si="7"/>
        <v>-0.14333451778019668</v>
      </c>
      <c r="M43" s="85">
        <f t="shared" si="8"/>
        <v>-6.1058923996584302E-2</v>
      </c>
      <c r="N43" s="85">
        <f t="shared" si="9"/>
        <v>5.2063256109982747E-2</v>
      </c>
      <c r="P43" s="86">
        <f t="shared" si="10"/>
        <v>-0.17713451778019668</v>
      </c>
      <c r="Q43" s="86">
        <f t="shared" si="10"/>
        <v>-9.4858923996584299E-2</v>
      </c>
      <c r="R43" s="86">
        <f t="shared" si="10"/>
        <v>1.8263256109982751E-2</v>
      </c>
      <c r="T43" s="77" t="s">
        <v>106</v>
      </c>
      <c r="U43">
        <v>1479</v>
      </c>
      <c r="V43">
        <v>65.043701854016135</v>
      </c>
      <c r="W43">
        <v>4.3978162173100833E-2</v>
      </c>
    </row>
    <row r="44" spans="1:28" ht="15" thickBot="1" x14ac:dyDescent="0.4">
      <c r="A44" s="1">
        <v>1956.1</v>
      </c>
      <c r="B44" s="89">
        <f t="shared" si="0"/>
        <v>1956.1</v>
      </c>
      <c r="C44" s="80">
        <f t="shared" si="2"/>
        <v>20424</v>
      </c>
      <c r="D44" s="1">
        <f>VLOOKUP(A44,Data_Shiller!A:M,13,FALSE)</f>
        <v>17.418952948636139</v>
      </c>
      <c r="E44" s="1">
        <f>VLOOKUP(A44,Data_Shiller!A:B,2)</f>
        <v>46.24</v>
      </c>
      <c r="F44" s="81">
        <f>VLOOKUP(C44,'FRED Graph'!$A$12:$C$853,3,FALSE)</f>
        <v>2.9600000000000001E-2</v>
      </c>
      <c r="G44" s="82">
        <f t="shared" si="3"/>
        <v>2.4338217222530378E-3</v>
      </c>
      <c r="H44" s="83">
        <f t="shared" si="4"/>
        <v>-1.038062283737029E-2</v>
      </c>
      <c r="I44" s="84">
        <f t="shared" si="5"/>
        <v>-0.1081314878892734</v>
      </c>
      <c r="J44" s="84">
        <f t="shared" si="6"/>
        <v>0.66803633217993053</v>
      </c>
      <c r="L44" s="85">
        <f t="shared" si="7"/>
        <v>-0.1176959261969881</v>
      </c>
      <c r="M44" s="85">
        <f t="shared" si="8"/>
        <v>-0.1081314878892734</v>
      </c>
      <c r="N44" s="85">
        <f t="shared" si="9"/>
        <v>5.2496234144664644E-2</v>
      </c>
      <c r="P44" s="86">
        <f t="shared" si="10"/>
        <v>-0.14729592619698811</v>
      </c>
      <c r="Q44" s="86">
        <f t="shared" si="10"/>
        <v>-0.13773148788927342</v>
      </c>
      <c r="R44" s="86">
        <f t="shared" si="10"/>
        <v>2.2896234144664643E-2</v>
      </c>
      <c r="T44" s="94" t="s">
        <v>13</v>
      </c>
      <c r="U44" s="95">
        <v>1480</v>
      </c>
      <c r="V44" s="95">
        <v>67.011518334489395</v>
      </c>
      <c r="W44" s="95"/>
      <c r="X44" s="95"/>
      <c r="Y44" s="95"/>
    </row>
    <row r="45" spans="1:28" ht="15" thickBot="1" x14ac:dyDescent="0.4">
      <c r="A45" s="1">
        <v>1956.11</v>
      </c>
      <c r="B45" s="89">
        <f t="shared" si="0"/>
        <v>1956.11</v>
      </c>
      <c r="C45" s="80">
        <f t="shared" si="2"/>
        <v>20760</v>
      </c>
      <c r="D45" s="1">
        <f>VLOOKUP(A45,Data_Shiller!A:M,13,FALSE)</f>
        <v>17.120339736628264</v>
      </c>
      <c r="E45" s="1">
        <f>VLOOKUP(A45,Data_Shiller!A:B,2)</f>
        <v>45.76</v>
      </c>
      <c r="F45" s="81">
        <f>VLOOKUP(C45,'FRED Graph'!$A$12:$C$853,3,FALSE)</f>
        <v>3.49E-2</v>
      </c>
      <c r="G45" s="82">
        <f t="shared" si="3"/>
        <v>2.8628237165644332E-3</v>
      </c>
      <c r="H45" s="83">
        <f t="shared" si="4"/>
        <v>1.4860139860139787E-2</v>
      </c>
      <c r="I45" s="84">
        <f t="shared" si="5"/>
        <v>-0.11822552447552437</v>
      </c>
      <c r="J45" s="84">
        <f t="shared" si="6"/>
        <v>0.76988636363636354</v>
      </c>
      <c r="L45" s="85">
        <f t="shared" si="7"/>
        <v>0.19364269181353566</v>
      </c>
      <c r="M45" s="85">
        <f t="shared" si="8"/>
        <v>-0.11822552447552437</v>
      </c>
      <c r="N45" s="85">
        <f t="shared" si="9"/>
        <v>5.8752718169217788E-2</v>
      </c>
      <c r="P45" s="86">
        <f t="shared" si="10"/>
        <v>0.15874269181353567</v>
      </c>
      <c r="Q45" s="86">
        <f t="shared" si="10"/>
        <v>-0.15312552447552435</v>
      </c>
      <c r="R45" s="86">
        <f t="shared" si="10"/>
        <v>2.3852718169217788E-2</v>
      </c>
    </row>
    <row r="46" spans="1:28" x14ac:dyDescent="0.35">
      <c r="A46" s="1">
        <v>1956.12</v>
      </c>
      <c r="B46" s="89">
        <f t="shared" si="0"/>
        <v>1956.12</v>
      </c>
      <c r="C46" s="80">
        <f t="shared" si="2"/>
        <v>20790</v>
      </c>
      <c r="D46" s="1">
        <f>VLOOKUP(A46,Data_Shiller!A:M,13,FALSE)</f>
        <v>17.197522725560933</v>
      </c>
      <c r="E46" s="1">
        <f>VLOOKUP(A46,Data_Shiller!A:B,2)</f>
        <v>46.44</v>
      </c>
      <c r="F46" s="81">
        <f>VLOOKUP(C46,'FRED Graph'!$A$12:$C$853,3,FALSE)</f>
        <v>3.5900000000000001E-2</v>
      </c>
      <c r="G46" s="82">
        <f t="shared" si="3"/>
        <v>2.9435415760119543E-3</v>
      </c>
      <c r="H46" s="83">
        <f t="shared" si="4"/>
        <v>-2.174849267872514E-2</v>
      </c>
      <c r="I46" s="84">
        <f t="shared" si="5"/>
        <v>-0.13156761412575368</v>
      </c>
      <c r="J46" s="84">
        <f t="shared" si="6"/>
        <v>0.75129198966408284</v>
      </c>
      <c r="L46" s="85">
        <f t="shared" si="7"/>
        <v>-0.23192026122993603</v>
      </c>
      <c r="M46" s="85">
        <f t="shared" si="8"/>
        <v>-0.13156761412575368</v>
      </c>
      <c r="N46" s="85">
        <f t="shared" si="9"/>
        <v>5.7635101712683934E-2</v>
      </c>
      <c r="P46" s="86">
        <f t="shared" si="10"/>
        <v>-0.26782026122993602</v>
      </c>
      <c r="Q46" s="86">
        <f t="shared" si="10"/>
        <v>-0.16746761412575367</v>
      </c>
      <c r="R46" s="86">
        <f t="shared" si="10"/>
        <v>2.1735101712683932E-2</v>
      </c>
      <c r="T46" s="96"/>
      <c r="U46" s="97" t="s">
        <v>107</v>
      </c>
      <c r="V46" s="97" t="s">
        <v>94</v>
      </c>
      <c r="W46" s="97" t="s">
        <v>108</v>
      </c>
      <c r="X46" s="97" t="s">
        <v>109</v>
      </c>
      <c r="Y46" s="97" t="s">
        <v>110</v>
      </c>
      <c r="Z46" s="97" t="s">
        <v>111</v>
      </c>
      <c r="AA46" s="97" t="s">
        <v>112</v>
      </c>
      <c r="AB46" s="98" t="s">
        <v>113</v>
      </c>
    </row>
    <row r="47" spans="1:28" x14ac:dyDescent="0.35">
      <c r="A47" s="1">
        <v>1957.01</v>
      </c>
      <c r="B47" s="89">
        <f t="shared" si="0"/>
        <v>1957.01</v>
      </c>
      <c r="C47" s="80">
        <f t="shared" si="2"/>
        <v>20821</v>
      </c>
      <c r="D47" s="1">
        <f>VLOOKUP(A47,Data_Shiller!A:M,13,FALSE)</f>
        <v>16.717780078533018</v>
      </c>
      <c r="E47" s="1">
        <f>VLOOKUP(A47,Data_Shiller!A:B,2)</f>
        <v>45.43</v>
      </c>
      <c r="F47" s="81">
        <f>VLOOKUP(C47,'FRED Graph'!$A$12:$C$853,3,FALSE)</f>
        <v>3.4599999999999999E-2</v>
      </c>
      <c r="G47" s="82">
        <f t="shared" si="3"/>
        <v>2.8385944168292099E-3</v>
      </c>
      <c r="H47" s="83">
        <f t="shared" si="4"/>
        <v>-4.3143297380585532E-2</v>
      </c>
      <c r="I47" s="84">
        <f t="shared" si="5"/>
        <v>-9.4871230464450895E-2</v>
      </c>
      <c r="J47" s="84">
        <f t="shared" si="6"/>
        <v>0.85890380805635047</v>
      </c>
      <c r="L47" s="85">
        <f t="shared" si="7"/>
        <v>-0.41093551387914207</v>
      </c>
      <c r="M47" s="85">
        <f t="shared" si="8"/>
        <v>-9.4871230464450895E-2</v>
      </c>
      <c r="N47" s="85">
        <f t="shared" si="9"/>
        <v>6.3960957692564824E-2</v>
      </c>
      <c r="P47" s="86">
        <f t="shared" si="10"/>
        <v>-0.44553551387914209</v>
      </c>
      <c r="Q47" s="86">
        <f t="shared" si="10"/>
        <v>-0.12947123046445089</v>
      </c>
      <c r="R47" s="86">
        <f t="shared" si="10"/>
        <v>2.9360957692564825E-2</v>
      </c>
      <c r="T47" s="77" t="s">
        <v>114</v>
      </c>
      <c r="U47">
        <v>0.13043164420278938</v>
      </c>
      <c r="V47">
        <v>1.3552176952554729E-2</v>
      </c>
      <c r="W47">
        <v>9.6244053379336698</v>
      </c>
      <c r="X47">
        <v>2.6163719913318126E-21</v>
      </c>
      <c r="Y47">
        <v>0.10384811068471034</v>
      </c>
      <c r="Z47">
        <v>0.15701517772086843</v>
      </c>
      <c r="AA47">
        <v>0.10384811068471034</v>
      </c>
      <c r="AB47">
        <v>0.15701517772086843</v>
      </c>
    </row>
    <row r="48" spans="1:28" ht="15" thickBot="1" x14ac:dyDescent="0.4">
      <c r="A48" s="1">
        <v>1957.02</v>
      </c>
      <c r="B48" s="89">
        <f t="shared" si="0"/>
        <v>1957.02</v>
      </c>
      <c r="C48" s="80">
        <f t="shared" si="2"/>
        <v>20852</v>
      </c>
      <c r="D48" s="1">
        <f>VLOOKUP(A48,Data_Shiller!A:M,13,FALSE)</f>
        <v>15.843733142229746</v>
      </c>
      <c r="E48" s="1">
        <f>VLOOKUP(A48,Data_Shiller!A:B,2)</f>
        <v>43.47</v>
      </c>
      <c r="F48" s="81">
        <f>VLOOKUP(C48,'FRED Graph'!$A$12:$C$853,3,FALSE)</f>
        <v>3.3399999999999999E-2</v>
      </c>
      <c r="G48" s="82">
        <f t="shared" si="3"/>
        <v>2.7416127712427407E-3</v>
      </c>
      <c r="H48" s="83">
        <f t="shared" si="4"/>
        <v>1.2882447665056418E-2</v>
      </c>
      <c r="I48" s="84">
        <f t="shared" si="5"/>
        <v>-5.0839659535311776E-2</v>
      </c>
      <c r="J48" s="84">
        <f t="shared" si="6"/>
        <v>1.0096618357487923</v>
      </c>
      <c r="L48" s="85">
        <f t="shared" si="7"/>
        <v>0.16602682912358979</v>
      </c>
      <c r="M48" s="85">
        <f t="shared" si="8"/>
        <v>-5.0839659535311776E-2</v>
      </c>
      <c r="N48" s="85">
        <f t="shared" si="9"/>
        <v>7.2290105349819944E-2</v>
      </c>
      <c r="P48" s="86">
        <f t="shared" si="10"/>
        <v>0.13262682912358981</v>
      </c>
      <c r="Q48" s="86">
        <f t="shared" si="10"/>
        <v>-8.4239659535311776E-2</v>
      </c>
      <c r="R48" s="86">
        <f t="shared" si="10"/>
        <v>3.8890105349819945E-2</v>
      </c>
      <c r="T48" s="94" t="s">
        <v>115</v>
      </c>
      <c r="U48" s="101">
        <v>-4.757538059118915E-3</v>
      </c>
      <c r="V48" s="95">
        <v>7.1122745445036995E-4</v>
      </c>
      <c r="W48" s="101">
        <v>-6.6891934912657396</v>
      </c>
      <c r="X48" s="95">
        <v>3.1733580368846293E-11</v>
      </c>
      <c r="Y48" s="95">
        <v>-6.1526599602386677E-3</v>
      </c>
      <c r="Z48" s="95">
        <v>-3.3624161579991624E-3</v>
      </c>
      <c r="AA48" s="95">
        <v>-6.1526599602386677E-3</v>
      </c>
      <c r="AB48">
        <v>-3.3624161579991624E-3</v>
      </c>
    </row>
    <row r="49" spans="1:28" x14ac:dyDescent="0.35">
      <c r="A49" s="1">
        <v>1957.03</v>
      </c>
      <c r="B49" s="89">
        <f t="shared" si="0"/>
        <v>1957.03</v>
      </c>
      <c r="C49" s="80">
        <f t="shared" si="2"/>
        <v>20880</v>
      </c>
      <c r="D49" s="1">
        <f>VLOOKUP(A49,Data_Shiller!A:M,13,FALSE)</f>
        <v>15.900417108869174</v>
      </c>
      <c r="E49" s="1">
        <f>VLOOKUP(A49,Data_Shiller!A:B,2)</f>
        <v>44.03</v>
      </c>
      <c r="F49" s="81">
        <f>VLOOKUP(C49,'FRED Graph'!$A$12:$C$853,3,FALSE)</f>
        <v>3.4099999999999998E-2</v>
      </c>
      <c r="G49" s="82">
        <f t="shared" si="3"/>
        <v>2.7981979353204345E-3</v>
      </c>
      <c r="H49" s="83">
        <f t="shared" si="4"/>
        <v>2.316602316602312E-2</v>
      </c>
      <c r="I49" s="84">
        <f t="shared" si="5"/>
        <v>-4.3606631841926036E-2</v>
      </c>
      <c r="J49" s="84">
        <f t="shared" si="6"/>
        <v>1.0308880308880308</v>
      </c>
      <c r="L49" s="85">
        <f t="shared" si="7"/>
        <v>0.31629526263296315</v>
      </c>
      <c r="M49" s="85">
        <f t="shared" si="8"/>
        <v>-4.3606631841926036E-2</v>
      </c>
      <c r="N49" s="85">
        <f t="shared" si="9"/>
        <v>7.3417318743731474E-2</v>
      </c>
      <c r="P49" s="86">
        <f t="shared" si="10"/>
        <v>0.28219526263296313</v>
      </c>
      <c r="Q49" s="86">
        <f t="shared" si="10"/>
        <v>-7.7706631841926027E-2</v>
      </c>
      <c r="R49" s="86">
        <f t="shared" si="10"/>
        <v>3.9317318743731476E-2</v>
      </c>
    </row>
    <row r="50" spans="1:28" x14ac:dyDescent="0.35">
      <c r="A50" s="1">
        <v>1957.04</v>
      </c>
      <c r="B50" s="89">
        <f t="shared" si="0"/>
        <v>1957.04</v>
      </c>
      <c r="C50" s="80">
        <f t="shared" si="2"/>
        <v>20911</v>
      </c>
      <c r="D50" s="1">
        <f>VLOOKUP(A50,Data_Shiller!A:M,13,FALSE)</f>
        <v>16.123704360211764</v>
      </c>
      <c r="E50" s="1">
        <f>VLOOKUP(A50,Data_Shiller!A:B,2)</f>
        <v>45.05</v>
      </c>
      <c r="F50" s="81">
        <f>VLOOKUP(C50,'FRED Graph'!$A$12:$C$853,3,FALSE)</f>
        <v>3.4799999999999998E-2</v>
      </c>
      <c r="G50" s="82">
        <f t="shared" si="3"/>
        <v>2.8547479987741653E-3</v>
      </c>
      <c r="H50" s="83">
        <f t="shared" si="4"/>
        <v>3.8401775804661531E-2</v>
      </c>
      <c r="I50" s="84">
        <f t="shared" si="5"/>
        <v>-6.0155382907880028E-2</v>
      </c>
      <c r="J50" s="84">
        <f t="shared" si="6"/>
        <v>1.0190899001109877</v>
      </c>
      <c r="L50" s="85">
        <f t="shared" si="7"/>
        <v>0.57175577923981158</v>
      </c>
      <c r="M50" s="85">
        <f t="shared" si="8"/>
        <v>-6.0155382907880028E-2</v>
      </c>
      <c r="N50" s="85">
        <f t="shared" si="9"/>
        <v>7.279209730526115E-2</v>
      </c>
      <c r="P50" s="86">
        <f t="shared" si="10"/>
        <v>0.53695577923981164</v>
      </c>
      <c r="Q50" s="86">
        <f t="shared" si="10"/>
        <v>-9.4955382907880026E-2</v>
      </c>
      <c r="R50" s="86">
        <f t="shared" si="10"/>
        <v>3.7992097305261152E-2</v>
      </c>
    </row>
    <row r="51" spans="1:28" x14ac:dyDescent="0.35">
      <c r="A51" s="1">
        <v>1957.05</v>
      </c>
      <c r="B51" s="89">
        <f t="shared" si="0"/>
        <v>1957.05</v>
      </c>
      <c r="C51" s="80">
        <f t="shared" si="2"/>
        <v>20941</v>
      </c>
      <c r="D51" s="1">
        <f>VLOOKUP(A51,Data_Shiller!A:M,13,FALSE)</f>
        <v>16.598110789114269</v>
      </c>
      <c r="E51" s="1">
        <f>VLOOKUP(A51,Data_Shiller!A:B,2)</f>
        <v>46.78</v>
      </c>
      <c r="F51" s="81">
        <f>VLOOKUP(C51,'FRED Graph'!$A$12:$C$853,3,FALSE)</f>
        <v>3.6000000000000004E-2</v>
      </c>
      <c r="G51" s="82">
        <f t="shared" si="3"/>
        <v>2.9516094330215292E-3</v>
      </c>
      <c r="H51" s="83">
        <f t="shared" si="4"/>
        <v>1.6460025651988008E-2</v>
      </c>
      <c r="I51" s="84">
        <f t="shared" si="5"/>
        <v>-6.5840102607952034E-2</v>
      </c>
      <c r="J51" s="84">
        <f t="shared" si="6"/>
        <v>0.97926464300983329</v>
      </c>
      <c r="L51" s="85">
        <f t="shared" si="7"/>
        <v>0.21642026199087572</v>
      </c>
      <c r="M51" s="85">
        <f t="shared" si="8"/>
        <v>-6.5840102607952034E-2</v>
      </c>
      <c r="N51" s="85">
        <f t="shared" si="9"/>
        <v>7.0657063808306386E-2</v>
      </c>
      <c r="P51" s="86">
        <f t="shared" si="10"/>
        <v>0.18042026199087571</v>
      </c>
      <c r="Q51" s="86">
        <f t="shared" si="10"/>
        <v>-0.10184010260795204</v>
      </c>
      <c r="R51" s="86">
        <f t="shared" si="10"/>
        <v>3.4657063808306382E-2</v>
      </c>
    </row>
    <row r="52" spans="1:28" x14ac:dyDescent="0.35">
      <c r="A52" s="1">
        <v>1957.06</v>
      </c>
      <c r="B52" s="89">
        <f t="shared" si="0"/>
        <v>1957.06</v>
      </c>
      <c r="C52" s="80">
        <f t="shared" si="2"/>
        <v>20972</v>
      </c>
      <c r="D52" s="1">
        <f>VLOOKUP(A52,Data_Shiller!A:M,13,FALSE)</f>
        <v>16.729918872472872</v>
      </c>
      <c r="E52" s="1">
        <f>VLOOKUP(A52,Data_Shiller!A:B,2)</f>
        <v>47.55</v>
      </c>
      <c r="F52" s="81">
        <f>VLOOKUP(C52,'FRED Graph'!$A$12:$C$853,3,FALSE)</f>
        <v>3.7999999999999999E-2</v>
      </c>
      <c r="G52" s="82">
        <f t="shared" si="3"/>
        <v>3.1128168457330574E-3</v>
      </c>
      <c r="H52" s="83">
        <f t="shared" si="4"/>
        <v>2.018927444794949E-2</v>
      </c>
      <c r="I52" s="84">
        <f t="shared" si="5"/>
        <v>-5.888538380651942E-2</v>
      </c>
      <c r="J52" s="84">
        <f t="shared" si="6"/>
        <v>0.92281808622502659</v>
      </c>
      <c r="L52" s="85">
        <f t="shared" si="7"/>
        <v>0.27106874641247569</v>
      </c>
      <c r="M52" s="85">
        <f t="shared" si="8"/>
        <v>-5.888538380651942E-2</v>
      </c>
      <c r="N52" s="85">
        <f t="shared" si="9"/>
        <v>6.7563753214864297E-2</v>
      </c>
      <c r="P52" s="86">
        <f t="shared" si="10"/>
        <v>0.23306874641247569</v>
      </c>
      <c r="Q52" s="86">
        <f t="shared" si="10"/>
        <v>-9.6885383806519426E-2</v>
      </c>
      <c r="R52" s="86">
        <f t="shared" si="10"/>
        <v>2.9563753214864298E-2</v>
      </c>
      <c r="T52" s="137" t="s">
        <v>117</v>
      </c>
      <c r="U52" s="138"/>
      <c r="V52" s="138"/>
      <c r="W52" s="138"/>
      <c r="X52" s="138"/>
      <c r="Y52" s="138"/>
      <c r="Z52" s="138"/>
      <c r="AA52" s="138"/>
      <c r="AB52" s="139"/>
    </row>
    <row r="53" spans="1:28" x14ac:dyDescent="0.35">
      <c r="A53" s="1">
        <v>1957.07</v>
      </c>
      <c r="B53" s="89">
        <f t="shared" si="0"/>
        <v>1957.07</v>
      </c>
      <c r="C53" s="80">
        <f t="shared" si="2"/>
        <v>21002</v>
      </c>
      <c r="D53" s="1">
        <f>VLOOKUP(A53,Data_Shiller!A:M,13,FALSE)</f>
        <v>16.868882383979798</v>
      </c>
      <c r="E53" s="1">
        <f>VLOOKUP(A53,Data_Shiller!A:B,2)</f>
        <v>48.51</v>
      </c>
      <c r="F53" s="81">
        <f>VLOOKUP(C53,'FRED Graph'!$A$12:$C$853,3,FALSE)</f>
        <v>3.9300000000000002E-2</v>
      </c>
      <c r="G53" s="82">
        <f t="shared" si="3"/>
        <v>3.2174490479424112E-3</v>
      </c>
      <c r="H53" s="83">
        <f t="shared" si="4"/>
        <v>-5.5040197897340604E-2</v>
      </c>
      <c r="I53" s="84">
        <f t="shared" si="5"/>
        <v>-5.2154195011337889E-2</v>
      </c>
      <c r="J53" s="84">
        <f t="shared" si="6"/>
        <v>0.91733663162234613</v>
      </c>
      <c r="L53" s="85">
        <f t="shared" si="7"/>
        <v>-0.49305597113834287</v>
      </c>
      <c r="M53" s="85">
        <f t="shared" si="8"/>
        <v>-5.2154195011337889E-2</v>
      </c>
      <c r="N53" s="85">
        <f t="shared" si="9"/>
        <v>6.7259027419039885E-2</v>
      </c>
      <c r="P53" s="86">
        <f t="shared" si="10"/>
        <v>-0.53235597113834288</v>
      </c>
      <c r="Q53" s="86">
        <f t="shared" si="10"/>
        <v>-9.1454195011337891E-2</v>
      </c>
      <c r="R53" s="86">
        <f t="shared" si="10"/>
        <v>2.7959027419039884E-2</v>
      </c>
    </row>
    <row r="54" spans="1:28" x14ac:dyDescent="0.35">
      <c r="A54" s="1">
        <v>1957.08</v>
      </c>
      <c r="B54" s="89">
        <f t="shared" si="0"/>
        <v>1957.08</v>
      </c>
      <c r="C54" s="80">
        <f t="shared" si="2"/>
        <v>21033</v>
      </c>
      <c r="D54" s="1">
        <f>VLOOKUP(A54,Data_Shiller!A:M,13,FALSE)</f>
        <v>15.86894272945225</v>
      </c>
      <c r="E54" s="1">
        <f>VLOOKUP(A54,Data_Shiller!A:B,2)</f>
        <v>45.84</v>
      </c>
      <c r="F54" s="81">
        <f>VLOOKUP(C54,'FRED Graph'!$A$12:$C$853,3,FALSE)</f>
        <v>3.9300000000000002E-2</v>
      </c>
      <c r="G54" s="82">
        <f t="shared" si="3"/>
        <v>3.2174490479424112E-3</v>
      </c>
      <c r="H54" s="83">
        <f t="shared" si="4"/>
        <v>-4.0575916230366604E-2</v>
      </c>
      <c r="I54" s="84">
        <f t="shared" si="5"/>
        <v>4.0575916230366493E-2</v>
      </c>
      <c r="J54" s="84">
        <f t="shared" si="6"/>
        <v>1.0613001745200696</v>
      </c>
      <c r="L54" s="85">
        <f t="shared" si="7"/>
        <v>-0.39168658665642198</v>
      </c>
      <c r="M54" s="85">
        <f t="shared" si="8"/>
        <v>4.0575916230366493E-2</v>
      </c>
      <c r="N54" s="85">
        <f t="shared" si="9"/>
        <v>7.5014009554903893E-2</v>
      </c>
      <c r="P54" s="86">
        <f t="shared" si="10"/>
        <v>-0.43098658665642198</v>
      </c>
      <c r="Q54" s="86">
        <f t="shared" si="10"/>
        <v>1.2759162303664917E-3</v>
      </c>
      <c r="R54" s="86">
        <f t="shared" si="10"/>
        <v>3.5714009554903892E-2</v>
      </c>
    </row>
    <row r="55" spans="1:28" x14ac:dyDescent="0.35">
      <c r="A55" s="1">
        <v>1957.09</v>
      </c>
      <c r="B55" s="89">
        <f t="shared" si="0"/>
        <v>1957.09</v>
      </c>
      <c r="C55" s="80">
        <f t="shared" si="2"/>
        <v>21064</v>
      </c>
      <c r="D55" s="1">
        <f>VLOOKUP(A55,Data_Shiller!A:M,13,FALSE)</f>
        <v>15.157274488962221</v>
      </c>
      <c r="E55" s="1">
        <f>VLOOKUP(A55,Data_Shiller!A:B,2)</f>
        <v>43.98</v>
      </c>
      <c r="F55" s="81">
        <f>VLOOKUP(C55,'FRED Graph'!$A$12:$C$853,3,FALSE)</f>
        <v>3.9199999999999999E-2</v>
      </c>
      <c r="G55" s="82">
        <f t="shared" si="3"/>
        <v>3.2094046775821283E-3</v>
      </c>
      <c r="H55" s="83">
        <f t="shared" si="4"/>
        <v>-6.2301045929968102E-2</v>
      </c>
      <c r="I55" s="84">
        <f t="shared" si="5"/>
        <v>0.11323328785811748</v>
      </c>
      <c r="J55" s="84">
        <f t="shared" si="6"/>
        <v>1.1784902228285588</v>
      </c>
      <c r="L55" s="85">
        <f t="shared" si="7"/>
        <v>-0.53787317460677153</v>
      </c>
      <c r="M55" s="85">
        <f t="shared" si="8"/>
        <v>0.11323328785811748</v>
      </c>
      <c r="N55" s="85">
        <f t="shared" si="9"/>
        <v>8.0974779695671684E-2</v>
      </c>
      <c r="P55" s="86">
        <f t="shared" si="10"/>
        <v>-0.57707317460677154</v>
      </c>
      <c r="Q55" s="86">
        <f t="shared" si="10"/>
        <v>7.4033287858117483E-2</v>
      </c>
      <c r="R55" s="86">
        <f t="shared" si="10"/>
        <v>4.1774779695671685E-2</v>
      </c>
      <c r="T55" t="s">
        <v>83</v>
      </c>
    </row>
    <row r="56" spans="1:28" ht="15" thickBot="1" x14ac:dyDescent="0.4">
      <c r="A56" s="1">
        <v>1957.1</v>
      </c>
      <c r="B56" s="89">
        <f t="shared" si="0"/>
        <v>1957.1</v>
      </c>
      <c r="C56" s="80">
        <f t="shared" si="2"/>
        <v>20790</v>
      </c>
      <c r="D56" s="1">
        <f>VLOOKUP(A56,Data_Shiller!A:M,13,FALSE)</f>
        <v>14.149451489483541</v>
      </c>
      <c r="E56" s="1">
        <f>VLOOKUP(A56,Data_Shiller!A:B,2)</f>
        <v>41.24</v>
      </c>
      <c r="F56" s="81">
        <f>VLOOKUP(C56,'FRED Graph'!$A$12:$C$853,3,FALSE)</f>
        <v>3.5900000000000001E-2</v>
      </c>
      <c r="G56" s="82">
        <f t="shared" si="3"/>
        <v>2.9435415760119543E-3</v>
      </c>
      <c r="H56" s="83">
        <f t="shared" si="4"/>
        <v>-2.1580989330746814E-2</v>
      </c>
      <c r="I56" s="84">
        <f t="shared" si="5"/>
        <v>0.23545101842870997</v>
      </c>
      <c r="J56" s="84">
        <f t="shared" si="6"/>
        <v>1.3195926285160038</v>
      </c>
      <c r="L56" s="85">
        <f t="shared" si="7"/>
        <v>-0.23034057963227783</v>
      </c>
      <c r="M56" s="85">
        <f t="shared" si="8"/>
        <v>0.23545101842870997</v>
      </c>
      <c r="N56" s="85">
        <f t="shared" si="9"/>
        <v>8.7780256504327081E-2</v>
      </c>
      <c r="P56" s="86">
        <f t="shared" si="10"/>
        <v>-0.26624057963227782</v>
      </c>
      <c r="Q56" s="86">
        <f t="shared" si="10"/>
        <v>0.19955101842870998</v>
      </c>
      <c r="R56" s="86">
        <f t="shared" si="10"/>
        <v>5.188025650432708E-2</v>
      </c>
      <c r="T56"/>
    </row>
    <row r="57" spans="1:28" x14ac:dyDescent="0.35">
      <c r="A57" s="1">
        <v>1957.11</v>
      </c>
      <c r="B57" s="89">
        <f t="shared" si="0"/>
        <v>1957.11</v>
      </c>
      <c r="C57" s="80">
        <f t="shared" si="2"/>
        <v>21125</v>
      </c>
      <c r="D57" s="1">
        <f>VLOOKUP(A57,Data_Shiller!A:M,13,FALSE)</f>
        <v>13.736242235298491</v>
      </c>
      <c r="E57" s="1">
        <f>VLOOKUP(A57,Data_Shiller!A:B,2)</f>
        <v>40.35</v>
      </c>
      <c r="F57" s="81">
        <f>VLOOKUP(C57,'FRED Graph'!$A$12:$C$853,3,FALSE)</f>
        <v>3.7200000000000004E-2</v>
      </c>
      <c r="G57" s="82">
        <f t="shared" si="3"/>
        <v>3.0483680766628662E-3</v>
      </c>
      <c r="H57" s="83">
        <f t="shared" si="4"/>
        <v>-4.9566294919467513E-4</v>
      </c>
      <c r="I57" s="84">
        <f t="shared" si="5"/>
        <v>0.3011152416356877</v>
      </c>
      <c r="J57" s="84">
        <f t="shared" si="6"/>
        <v>1.2964064436183396</v>
      </c>
      <c r="L57" s="85">
        <f t="shared" si="7"/>
        <v>-5.9317671549505846E-3</v>
      </c>
      <c r="M57" s="85">
        <f t="shared" si="8"/>
        <v>0.3011152416356877</v>
      </c>
      <c r="N57" s="85">
        <f t="shared" si="9"/>
        <v>8.6688010983819286E-2</v>
      </c>
      <c r="P57" s="86">
        <f t="shared" si="10"/>
        <v>-4.3131767154950588E-2</v>
      </c>
      <c r="Q57" s="86">
        <f t="shared" si="10"/>
        <v>0.26391524163568769</v>
      </c>
      <c r="R57" s="86">
        <f t="shared" si="10"/>
        <v>4.9488010983819282E-2</v>
      </c>
      <c r="T57" s="91" t="s">
        <v>85</v>
      </c>
      <c r="U57" s="91"/>
    </row>
    <row r="58" spans="1:28" x14ac:dyDescent="0.35">
      <c r="A58" s="1">
        <v>1957.12</v>
      </c>
      <c r="B58" s="89">
        <f t="shared" si="0"/>
        <v>1957.12</v>
      </c>
      <c r="C58" s="80">
        <f t="shared" si="2"/>
        <v>21155</v>
      </c>
      <c r="D58" s="1">
        <f>VLOOKUP(A58,Data_Shiller!A:M,13,FALSE)</f>
        <v>13.673246057951394</v>
      </c>
      <c r="E58" s="1">
        <f>VLOOKUP(A58,Data_Shiller!A:B,2)</f>
        <v>40.33</v>
      </c>
      <c r="F58" s="81">
        <f>VLOOKUP(C58,'FRED Graph'!$A$12:$C$853,3,FALSE)</f>
        <v>3.2099999999999997E-2</v>
      </c>
      <c r="G58" s="82">
        <f t="shared" si="3"/>
        <v>2.6364327582906188E-3</v>
      </c>
      <c r="H58" s="83">
        <f t="shared" si="4"/>
        <v>1.9588395735184783E-2</v>
      </c>
      <c r="I58" s="84">
        <f t="shared" si="5"/>
        <v>0.32630795933548229</v>
      </c>
      <c r="J58" s="84">
        <f t="shared" si="6"/>
        <v>1.3630052070419043</v>
      </c>
      <c r="L58" s="85">
        <f t="shared" si="7"/>
        <v>0.26211406852681551</v>
      </c>
      <c r="M58" s="85">
        <f t="shared" si="8"/>
        <v>0.32630795933548229</v>
      </c>
      <c r="N58" s="85">
        <f t="shared" si="9"/>
        <v>8.9799157596506918E-2</v>
      </c>
      <c r="P58" s="86">
        <f t="shared" si="10"/>
        <v>0.23001406852681552</v>
      </c>
      <c r="Q58" s="86">
        <f t="shared" si="10"/>
        <v>0.29420795933548227</v>
      </c>
      <c r="R58" s="86">
        <f t="shared" si="10"/>
        <v>5.7699157596506921E-2</v>
      </c>
      <c r="T58" t="s">
        <v>86</v>
      </c>
      <c r="U58">
        <v>0.499497654899</v>
      </c>
    </row>
    <row r="59" spans="1:28" x14ac:dyDescent="0.35">
      <c r="A59" s="1">
        <v>1958.01</v>
      </c>
      <c r="B59" s="89">
        <f t="shared" si="0"/>
        <v>1958.01</v>
      </c>
      <c r="C59" s="80">
        <f t="shared" si="2"/>
        <v>21186</v>
      </c>
      <c r="D59" s="1">
        <f>VLOOKUP(A59,Data_Shiller!A:M,13,FALSE)</f>
        <v>13.788431552307641</v>
      </c>
      <c r="E59" s="1">
        <f>VLOOKUP(A59,Data_Shiller!A:B,2)</f>
        <v>41.12</v>
      </c>
      <c r="F59" s="81">
        <f>VLOOKUP(C59,'FRED Graph'!$A$12:$C$853,3,FALSE)</f>
        <v>3.0899999999999997E-2</v>
      </c>
      <c r="G59" s="82">
        <f t="shared" si="3"/>
        <v>2.5392356718625386E-3</v>
      </c>
      <c r="H59" s="83">
        <f t="shared" si="4"/>
        <v>3.404669260700377E-3</v>
      </c>
      <c r="I59" s="84">
        <f t="shared" si="5"/>
        <v>0.35262645914396895</v>
      </c>
      <c r="J59" s="84">
        <f t="shared" si="6"/>
        <v>1.3112840466926072</v>
      </c>
      <c r="L59" s="85">
        <f t="shared" si="7"/>
        <v>4.1629837561597993E-2</v>
      </c>
      <c r="M59" s="85">
        <f t="shared" si="8"/>
        <v>0.35262645914396895</v>
      </c>
      <c r="N59" s="85">
        <f t="shared" si="9"/>
        <v>8.7389993483571793E-2</v>
      </c>
      <c r="P59" s="86">
        <f t="shared" si="10"/>
        <v>1.0729837561597996E-2</v>
      </c>
      <c r="Q59" s="86">
        <f t="shared" si="10"/>
        <v>0.32172645914396897</v>
      </c>
      <c r="R59" s="86">
        <f t="shared" si="10"/>
        <v>5.6489993483571796E-2</v>
      </c>
      <c r="T59" t="s">
        <v>90</v>
      </c>
      <c r="U59" s="102">
        <v>0.2494979072496</v>
      </c>
    </row>
    <row r="60" spans="1:28" x14ac:dyDescent="0.35">
      <c r="A60" s="1">
        <v>1958.02</v>
      </c>
      <c r="B60" s="89">
        <f t="shared" si="0"/>
        <v>1958.02</v>
      </c>
      <c r="C60" s="80">
        <f t="shared" si="2"/>
        <v>21217</v>
      </c>
      <c r="D60" s="1">
        <f>VLOOKUP(A60,Data_Shiller!A:M,13,FALSE)</f>
        <v>13.784906390337687</v>
      </c>
      <c r="E60" s="1">
        <f>VLOOKUP(A60,Data_Shiller!A:B,2)</f>
        <v>41.26</v>
      </c>
      <c r="F60" s="81">
        <f>VLOOKUP(C60,'FRED Graph'!$A$12:$C$853,3,FALSE)</f>
        <v>3.0499999999999999E-2</v>
      </c>
      <c r="G60" s="82">
        <f t="shared" si="3"/>
        <v>2.5068135950498949E-3</v>
      </c>
      <c r="H60" s="83">
        <f t="shared" si="4"/>
        <v>2.060106640814352E-2</v>
      </c>
      <c r="I60" s="84">
        <f t="shared" si="5"/>
        <v>0.32743577314590411</v>
      </c>
      <c r="J60" s="84">
        <f t="shared" si="6"/>
        <v>1.1994667959282599</v>
      </c>
      <c r="L60" s="85">
        <f t="shared" si="7"/>
        <v>0.27723912444136434</v>
      </c>
      <c r="M60" s="85">
        <f t="shared" si="8"/>
        <v>0.32743577314590411</v>
      </c>
      <c r="N60" s="85">
        <f t="shared" si="9"/>
        <v>8.2011162105793955E-2</v>
      </c>
      <c r="P60" s="86">
        <f t="shared" si="10"/>
        <v>0.24673912444136434</v>
      </c>
      <c r="Q60" s="86">
        <f t="shared" si="10"/>
        <v>0.29693577314590414</v>
      </c>
      <c r="R60" s="86">
        <f t="shared" si="10"/>
        <v>5.1511162105793956E-2</v>
      </c>
      <c r="T60" t="s">
        <v>92</v>
      </c>
      <c r="U60">
        <v>0.24899046837688218</v>
      </c>
    </row>
    <row r="61" spans="1:28" x14ac:dyDescent="0.35">
      <c r="A61" s="1">
        <v>1958.03</v>
      </c>
      <c r="B61" s="89">
        <f t="shared" si="0"/>
        <v>1958.03</v>
      </c>
      <c r="C61" s="80">
        <f t="shared" si="2"/>
        <v>21245</v>
      </c>
      <c r="D61" s="1">
        <f>VLOOKUP(A61,Data_Shiller!A:M,13,FALSE)</f>
        <v>13.925589923892947</v>
      </c>
      <c r="E61" s="1">
        <f>VLOOKUP(A61,Data_Shiller!A:B,2)</f>
        <v>42.11</v>
      </c>
      <c r="F61" s="81">
        <f>VLOOKUP(C61,'FRED Graph'!$A$12:$C$853,3,FALSE)</f>
        <v>2.98E-2</v>
      </c>
      <c r="G61" s="82">
        <f t="shared" si="3"/>
        <v>2.4500471914443711E-3</v>
      </c>
      <c r="H61" s="83">
        <f t="shared" si="4"/>
        <v>5.4618855378771869E-3</v>
      </c>
      <c r="I61" s="84">
        <f t="shared" si="5"/>
        <v>0.3336499643790074</v>
      </c>
      <c r="J61" s="84">
        <f t="shared" si="6"/>
        <v>1.1156494894324389</v>
      </c>
      <c r="L61" s="85">
        <f t="shared" si="7"/>
        <v>6.7547842444496631E-2</v>
      </c>
      <c r="M61" s="85">
        <f t="shared" si="8"/>
        <v>0.3336499643790074</v>
      </c>
      <c r="N61" s="85">
        <f t="shared" si="9"/>
        <v>7.7815368178041577E-2</v>
      </c>
      <c r="P61" s="86">
        <f t="shared" si="10"/>
        <v>3.7747842444496631E-2</v>
      </c>
      <c r="Q61" s="86">
        <f t="shared" si="10"/>
        <v>0.30384996437900741</v>
      </c>
      <c r="R61" s="86">
        <f t="shared" si="10"/>
        <v>4.8015368178041577E-2</v>
      </c>
      <c r="T61" t="s">
        <v>94</v>
      </c>
      <c r="U61">
        <v>0.24851680751183358</v>
      </c>
    </row>
    <row r="62" spans="1:28" ht="15" thickBot="1" x14ac:dyDescent="0.4">
      <c r="A62" s="1">
        <v>1958.04</v>
      </c>
      <c r="B62" s="89">
        <f t="shared" si="0"/>
        <v>1958.04</v>
      </c>
      <c r="C62" s="80">
        <f t="shared" si="2"/>
        <v>21276</v>
      </c>
      <c r="D62" s="1">
        <f>VLOOKUP(A62,Data_Shiller!A:M,13,FALSE)</f>
        <v>13.913501765262787</v>
      </c>
      <c r="E62" s="1">
        <f>VLOOKUP(A62,Data_Shiller!A:B,2)</f>
        <v>42.34</v>
      </c>
      <c r="F62" s="81">
        <f>VLOOKUP(C62,'FRED Graph'!$A$12:$C$853,3,FALSE)</f>
        <v>2.8799999999999999E-2</v>
      </c>
      <c r="G62" s="82">
        <f t="shared" si="3"/>
        <v>2.3688909406458514E-3</v>
      </c>
      <c r="H62" s="83">
        <f t="shared" si="4"/>
        <v>3.212092583845072E-2</v>
      </c>
      <c r="I62" s="84">
        <f t="shared" si="5"/>
        <v>0.3486065186584788</v>
      </c>
      <c r="J62" s="84">
        <f t="shared" si="6"/>
        <v>1.2595654227680679</v>
      </c>
      <c r="L62" s="85">
        <f t="shared" si="7"/>
        <v>0.4613929215259216</v>
      </c>
      <c r="M62" s="85">
        <f t="shared" si="8"/>
        <v>0.3486065186584788</v>
      </c>
      <c r="N62" s="85">
        <f t="shared" si="9"/>
        <v>8.4931932930585763E-2</v>
      </c>
      <c r="P62" s="86">
        <f t="shared" si="10"/>
        <v>0.4325929215259216</v>
      </c>
      <c r="Q62" s="86">
        <f t="shared" si="10"/>
        <v>0.31980651865847881</v>
      </c>
      <c r="R62" s="86">
        <f t="shared" si="10"/>
        <v>5.6131932930585764E-2</v>
      </c>
      <c r="T62" s="95" t="s">
        <v>96</v>
      </c>
      <c r="U62" s="95">
        <v>1481</v>
      </c>
    </row>
    <row r="63" spans="1:28" x14ac:dyDescent="0.35">
      <c r="A63" s="1">
        <v>1958.05</v>
      </c>
      <c r="B63" s="89">
        <f t="shared" si="0"/>
        <v>1958.05</v>
      </c>
      <c r="C63" s="80">
        <f t="shared" si="2"/>
        <v>21306</v>
      </c>
      <c r="D63" s="1">
        <f>VLOOKUP(A63,Data_Shiller!A:M,13,FALSE)</f>
        <v>14.323824968409237</v>
      </c>
      <c r="E63" s="1">
        <f>VLOOKUP(A63,Data_Shiller!A:B,2)</f>
        <v>43.7</v>
      </c>
      <c r="F63" s="81">
        <f>VLOOKUP(C63,'FRED Graph'!$A$12:$C$853,3,FALSE)</f>
        <v>2.92E-2</v>
      </c>
      <c r="G63" s="82">
        <f t="shared" si="3"/>
        <v>2.4013621145706487E-3</v>
      </c>
      <c r="H63" s="83">
        <f t="shared" si="4"/>
        <v>2.4027459954233388E-2</v>
      </c>
      <c r="I63" s="84">
        <f t="shared" si="5"/>
        <v>0.32631578947368411</v>
      </c>
      <c r="J63" s="84">
        <f t="shared" si="6"/>
        <v>1.2395881006864986</v>
      </c>
      <c r="L63" s="85">
        <f t="shared" si="7"/>
        <v>0.32965579958033153</v>
      </c>
      <c r="M63" s="85">
        <f t="shared" si="8"/>
        <v>0.32631578947368411</v>
      </c>
      <c r="N63" s="85">
        <f t="shared" si="9"/>
        <v>8.3968882618159046E-2</v>
      </c>
      <c r="P63" s="86">
        <f t="shared" si="10"/>
        <v>0.30045579958033153</v>
      </c>
      <c r="Q63" s="86">
        <f t="shared" si="10"/>
        <v>0.29711578947368411</v>
      </c>
      <c r="R63" s="86">
        <f t="shared" si="10"/>
        <v>5.4768882618159043E-2</v>
      </c>
      <c r="T63"/>
    </row>
    <row r="64" spans="1:28" ht="15" thickBot="1" x14ac:dyDescent="0.4">
      <c r="A64" s="1">
        <v>1958.06</v>
      </c>
      <c r="B64" s="89">
        <f t="shared" si="0"/>
        <v>1958.06</v>
      </c>
      <c r="C64" s="80">
        <f t="shared" si="2"/>
        <v>21337</v>
      </c>
      <c r="D64" s="1">
        <f>VLOOKUP(A64,Data_Shiller!A:M,13,FALSE)</f>
        <v>14.635555551956275</v>
      </c>
      <c r="E64" s="1">
        <f>VLOOKUP(A64,Data_Shiller!A:B,2)</f>
        <v>44.75</v>
      </c>
      <c r="F64" s="81">
        <f>VLOOKUP(C64,'FRED Graph'!$A$12:$C$853,3,FALSE)</f>
        <v>2.9700000000000001E-2</v>
      </c>
      <c r="G64" s="82">
        <f t="shared" si="3"/>
        <v>2.441934817957403E-3</v>
      </c>
      <c r="H64" s="83">
        <f t="shared" si="4"/>
        <v>2.7486033519553033E-2</v>
      </c>
      <c r="I64" s="84">
        <f t="shared" si="5"/>
        <v>0.28402234636871504</v>
      </c>
      <c r="J64" s="84">
        <f t="shared" si="6"/>
        <v>1.2458100558659218</v>
      </c>
      <c r="L64" s="85">
        <f t="shared" si="7"/>
        <v>0.3845579172570357</v>
      </c>
      <c r="M64" s="85">
        <f t="shared" si="8"/>
        <v>0.28402234636871504</v>
      </c>
      <c r="N64" s="85">
        <f t="shared" si="9"/>
        <v>8.4269651715449756E-2</v>
      </c>
      <c r="P64" s="86">
        <f t="shared" si="10"/>
        <v>0.35485791725703569</v>
      </c>
      <c r="Q64" s="86">
        <f t="shared" si="10"/>
        <v>0.25432234636871504</v>
      </c>
      <c r="R64" s="86">
        <f t="shared" si="10"/>
        <v>5.4569651715449752E-2</v>
      </c>
      <c r="T64" t="s">
        <v>99</v>
      </c>
    </row>
    <row r="65" spans="1:28" x14ac:dyDescent="0.35">
      <c r="A65" s="1">
        <v>1958.07</v>
      </c>
      <c r="B65" s="89">
        <f t="shared" si="0"/>
        <v>1958.07</v>
      </c>
      <c r="C65" s="80">
        <f t="shared" si="2"/>
        <v>21367</v>
      </c>
      <c r="D65" s="1">
        <f>VLOOKUP(A65,Data_Shiller!A:M,13,FALSE)</f>
        <v>14.957457101901142</v>
      </c>
      <c r="E65" s="1">
        <f>VLOOKUP(A65,Data_Shiller!A:B,2)</f>
        <v>45.98</v>
      </c>
      <c r="F65" s="81">
        <f>VLOOKUP(C65,'FRED Graph'!$A$12:$C$853,3,FALSE)</f>
        <v>3.2000000000000001E-2</v>
      </c>
      <c r="G65" s="82">
        <f t="shared" si="3"/>
        <v>2.6283369587845051E-3</v>
      </c>
      <c r="H65" s="83">
        <f t="shared" si="4"/>
        <v>3.7407568508047051E-2</v>
      </c>
      <c r="I65" s="84">
        <f t="shared" si="5"/>
        <v>0.29926054806437596</v>
      </c>
      <c r="J65" s="84">
        <f t="shared" si="6"/>
        <v>1.1813832100913442</v>
      </c>
      <c r="L65" s="85">
        <f t="shared" si="7"/>
        <v>0.55379222974055509</v>
      </c>
      <c r="M65" s="85">
        <f t="shared" si="8"/>
        <v>0.29926054806437596</v>
      </c>
      <c r="N65" s="85">
        <f t="shared" si="9"/>
        <v>8.1118245064257577E-2</v>
      </c>
      <c r="P65" s="86">
        <f t="shared" si="10"/>
        <v>0.52179222974055506</v>
      </c>
      <c r="Q65" s="86">
        <f t="shared" si="10"/>
        <v>0.26726054806437594</v>
      </c>
      <c r="R65" s="86">
        <f t="shared" si="10"/>
        <v>4.9118245064257576E-2</v>
      </c>
      <c r="T65" s="97"/>
      <c r="U65" s="97" t="s">
        <v>100</v>
      </c>
      <c r="V65" s="97" t="s">
        <v>101</v>
      </c>
      <c r="W65" s="97" t="s">
        <v>102</v>
      </c>
      <c r="X65" s="97" t="s">
        <v>103</v>
      </c>
      <c r="Y65" s="97" t="s">
        <v>104</v>
      </c>
    </row>
    <row r="66" spans="1:28" x14ac:dyDescent="0.35">
      <c r="A66" s="1">
        <v>1958.08</v>
      </c>
      <c r="B66" s="89">
        <f t="shared" ref="B66:B129" si="11">IF(RIGHT(A66,3)="0.1",_xlfn.CONCAT(A66,"0"),A66)</f>
        <v>1958.08</v>
      </c>
      <c r="C66" s="80">
        <f t="shared" si="2"/>
        <v>21398</v>
      </c>
      <c r="D66" s="1">
        <f>VLOOKUP(A66,Data_Shiller!A:M,13,FALSE)</f>
        <v>15.544566891165926</v>
      </c>
      <c r="E66" s="1">
        <f>VLOOKUP(A66,Data_Shiller!A:B,2)</f>
        <v>47.7</v>
      </c>
      <c r="F66" s="81">
        <f>VLOOKUP(C66,'FRED Graph'!$A$12:$C$853,3,FALSE)</f>
        <v>3.5400000000000001E-2</v>
      </c>
      <c r="G66" s="82">
        <f t="shared" si="3"/>
        <v>2.9031915789923257E-3</v>
      </c>
      <c r="H66" s="83">
        <f t="shared" si="4"/>
        <v>2.6415094339622636E-2</v>
      </c>
      <c r="I66" s="84">
        <f t="shared" si="5"/>
        <v>0.24528301886792447</v>
      </c>
      <c r="J66" s="84">
        <f t="shared" si="6"/>
        <v>1.0568134171907757</v>
      </c>
      <c r="L66" s="85">
        <f t="shared" si="7"/>
        <v>0.36733950376055069</v>
      </c>
      <c r="M66" s="85">
        <f t="shared" si="8"/>
        <v>0.24528301886792447</v>
      </c>
      <c r="N66" s="85">
        <f t="shared" si="9"/>
        <v>7.4779785640708862E-2</v>
      </c>
      <c r="P66" s="86">
        <f t="shared" si="10"/>
        <v>0.3319395037605507</v>
      </c>
      <c r="Q66" s="86">
        <f t="shared" si="10"/>
        <v>0.20988301886792449</v>
      </c>
      <c r="R66" s="86">
        <f t="shared" si="10"/>
        <v>3.9379785640708861E-2</v>
      </c>
      <c r="T66" t="s">
        <v>105</v>
      </c>
      <c r="U66">
        <v>1</v>
      </c>
      <c r="V66">
        <v>30.366497682936</v>
      </c>
      <c r="W66">
        <v>30.366497682936</v>
      </c>
      <c r="X66">
        <v>491.68071400019784</v>
      </c>
      <c r="Y66">
        <v>2.7555424992217773E-94</v>
      </c>
    </row>
    <row r="67" spans="1:28" x14ac:dyDescent="0.35">
      <c r="A67" s="1">
        <v>1958.09</v>
      </c>
      <c r="B67" s="89">
        <f t="shared" si="11"/>
        <v>1958.09</v>
      </c>
      <c r="C67" s="80">
        <f t="shared" ref="C67:C130" si="12">DATE(LEFT(B67,4),RIGHT(B67,2),1)</f>
        <v>21429</v>
      </c>
      <c r="D67" s="1">
        <f>VLOOKUP(A67,Data_Shiller!A:M,13,FALSE)</f>
        <v>15.931923184092847</v>
      </c>
      <c r="E67" s="1">
        <f>VLOOKUP(A67,Data_Shiller!A:B,2)</f>
        <v>48.96</v>
      </c>
      <c r="F67" s="81">
        <f>VLOOKUP(C67,'FRED Graph'!$A$12:$C$853,3,FALSE)</f>
        <v>3.7599999999999995E-2</v>
      </c>
      <c r="G67" s="82">
        <f t="shared" ref="G67:G130" si="13">((1+F67)^(1/12))-1</f>
        <v>3.0805981549180128E-3</v>
      </c>
      <c r="H67" s="83">
        <f t="shared" ref="H67:H130" si="14">E68/E67-1</f>
        <v>4.0645424836601274E-2</v>
      </c>
      <c r="I67" s="84">
        <f t="shared" ref="I67:I130" si="15">E79/E67-1</f>
        <v>0.16523692810457513</v>
      </c>
      <c r="J67" s="84">
        <f t="shared" ref="J67:J130" si="16">E187/E67-1</f>
        <v>1.0690359477124183</v>
      </c>
      <c r="L67" s="85">
        <f t="shared" ref="L67:L130" si="17">((1+H67)^12)-1</f>
        <v>0.61299622305666746</v>
      </c>
      <c r="M67" s="85">
        <f t="shared" ref="M67:M130" si="18">I67</f>
        <v>0.16523692810457513</v>
      </c>
      <c r="N67" s="85">
        <f t="shared" ref="N67:N130" si="19">((1+J67)^(1/10))-1</f>
        <v>7.5416767672471519E-2</v>
      </c>
      <c r="P67" s="86">
        <f t="shared" ref="P67:R130" si="20">L67-$F67</f>
        <v>0.57539622305666749</v>
      </c>
      <c r="Q67" s="86">
        <f t="shared" si="20"/>
        <v>0.12763692810457514</v>
      </c>
      <c r="R67" s="86">
        <f t="shared" si="20"/>
        <v>3.7816767672471524E-2</v>
      </c>
      <c r="T67" t="s">
        <v>106</v>
      </c>
      <c r="U67">
        <v>1479</v>
      </c>
      <c r="V67">
        <v>91.343932747877261</v>
      </c>
      <c r="W67">
        <v>6.1760603615873738E-2</v>
      </c>
    </row>
    <row r="68" spans="1:28" ht="15" thickBot="1" x14ac:dyDescent="0.4">
      <c r="A68" s="1">
        <v>1958.1</v>
      </c>
      <c r="B68" s="89">
        <f t="shared" si="11"/>
        <v>1958.1</v>
      </c>
      <c r="C68" s="80">
        <f t="shared" si="12"/>
        <v>21155</v>
      </c>
      <c r="D68" s="1">
        <f>VLOOKUP(A68,Data_Shiller!A:M,13,FALSE)</f>
        <v>16.559803310351576</v>
      </c>
      <c r="E68" s="1">
        <f>VLOOKUP(A68,Data_Shiller!A:B,2)</f>
        <v>50.95</v>
      </c>
      <c r="F68" s="81">
        <f>VLOOKUP(C68,'FRED Graph'!$A$12:$C$853,3,FALSE)</f>
        <v>3.2099999999999997E-2</v>
      </c>
      <c r="G68" s="82">
        <f t="shared" si="13"/>
        <v>2.6364327582906188E-3</v>
      </c>
      <c r="H68" s="83">
        <f t="shared" si="14"/>
        <v>3.0421982335623099E-2</v>
      </c>
      <c r="I68" s="84">
        <f t="shared" si="15"/>
        <v>0.11874386653581936</v>
      </c>
      <c r="J68" s="84">
        <f t="shared" si="16"/>
        <v>1.0372914622178606</v>
      </c>
      <c r="L68" s="85">
        <f t="shared" si="17"/>
        <v>0.43278616979534212</v>
      </c>
      <c r="M68" s="85">
        <f t="shared" si="18"/>
        <v>0.11874386653581936</v>
      </c>
      <c r="N68" s="85">
        <f t="shared" si="19"/>
        <v>7.3755290153769915E-2</v>
      </c>
      <c r="P68" s="86">
        <f t="shared" si="20"/>
        <v>0.40068616979534211</v>
      </c>
      <c r="Q68" s="86">
        <f t="shared" si="20"/>
        <v>8.6643866535819375E-2</v>
      </c>
      <c r="R68" s="86">
        <f t="shared" si="20"/>
        <v>4.1655290153769918E-2</v>
      </c>
      <c r="T68" s="95" t="s">
        <v>13</v>
      </c>
      <c r="U68" s="95">
        <v>1480</v>
      </c>
      <c r="V68" s="95">
        <v>121.71043043081326</v>
      </c>
      <c r="W68" s="95"/>
      <c r="X68" s="95"/>
      <c r="Y68" s="95"/>
    </row>
    <row r="69" spans="1:28" ht="15" thickBot="1" x14ac:dyDescent="0.4">
      <c r="A69" s="1">
        <v>1958.11</v>
      </c>
      <c r="B69" s="89">
        <f t="shared" si="11"/>
        <v>1958.11</v>
      </c>
      <c r="C69" s="80">
        <f t="shared" si="12"/>
        <v>21490</v>
      </c>
      <c r="D69" s="1">
        <f>VLOOKUP(A69,Data_Shiller!A:M,13,FALSE)</f>
        <v>16.988883579386336</v>
      </c>
      <c r="E69" s="1">
        <f>VLOOKUP(A69,Data_Shiller!A:B,2)</f>
        <v>52.5</v>
      </c>
      <c r="F69" s="81">
        <f>VLOOKUP(C69,'FRED Graph'!$A$12:$C$853,3,FALSE)</f>
        <v>3.7400000000000003E-2</v>
      </c>
      <c r="G69" s="82">
        <f t="shared" si="13"/>
        <v>3.0644845397465037E-3</v>
      </c>
      <c r="H69" s="83">
        <f t="shared" si="14"/>
        <v>1.8857142857142906E-2</v>
      </c>
      <c r="I69" s="84">
        <f t="shared" si="15"/>
        <v>9.0095238095238006E-2</v>
      </c>
      <c r="J69" s="84">
        <f t="shared" si="16"/>
        <v>1.0076190476190479</v>
      </c>
      <c r="L69" s="85">
        <f t="shared" si="17"/>
        <v>0.25129449486532551</v>
      </c>
      <c r="M69" s="85">
        <f t="shared" si="18"/>
        <v>9.0095238095238006E-2</v>
      </c>
      <c r="N69" s="85">
        <f t="shared" si="19"/>
        <v>7.2181058939076781E-2</v>
      </c>
      <c r="P69" s="86">
        <f t="shared" si="20"/>
        <v>0.21389449486532552</v>
      </c>
      <c r="Q69" s="86">
        <f t="shared" si="20"/>
        <v>5.2695238095238003E-2</v>
      </c>
      <c r="R69" s="86">
        <f t="shared" si="20"/>
        <v>3.4781058939076778E-2</v>
      </c>
      <c r="T69"/>
    </row>
    <row r="70" spans="1:28" x14ac:dyDescent="0.35">
      <c r="A70" s="1">
        <v>1958.12</v>
      </c>
      <c r="B70" s="89">
        <f t="shared" si="11"/>
        <v>1958.12</v>
      </c>
      <c r="C70" s="80">
        <f t="shared" si="12"/>
        <v>21520</v>
      </c>
      <c r="D70" s="1">
        <f>VLOOKUP(A70,Data_Shiller!A:M,13,FALSE)</f>
        <v>17.358357365369965</v>
      </c>
      <c r="E70" s="1">
        <f>VLOOKUP(A70,Data_Shiller!A:B,2)</f>
        <v>53.49</v>
      </c>
      <c r="F70" s="81">
        <f>VLOOKUP(C70,'FRED Graph'!$A$12:$C$853,3,FALSE)</f>
        <v>3.8599999999999995E-2</v>
      </c>
      <c r="G70" s="82">
        <f t="shared" si="13"/>
        <v>3.1611235488977485E-3</v>
      </c>
      <c r="H70" s="83">
        <f t="shared" si="14"/>
        <v>3.9820527201345879E-2</v>
      </c>
      <c r="I70" s="84">
        <f t="shared" si="15"/>
        <v>0.10413161338567956</v>
      </c>
      <c r="J70" s="84">
        <f t="shared" si="16"/>
        <v>0.99102636006730216</v>
      </c>
      <c r="L70" s="85">
        <f t="shared" si="17"/>
        <v>0.59771988206312443</v>
      </c>
      <c r="M70" s="85">
        <f t="shared" si="18"/>
        <v>0.10413161338567956</v>
      </c>
      <c r="N70" s="85">
        <f t="shared" si="19"/>
        <v>7.1291603370186918E-2</v>
      </c>
      <c r="P70" s="86">
        <f t="shared" si="20"/>
        <v>0.55911988206312446</v>
      </c>
      <c r="Q70" s="86">
        <f t="shared" si="20"/>
        <v>6.553161338567956E-2</v>
      </c>
      <c r="R70" s="86">
        <f t="shared" si="20"/>
        <v>3.2691603370186922E-2</v>
      </c>
      <c r="T70" s="97"/>
      <c r="U70" s="97" t="s">
        <v>107</v>
      </c>
      <c r="V70" s="97" t="s">
        <v>94</v>
      </c>
      <c r="W70" s="97" t="s">
        <v>108</v>
      </c>
      <c r="X70" s="97" t="s">
        <v>109</v>
      </c>
      <c r="Y70" s="97" t="s">
        <v>110</v>
      </c>
      <c r="Z70" s="97" t="s">
        <v>111</v>
      </c>
      <c r="AA70" s="97" t="s">
        <v>112</v>
      </c>
      <c r="AB70" s="98" t="s">
        <v>113</v>
      </c>
    </row>
    <row r="71" spans="1:28" x14ac:dyDescent="0.35">
      <c r="A71" s="1">
        <v>1959.01</v>
      </c>
      <c r="B71" s="89">
        <f t="shared" si="11"/>
        <v>1959.01</v>
      </c>
      <c r="C71" s="80">
        <f t="shared" si="12"/>
        <v>21551</v>
      </c>
      <c r="D71" s="1">
        <f>VLOOKUP(A71,Data_Shiller!A:M,13,FALSE)</f>
        <v>17.980339342993396</v>
      </c>
      <c r="E71" s="1">
        <f>VLOOKUP(A71,Data_Shiller!A:B,2)</f>
        <v>55.62</v>
      </c>
      <c r="F71" s="81">
        <f>VLOOKUP(C71,'FRED Graph'!$A$12:$C$853,3,FALSE)</f>
        <v>4.0199999999999993E-2</v>
      </c>
      <c r="G71" s="82">
        <f t="shared" si="13"/>
        <v>3.2898164700365662E-3</v>
      </c>
      <c r="H71" s="83">
        <f t="shared" si="14"/>
        <v>-1.5282272563825861E-2</v>
      </c>
      <c r="I71" s="84">
        <f t="shared" si="15"/>
        <v>4.3329737504494759E-2</v>
      </c>
      <c r="J71" s="84">
        <f t="shared" si="16"/>
        <v>0.83387270765911548</v>
      </c>
      <c r="L71" s="85">
        <f t="shared" si="17"/>
        <v>-0.16873197257736794</v>
      </c>
      <c r="M71" s="85">
        <f t="shared" si="18"/>
        <v>4.3329737504494759E-2</v>
      </c>
      <c r="N71" s="85">
        <f t="shared" si="19"/>
        <v>6.2519523225239126E-2</v>
      </c>
      <c r="P71" s="86">
        <f t="shared" si="20"/>
        <v>-0.20893197257736792</v>
      </c>
      <c r="Q71" s="86">
        <f t="shared" si="20"/>
        <v>3.1297375044947659E-3</v>
      </c>
      <c r="R71" s="86">
        <f t="shared" si="20"/>
        <v>2.2319523225239134E-2</v>
      </c>
      <c r="T71" t="s">
        <v>114</v>
      </c>
      <c r="U71">
        <v>0.27817274829370775</v>
      </c>
      <c r="V71">
        <v>1.6060027751634582E-2</v>
      </c>
      <c r="W71">
        <v>17.320813674521542</v>
      </c>
      <c r="X71">
        <v>2.4344992474058902E-61</v>
      </c>
      <c r="Y71">
        <v>0.24666989177615201</v>
      </c>
      <c r="Z71">
        <v>0.30967560481126349</v>
      </c>
      <c r="AA71">
        <v>0.24666989177615201</v>
      </c>
      <c r="AB71">
        <v>0.30967560481126349</v>
      </c>
    </row>
    <row r="72" spans="1:28" ht="15" thickBot="1" x14ac:dyDescent="0.4">
      <c r="A72" s="1">
        <v>1959.02</v>
      </c>
      <c r="B72" s="89">
        <f t="shared" si="11"/>
        <v>1959.02</v>
      </c>
      <c r="C72" s="80">
        <f t="shared" si="12"/>
        <v>21582</v>
      </c>
      <c r="D72" s="1">
        <f>VLOOKUP(A72,Data_Shiller!A:M,13,FALSE)</f>
        <v>17.759169263611426</v>
      </c>
      <c r="E72" s="1">
        <f>VLOOKUP(A72,Data_Shiller!A:B,2)</f>
        <v>54.77</v>
      </c>
      <c r="F72" s="81">
        <f>VLOOKUP(C72,'FRED Graph'!$A$12:$C$853,3,FALSE)</f>
        <v>3.9599999999999996E-2</v>
      </c>
      <c r="G72" s="82">
        <f t="shared" si="13"/>
        <v>3.2415779026344627E-3</v>
      </c>
      <c r="H72" s="83">
        <f t="shared" si="14"/>
        <v>2.5378857038524716E-2</v>
      </c>
      <c r="I72" s="84">
        <f t="shared" si="15"/>
        <v>1.844075223662589E-2</v>
      </c>
      <c r="J72" s="84">
        <f t="shared" si="16"/>
        <v>0.85320430892824528</v>
      </c>
      <c r="L72" s="85">
        <f t="shared" si="17"/>
        <v>0.35086608482437276</v>
      </c>
      <c r="M72" s="85">
        <f t="shared" si="18"/>
        <v>1.844075223662589E-2</v>
      </c>
      <c r="N72" s="85">
        <f t="shared" si="19"/>
        <v>6.3634290572055718E-2</v>
      </c>
      <c r="P72" s="86">
        <f t="shared" si="20"/>
        <v>0.31126608482437279</v>
      </c>
      <c r="Q72" s="86">
        <f t="shared" si="20"/>
        <v>-2.1159247763374106E-2</v>
      </c>
      <c r="R72" s="86">
        <f t="shared" si="20"/>
        <v>2.4034290572055722E-2</v>
      </c>
      <c r="T72" s="95" t="s">
        <v>115</v>
      </c>
      <c r="U72" s="103">
        <v>-1.8689054359661842E-2</v>
      </c>
      <c r="V72" s="95">
        <v>8.4284116833673224E-4</v>
      </c>
      <c r="W72" s="103">
        <v>-22.173874582494509</v>
      </c>
      <c r="X72" s="95">
        <v>2.7555424992231915E-94</v>
      </c>
      <c r="Y72" s="95">
        <v>-2.0342345674211327E-2</v>
      </c>
      <c r="Z72" s="95">
        <v>-1.7035763045112357E-2</v>
      </c>
      <c r="AA72" s="95">
        <v>-2.0342345674211327E-2</v>
      </c>
      <c r="AB72">
        <v>-1.7035763045112357E-2</v>
      </c>
    </row>
    <row r="73" spans="1:28" x14ac:dyDescent="0.35">
      <c r="A73" s="1">
        <v>1959.03</v>
      </c>
      <c r="B73" s="89">
        <f t="shared" si="11"/>
        <v>1959.03</v>
      </c>
      <c r="C73" s="80">
        <f t="shared" si="12"/>
        <v>21610</v>
      </c>
      <c r="D73" s="1">
        <f>VLOOKUP(A73,Data_Shiller!A:M,13,FALSE)</f>
        <v>18.200871845485644</v>
      </c>
      <c r="E73" s="1">
        <f>VLOOKUP(A73,Data_Shiller!A:B,2)</f>
        <v>56.16</v>
      </c>
      <c r="F73" s="81">
        <f>VLOOKUP(C73,'FRED Graph'!$A$12:$C$853,3,FALSE)</f>
        <v>3.9900000000000005E-2</v>
      </c>
      <c r="G73" s="82">
        <f t="shared" si="13"/>
        <v>3.2657003754898994E-3</v>
      </c>
      <c r="H73" s="83">
        <f t="shared" si="14"/>
        <v>1.6737891737891752E-2</v>
      </c>
      <c r="I73" s="84">
        <f t="shared" si="15"/>
        <v>-2.0299145299145227E-2</v>
      </c>
      <c r="J73" s="84">
        <f t="shared" si="16"/>
        <v>0.76816239316239332</v>
      </c>
      <c r="L73" s="85">
        <f t="shared" si="17"/>
        <v>0.22041660911329508</v>
      </c>
      <c r="M73" s="85">
        <f t="shared" si="18"/>
        <v>-2.0299145299145227E-2</v>
      </c>
      <c r="N73" s="85">
        <f t="shared" si="19"/>
        <v>5.8649544371481621E-2</v>
      </c>
      <c r="P73" s="86">
        <f t="shared" si="20"/>
        <v>0.18051660911329509</v>
      </c>
      <c r="Q73" s="86">
        <f t="shared" si="20"/>
        <v>-6.0199145299145232E-2</v>
      </c>
      <c r="R73" s="86">
        <f t="shared" si="20"/>
        <v>1.8749544371481616E-2</v>
      </c>
      <c r="T73"/>
    </row>
    <row r="74" spans="1:28" x14ac:dyDescent="0.35">
      <c r="A74" s="1">
        <v>1959.04</v>
      </c>
      <c r="B74" s="89">
        <f t="shared" si="11"/>
        <v>1959.04</v>
      </c>
      <c r="C74" s="80">
        <f t="shared" si="12"/>
        <v>21641</v>
      </c>
      <c r="D74" s="1">
        <f>VLOOKUP(A74,Data_Shiller!A:M,13,FALSE)</f>
        <v>18.430753048783423</v>
      </c>
      <c r="E74" s="1">
        <f>VLOOKUP(A74,Data_Shiller!A:B,2)</f>
        <v>57.1</v>
      </c>
      <c r="F74" s="81">
        <f>VLOOKUP(C74,'FRED Graph'!$A$12:$C$853,3,FALSE)</f>
        <v>4.1200000000000001E-2</v>
      </c>
      <c r="G74" s="82">
        <f t="shared" si="13"/>
        <v>3.3701574315379013E-3</v>
      </c>
      <c r="H74" s="83">
        <f t="shared" si="14"/>
        <v>1.5061295971978916E-2</v>
      </c>
      <c r="I74" s="84">
        <f t="shared" si="15"/>
        <v>-2.3992994746059648E-2</v>
      </c>
      <c r="J74" s="84">
        <f t="shared" si="16"/>
        <v>0.77408056042031514</v>
      </c>
      <c r="L74" s="85">
        <f t="shared" si="17"/>
        <v>0.19648490160523946</v>
      </c>
      <c r="M74" s="85">
        <f t="shared" si="18"/>
        <v>-2.3992994746059648E-2</v>
      </c>
      <c r="N74" s="85">
        <f t="shared" si="19"/>
        <v>5.900334945285457E-2</v>
      </c>
      <c r="P74" s="86">
        <f t="shared" si="20"/>
        <v>0.15528490160523944</v>
      </c>
      <c r="Q74" s="86">
        <f t="shared" si="20"/>
        <v>-6.5192994746059649E-2</v>
      </c>
      <c r="R74" s="86">
        <f t="shared" si="20"/>
        <v>1.7803349452854569E-2</v>
      </c>
      <c r="T74"/>
    </row>
    <row r="75" spans="1:28" x14ac:dyDescent="0.35">
      <c r="A75" s="1">
        <v>1959.05</v>
      </c>
      <c r="B75" s="89">
        <f t="shared" si="11"/>
        <v>1959.05</v>
      </c>
      <c r="C75" s="80">
        <f t="shared" si="12"/>
        <v>21671</v>
      </c>
      <c r="D75" s="1">
        <f>VLOOKUP(A75,Data_Shiller!A:M,13,FALSE)</f>
        <v>18.692721439594187</v>
      </c>
      <c r="E75" s="1">
        <f>VLOOKUP(A75,Data_Shiller!A:B,2)</f>
        <v>57.96</v>
      </c>
      <c r="F75" s="81">
        <f>VLOOKUP(C75,'FRED Graph'!$A$12:$C$853,3,FALSE)</f>
        <v>4.3099999999999999E-2</v>
      </c>
      <c r="G75" s="82">
        <f t="shared" si="13"/>
        <v>3.5226105855981071E-3</v>
      </c>
      <c r="H75" s="83">
        <f t="shared" si="14"/>
        <v>-8.6266390614216926E-3</v>
      </c>
      <c r="I75" s="84">
        <f t="shared" si="15"/>
        <v>-4.7273982056590835E-2</v>
      </c>
      <c r="J75" s="84">
        <f t="shared" si="16"/>
        <v>0.80469289164941316</v>
      </c>
      <c r="L75" s="85">
        <f t="shared" si="17"/>
        <v>-9.8746554003724896E-2</v>
      </c>
      <c r="M75" s="85">
        <f t="shared" si="18"/>
        <v>-4.7273982056590835E-2</v>
      </c>
      <c r="N75" s="85">
        <f t="shared" si="19"/>
        <v>6.0816657839638522E-2</v>
      </c>
      <c r="P75" s="86">
        <f t="shared" si="20"/>
        <v>-0.1418465540037249</v>
      </c>
      <c r="Q75" s="86">
        <f t="shared" si="20"/>
        <v>-9.0373982056590835E-2</v>
      </c>
      <c r="R75" s="86">
        <f t="shared" si="20"/>
        <v>1.7716657839638522E-2</v>
      </c>
      <c r="T75"/>
    </row>
    <row r="76" spans="1:28" x14ac:dyDescent="0.35">
      <c r="A76" s="1">
        <v>1959.06</v>
      </c>
      <c r="B76" s="89">
        <f t="shared" si="11"/>
        <v>1959.06</v>
      </c>
      <c r="C76" s="80">
        <f t="shared" si="12"/>
        <v>21702</v>
      </c>
      <c r="D76" s="1">
        <f>VLOOKUP(A76,Data_Shiller!A:M,13,FALSE)</f>
        <v>18.448591397066483</v>
      </c>
      <c r="E76" s="1">
        <f>VLOOKUP(A76,Data_Shiller!A:B,2)</f>
        <v>57.46</v>
      </c>
      <c r="F76" s="81">
        <f>VLOOKUP(C76,'FRED Graph'!$A$12:$C$853,3,FALSE)</f>
        <v>4.3400000000000001E-2</v>
      </c>
      <c r="G76" s="82">
        <f t="shared" si="13"/>
        <v>3.5466588636137164E-3</v>
      </c>
      <c r="H76" s="83">
        <f t="shared" si="14"/>
        <v>3.967977723633842E-2</v>
      </c>
      <c r="I76" s="84">
        <f t="shared" si="15"/>
        <v>-3.4806822137138926E-3</v>
      </c>
      <c r="J76" s="84">
        <f t="shared" si="16"/>
        <v>0.72537417333797416</v>
      </c>
      <c r="L76" s="85">
        <f t="shared" si="17"/>
        <v>0.59512660751967794</v>
      </c>
      <c r="M76" s="85">
        <f t="shared" si="18"/>
        <v>-3.4806822137138926E-3</v>
      </c>
      <c r="N76" s="85">
        <f t="shared" si="19"/>
        <v>5.6059357970981161E-2</v>
      </c>
      <c r="P76" s="86">
        <f t="shared" si="20"/>
        <v>0.55172660751967795</v>
      </c>
      <c r="Q76" s="86">
        <f t="shared" si="20"/>
        <v>-4.6880682213713894E-2</v>
      </c>
      <c r="R76" s="86">
        <f t="shared" si="20"/>
        <v>1.265935797098116E-2</v>
      </c>
    </row>
    <row r="77" spans="1:28" ht="15" thickBot="1" x14ac:dyDescent="0.4">
      <c r="A77" s="1">
        <v>1959.07</v>
      </c>
      <c r="B77" s="89">
        <f t="shared" si="11"/>
        <v>1959.07</v>
      </c>
      <c r="C77" s="80">
        <f t="shared" si="12"/>
        <v>21732</v>
      </c>
      <c r="D77" s="1">
        <f>VLOOKUP(A77,Data_Shiller!A:M,13,FALSE)</f>
        <v>19.090533975796522</v>
      </c>
      <c r="E77" s="1">
        <f>VLOOKUP(A77,Data_Shiller!A:B,2)</f>
        <v>59.74</v>
      </c>
      <c r="F77" s="81">
        <f>VLOOKUP(C77,'FRED Graph'!$A$12:$C$853,3,FALSE)</f>
        <v>4.4000000000000004E-2</v>
      </c>
      <c r="G77" s="82">
        <f t="shared" si="13"/>
        <v>3.5947364110451296E-3</v>
      </c>
      <c r="H77" s="83">
        <f t="shared" si="14"/>
        <v>-5.6913290927352866E-3</v>
      </c>
      <c r="I77" s="84">
        <f t="shared" si="15"/>
        <v>-6.5282892534315295E-2</v>
      </c>
      <c r="J77" s="84">
        <f t="shared" si="16"/>
        <v>0.58536993639102763</v>
      </c>
      <c r="L77" s="85">
        <f t="shared" si="17"/>
        <v>-6.619817029841768E-2</v>
      </c>
      <c r="M77" s="85">
        <f t="shared" si="18"/>
        <v>-6.5282892534315295E-2</v>
      </c>
      <c r="N77" s="85">
        <f t="shared" si="19"/>
        <v>4.7160041947135856E-2</v>
      </c>
      <c r="P77" s="86">
        <f t="shared" si="20"/>
        <v>-0.11019817029841769</v>
      </c>
      <c r="Q77" s="86">
        <f t="shared" si="20"/>
        <v>-0.10928289253431531</v>
      </c>
      <c r="R77" s="86">
        <f t="shared" si="20"/>
        <v>3.1600419471358512E-3</v>
      </c>
    </row>
    <row r="78" spans="1:28" x14ac:dyDescent="0.35">
      <c r="A78" s="1">
        <v>1959.08</v>
      </c>
      <c r="B78" s="89">
        <f t="shared" si="11"/>
        <v>1959.08</v>
      </c>
      <c r="C78" s="80">
        <f t="shared" si="12"/>
        <v>21763</v>
      </c>
      <c r="D78" s="1">
        <f>VLOOKUP(A78,Data_Shiller!A:M,13,FALSE)</f>
        <v>18.958803640750212</v>
      </c>
      <c r="E78" s="1">
        <f>VLOOKUP(A78,Data_Shiller!A:B,2)</f>
        <v>59.4</v>
      </c>
      <c r="F78" s="81">
        <f>VLOOKUP(C78,'FRED Graph'!$A$12:$C$853,3,FALSE)</f>
        <v>4.4299999999999999E-2</v>
      </c>
      <c r="G78" s="82">
        <f t="shared" si="13"/>
        <v>3.6187656874400176E-3</v>
      </c>
      <c r="H78" s="83">
        <f t="shared" si="14"/>
        <v>-3.9562289562289576E-2</v>
      </c>
      <c r="I78" s="84">
        <f t="shared" si="15"/>
        <v>-4.8653198653198615E-2</v>
      </c>
      <c r="J78" s="84">
        <f t="shared" si="16"/>
        <v>0.58552188552188578</v>
      </c>
      <c r="L78" s="85">
        <f t="shared" si="17"/>
        <v>-0.38392945489182639</v>
      </c>
      <c r="M78" s="85">
        <f t="shared" si="18"/>
        <v>-4.8653198653198615E-2</v>
      </c>
      <c r="N78" s="85">
        <f t="shared" si="19"/>
        <v>4.7170077976731672E-2</v>
      </c>
      <c r="P78" s="86">
        <f t="shared" si="20"/>
        <v>-0.4282294548918264</v>
      </c>
      <c r="Q78" s="86">
        <f t="shared" si="20"/>
        <v>-9.2953198653198621E-2</v>
      </c>
      <c r="R78" s="86">
        <f t="shared" si="20"/>
        <v>2.8700779767316734E-3</v>
      </c>
      <c r="U78" s="104"/>
      <c r="V78" s="105"/>
      <c r="W78" s="105"/>
      <c r="X78" s="106"/>
    </row>
    <row r="79" spans="1:28" x14ac:dyDescent="0.35">
      <c r="A79" s="1">
        <v>1959.09</v>
      </c>
      <c r="B79" s="89">
        <f t="shared" si="11"/>
        <v>1959.09</v>
      </c>
      <c r="C79" s="80">
        <f t="shared" si="12"/>
        <v>21794</v>
      </c>
      <c r="D79" s="1">
        <f>VLOOKUP(A79,Data_Shiller!A:M,13,FALSE)</f>
        <v>18.123290556758626</v>
      </c>
      <c r="E79" s="1">
        <f>VLOOKUP(A79,Data_Shiller!A:B,2)</f>
        <v>57.05</v>
      </c>
      <c r="F79" s="81">
        <f>VLOOKUP(C79,'FRED Graph'!$A$12:$C$853,3,FALSE)</f>
        <v>4.6799999999999994E-2</v>
      </c>
      <c r="G79" s="82">
        <f t="shared" si="13"/>
        <v>3.8187639418887365E-3</v>
      </c>
      <c r="H79" s="83">
        <f t="shared" si="14"/>
        <v>-8.7642418930755639E-4</v>
      </c>
      <c r="I79" s="84">
        <f t="shared" si="15"/>
        <v>-3.9263803680981479E-2</v>
      </c>
      <c r="J79" s="84">
        <f t="shared" si="16"/>
        <v>0.65661700262927281</v>
      </c>
      <c r="L79" s="85">
        <f t="shared" si="17"/>
        <v>-1.0466542205957663E-2</v>
      </c>
      <c r="M79" s="85">
        <f t="shared" si="18"/>
        <v>-3.9263803680981479E-2</v>
      </c>
      <c r="N79" s="85">
        <f t="shared" si="19"/>
        <v>5.1773468781419751E-2</v>
      </c>
      <c r="P79" s="86">
        <f t="shared" si="20"/>
        <v>-5.7266542205957657E-2</v>
      </c>
      <c r="Q79" s="86">
        <f t="shared" si="20"/>
        <v>-8.6063803680981474E-2</v>
      </c>
      <c r="R79" s="86">
        <f t="shared" si="20"/>
        <v>4.973468781419757E-3</v>
      </c>
      <c r="U79" s="107"/>
      <c r="V79" s="108" t="s">
        <v>118</v>
      </c>
      <c r="W79" s="108" t="s">
        <v>66</v>
      </c>
      <c r="X79" s="109" t="s">
        <v>119</v>
      </c>
    </row>
    <row r="80" spans="1:28" x14ac:dyDescent="0.35">
      <c r="A80" s="1">
        <v>1959.1</v>
      </c>
      <c r="B80" s="89">
        <f t="shared" si="11"/>
        <v>1959.1</v>
      </c>
      <c r="C80" s="80">
        <f t="shared" si="12"/>
        <v>21520</v>
      </c>
      <c r="D80" s="1">
        <f>VLOOKUP(A80,Data_Shiller!A:M,13,FALSE)</f>
        <v>18.021962441515438</v>
      </c>
      <c r="E80" s="1">
        <f>VLOOKUP(A80,Data_Shiller!A:B,2)</f>
        <v>57</v>
      </c>
      <c r="F80" s="81">
        <f>VLOOKUP(C80,'FRED Graph'!$A$12:$C$853,3,FALSE)</f>
        <v>3.8599999999999995E-2</v>
      </c>
      <c r="G80" s="82">
        <f t="shared" si="13"/>
        <v>3.1611235488977485E-3</v>
      </c>
      <c r="H80" s="83">
        <f t="shared" si="14"/>
        <v>4.0350877192982804E-3</v>
      </c>
      <c r="I80" s="84">
        <f t="shared" si="15"/>
        <v>-5.7368421052631624E-2</v>
      </c>
      <c r="J80" s="84">
        <f t="shared" si="16"/>
        <v>0.6757894736842105</v>
      </c>
      <c r="L80" s="85">
        <f t="shared" si="17"/>
        <v>4.9510246065562535E-2</v>
      </c>
      <c r="M80" s="85">
        <f t="shared" si="18"/>
        <v>-5.7368421052631624E-2</v>
      </c>
      <c r="N80" s="85">
        <f t="shared" si="19"/>
        <v>5.2984421010925598E-2</v>
      </c>
      <c r="P80" s="86">
        <f t="shared" si="20"/>
        <v>1.091024606556254E-2</v>
      </c>
      <c r="Q80" s="86">
        <f t="shared" si="20"/>
        <v>-9.5968421052631619E-2</v>
      </c>
      <c r="R80" s="86">
        <f t="shared" si="20"/>
        <v>1.4384421010925602E-2</v>
      </c>
      <c r="U80" s="110" t="s">
        <v>120</v>
      </c>
      <c r="X80" s="111"/>
    </row>
    <row r="81" spans="1:24" x14ac:dyDescent="0.35">
      <c r="A81" s="1">
        <v>1959.11</v>
      </c>
      <c r="B81" s="89">
        <f t="shared" si="11"/>
        <v>1959.11</v>
      </c>
      <c r="C81" s="80">
        <f t="shared" si="12"/>
        <v>21855</v>
      </c>
      <c r="D81" s="1">
        <f>VLOOKUP(A81,Data_Shiller!A:M,13,FALSE)</f>
        <v>18.071789130570217</v>
      </c>
      <c r="E81" s="1">
        <f>VLOOKUP(A81,Data_Shiller!A:B,2)</f>
        <v>57.23</v>
      </c>
      <c r="F81" s="81">
        <f>VLOOKUP(C81,'FRED Graph'!$A$12:$C$853,3,FALSE)</f>
        <v>4.53E-2</v>
      </c>
      <c r="G81" s="82">
        <f t="shared" si="13"/>
        <v>3.6988176007033413E-3</v>
      </c>
      <c r="H81" s="83">
        <f t="shared" si="14"/>
        <v>3.1976236239734446E-2</v>
      </c>
      <c r="I81" s="84">
        <f t="shared" si="15"/>
        <v>-3.0753101520181736E-2</v>
      </c>
      <c r="J81" s="84">
        <f t="shared" si="16"/>
        <v>0.68111130525947927</v>
      </c>
      <c r="L81" s="85">
        <f t="shared" si="17"/>
        <v>0.45893640240389666</v>
      </c>
      <c r="M81" s="85">
        <f t="shared" si="18"/>
        <v>-3.0753101520181736E-2</v>
      </c>
      <c r="N81" s="85">
        <f t="shared" si="19"/>
        <v>5.331834204662611E-2</v>
      </c>
      <c r="P81" s="86">
        <f t="shared" si="20"/>
        <v>0.41363640240389665</v>
      </c>
      <c r="Q81" s="86">
        <f t="shared" si="20"/>
        <v>-7.6053101520181743E-2</v>
      </c>
      <c r="R81" s="86">
        <f t="shared" si="20"/>
        <v>8.0183420466261104E-3</v>
      </c>
      <c r="U81" s="110" t="s">
        <v>121</v>
      </c>
      <c r="V81" s="112">
        <f>W72</f>
        <v>-22.173874582494509</v>
      </c>
      <c r="W81" s="112">
        <f>W48</f>
        <v>-6.6891934912657396</v>
      </c>
      <c r="X81" s="113">
        <f>W23</f>
        <v>-1.7447019535707158</v>
      </c>
    </row>
    <row r="82" spans="1:24" ht="15" thickBot="1" x14ac:dyDescent="0.4">
      <c r="A82" s="1">
        <v>1959.12</v>
      </c>
      <c r="B82" s="89">
        <f t="shared" si="11"/>
        <v>1959.12</v>
      </c>
      <c r="C82" s="80">
        <f t="shared" si="12"/>
        <v>21885</v>
      </c>
      <c r="D82" s="1">
        <f>VLOOKUP(A82,Data_Shiller!A:M,13,FALSE)</f>
        <v>18.624728977900119</v>
      </c>
      <c r="E82" s="1">
        <f>VLOOKUP(A82,Data_Shiller!A:B,2)</f>
        <v>59.06</v>
      </c>
      <c r="F82" s="81">
        <f>VLOOKUP(C82,'FRED Graph'!$A$12:$C$853,3,FALSE)</f>
        <v>4.6900000000000004E-2</v>
      </c>
      <c r="G82" s="82">
        <f t="shared" si="13"/>
        <v>3.8267547616503972E-3</v>
      </c>
      <c r="H82" s="83">
        <f t="shared" si="14"/>
        <v>-1.743989163562476E-2</v>
      </c>
      <c r="I82" s="84">
        <f t="shared" si="15"/>
        <v>-3.8266169996613697E-2</v>
      </c>
      <c r="J82" s="84">
        <f t="shared" si="16"/>
        <v>0.54266847273958674</v>
      </c>
      <c r="L82" s="85">
        <f t="shared" si="17"/>
        <v>-0.19032722738001651</v>
      </c>
      <c r="M82" s="85">
        <f t="shared" si="18"/>
        <v>-3.8266169996613697E-2</v>
      </c>
      <c r="N82" s="85">
        <f t="shared" si="19"/>
        <v>4.4304766861959832E-2</v>
      </c>
      <c r="P82" s="86">
        <f t="shared" si="20"/>
        <v>-0.2372272273800165</v>
      </c>
      <c r="Q82" s="86">
        <f t="shared" si="20"/>
        <v>-8.5166169996613694E-2</v>
      </c>
      <c r="R82" s="86">
        <f t="shared" si="20"/>
        <v>-2.5952331380401719E-3</v>
      </c>
      <c r="U82" s="114" t="s">
        <v>122</v>
      </c>
      <c r="V82" s="115">
        <f>U59</f>
        <v>0.2494979072496</v>
      </c>
      <c r="W82" s="115">
        <f>U35</f>
        <v>2.9365346874411398E-2</v>
      </c>
      <c r="X82" s="116">
        <f>U10</f>
        <v>2.0539099633989279E-3</v>
      </c>
    </row>
    <row r="83" spans="1:24" x14ac:dyDescent="0.35">
      <c r="A83" s="1">
        <v>1960.01</v>
      </c>
      <c r="B83" s="89">
        <f t="shared" si="11"/>
        <v>1960.01</v>
      </c>
      <c r="C83" s="80">
        <f t="shared" si="12"/>
        <v>21916</v>
      </c>
      <c r="D83" s="1">
        <f>VLOOKUP(A83,Data_Shiller!A:M,13,FALSE)</f>
        <v>18.33828499437557</v>
      </c>
      <c r="E83" s="1">
        <f>VLOOKUP(A83,Data_Shiller!A:B,2)</f>
        <v>58.03</v>
      </c>
      <c r="F83" s="81">
        <f>VLOOKUP(C83,'FRED Graph'!$A$12:$C$853,3,FALSE)</f>
        <v>4.7199999999999999E-2</v>
      </c>
      <c r="G83" s="82">
        <f t="shared" si="13"/>
        <v>3.8507230235700352E-3</v>
      </c>
      <c r="H83" s="83">
        <f t="shared" si="14"/>
        <v>-3.8773048423229373E-2</v>
      </c>
      <c r="I83" s="84">
        <f t="shared" si="15"/>
        <v>2.9122867482336723E-2</v>
      </c>
      <c r="J83" s="84">
        <f t="shared" si="16"/>
        <v>0.55626400137859733</v>
      </c>
      <c r="L83" s="85">
        <f t="shared" si="17"/>
        <v>-0.37782683958572461</v>
      </c>
      <c r="M83" s="85">
        <f t="shared" si="18"/>
        <v>2.9122867482336723E-2</v>
      </c>
      <c r="N83" s="85">
        <f t="shared" si="19"/>
        <v>4.5221482364467658E-2</v>
      </c>
      <c r="P83" s="86">
        <f t="shared" si="20"/>
        <v>-0.42502683958572463</v>
      </c>
      <c r="Q83" s="86">
        <f t="shared" si="20"/>
        <v>-1.8077132517663276E-2</v>
      </c>
      <c r="R83" s="86">
        <f t="shared" si="20"/>
        <v>-1.9785176355323411E-3</v>
      </c>
    </row>
    <row r="84" spans="1:24" x14ac:dyDescent="0.35">
      <c r="A84" s="1">
        <v>1960.02</v>
      </c>
      <c r="B84" s="89">
        <f t="shared" si="11"/>
        <v>1960.02</v>
      </c>
      <c r="C84" s="80">
        <f t="shared" si="12"/>
        <v>21947</v>
      </c>
      <c r="D84" s="1">
        <f>VLOOKUP(A84,Data_Shiller!A:M,13,FALSE)</f>
        <v>17.545275108945983</v>
      </c>
      <c r="E84" s="1">
        <f>VLOOKUP(A84,Data_Shiller!A:B,2)</f>
        <v>55.78</v>
      </c>
      <c r="F84" s="81">
        <f>VLOOKUP(C84,'FRED Graph'!$A$12:$C$853,3,FALSE)</f>
        <v>4.4900000000000002E-2</v>
      </c>
      <c r="G84" s="82">
        <f t="shared" si="13"/>
        <v>3.6668052630131065E-3</v>
      </c>
      <c r="H84" s="83">
        <f t="shared" si="14"/>
        <v>-1.3624955181068432E-2</v>
      </c>
      <c r="I84" s="84">
        <f t="shared" si="15"/>
        <v>0.11455718895661526</v>
      </c>
      <c r="J84" s="84">
        <f t="shared" si="16"/>
        <v>0.56256722839727491</v>
      </c>
      <c r="L84" s="85">
        <f t="shared" si="17"/>
        <v>-0.15178702116274112</v>
      </c>
      <c r="M84" s="85">
        <f t="shared" si="18"/>
        <v>0.11455718895661526</v>
      </c>
      <c r="N84" s="85">
        <f t="shared" si="19"/>
        <v>4.5644051491127158E-2</v>
      </c>
      <c r="P84" s="86">
        <f t="shared" si="20"/>
        <v>-0.19668702116274112</v>
      </c>
      <c r="Q84" s="86">
        <f t="shared" si="20"/>
        <v>6.9657188956615268E-2</v>
      </c>
      <c r="R84" s="86">
        <f t="shared" si="20"/>
        <v>7.4405149112715535E-4</v>
      </c>
    </row>
    <row r="85" spans="1:24" x14ac:dyDescent="0.35">
      <c r="A85" s="1">
        <v>1960.03</v>
      </c>
      <c r="B85" s="89">
        <f t="shared" si="11"/>
        <v>1960.03</v>
      </c>
      <c r="C85" s="80">
        <f t="shared" si="12"/>
        <v>21976</v>
      </c>
      <c r="D85" s="1">
        <f>VLOOKUP(A85,Data_Shiller!A:M,13,FALSE)</f>
        <v>17.286020720522156</v>
      </c>
      <c r="E85" s="1">
        <f>VLOOKUP(A85,Data_Shiller!A:B,2)</f>
        <v>55.02</v>
      </c>
      <c r="F85" s="81">
        <f>VLOOKUP(C85,'FRED Graph'!$A$12:$C$853,3,FALSE)</f>
        <v>4.2500000000000003E-2</v>
      </c>
      <c r="G85" s="82">
        <f t="shared" si="13"/>
        <v>3.474495003497502E-3</v>
      </c>
      <c r="H85" s="83">
        <f t="shared" si="14"/>
        <v>1.290439840058144E-2</v>
      </c>
      <c r="I85" s="84">
        <f t="shared" si="15"/>
        <v>0.1653944020356235</v>
      </c>
      <c r="J85" s="84">
        <f t="shared" si="16"/>
        <v>0.61123227917121059</v>
      </c>
      <c r="L85" s="85">
        <f t="shared" si="17"/>
        <v>0.16633010061492715</v>
      </c>
      <c r="M85" s="85">
        <f t="shared" si="18"/>
        <v>0.1653944020356235</v>
      </c>
      <c r="N85" s="85">
        <f t="shared" si="19"/>
        <v>4.88558755060442E-2</v>
      </c>
      <c r="P85" s="86">
        <f t="shared" si="20"/>
        <v>0.12383010061492714</v>
      </c>
      <c r="Q85" s="86">
        <f t="shared" si="20"/>
        <v>0.12289440203562349</v>
      </c>
      <c r="R85" s="86">
        <f t="shared" si="20"/>
        <v>6.3558755060441965E-3</v>
      </c>
    </row>
    <row r="86" spans="1:24" x14ac:dyDescent="0.35">
      <c r="A86" s="1">
        <v>1960.04</v>
      </c>
      <c r="B86" s="89">
        <f t="shared" si="11"/>
        <v>1960.04</v>
      </c>
      <c r="C86" s="80">
        <f t="shared" si="12"/>
        <v>22007</v>
      </c>
      <c r="D86" s="1">
        <f>VLOOKUP(A86,Data_Shiller!A:M,13,FALSE)</f>
        <v>17.429766947597212</v>
      </c>
      <c r="E86" s="1">
        <f>VLOOKUP(A86,Data_Shiller!A:B,2)</f>
        <v>55.73</v>
      </c>
      <c r="F86" s="81">
        <f>VLOOKUP(C86,'FRED Graph'!$A$12:$C$853,3,FALSE)</f>
        <v>4.2800000000000005E-2</v>
      </c>
      <c r="G86" s="82">
        <f t="shared" si="13"/>
        <v>3.4985559667248811E-3</v>
      </c>
      <c r="H86" s="83">
        <f t="shared" si="14"/>
        <v>-9.1512650278126051E-3</v>
      </c>
      <c r="I86" s="84">
        <f t="shared" si="15"/>
        <v>0.18123093486452535</v>
      </c>
      <c r="J86" s="84">
        <f t="shared" si="16"/>
        <v>0.5422573120401939</v>
      </c>
      <c r="L86" s="85">
        <f t="shared" si="17"/>
        <v>-0.104453149323536</v>
      </c>
      <c r="M86" s="85">
        <f t="shared" si="18"/>
        <v>0.18123093486452535</v>
      </c>
      <c r="N86" s="85">
        <f t="shared" si="19"/>
        <v>4.4276930123697156E-2</v>
      </c>
      <c r="P86" s="86">
        <f t="shared" si="20"/>
        <v>-0.147253149323536</v>
      </c>
      <c r="Q86" s="86">
        <f t="shared" si="20"/>
        <v>0.13843093486452535</v>
      </c>
      <c r="R86" s="86">
        <f t="shared" si="20"/>
        <v>1.476930123697151E-3</v>
      </c>
    </row>
    <row r="87" spans="1:24" x14ac:dyDescent="0.35">
      <c r="A87" s="1">
        <v>1960.05</v>
      </c>
      <c r="B87" s="89">
        <f t="shared" si="11"/>
        <v>1960.05</v>
      </c>
      <c r="C87" s="80">
        <f t="shared" si="12"/>
        <v>22037</v>
      </c>
      <c r="D87" s="1">
        <f>VLOOKUP(A87,Data_Shiller!A:M,13,FALSE)</f>
        <v>17.256170578727925</v>
      </c>
      <c r="E87" s="1">
        <f>VLOOKUP(A87,Data_Shiller!A:B,2)</f>
        <v>55.22</v>
      </c>
      <c r="F87" s="81">
        <f>VLOOKUP(C87,'FRED Graph'!$A$12:$C$853,3,FALSE)</f>
        <v>4.3499999999999997E-2</v>
      </c>
      <c r="G87" s="82">
        <f t="shared" si="13"/>
        <v>3.5546735478100278E-3</v>
      </c>
      <c r="H87" s="83">
        <f t="shared" si="14"/>
        <v>3.6943136544730137E-2</v>
      </c>
      <c r="I87" s="84">
        <f t="shared" si="15"/>
        <v>0.20427381383556686</v>
      </c>
      <c r="J87" s="84">
        <f t="shared" si="16"/>
        <v>0.37739949293734165</v>
      </c>
      <c r="L87" s="85">
        <f t="shared" si="17"/>
        <v>0.54546543593660735</v>
      </c>
      <c r="M87" s="85">
        <f t="shared" si="18"/>
        <v>0.20427381383556686</v>
      </c>
      <c r="N87" s="85">
        <f t="shared" si="19"/>
        <v>3.253787666325425E-2</v>
      </c>
      <c r="P87" s="86">
        <f t="shared" si="20"/>
        <v>0.50196543593660736</v>
      </c>
      <c r="Q87" s="86">
        <f t="shared" si="20"/>
        <v>0.16077381383556688</v>
      </c>
      <c r="R87" s="86">
        <f t="shared" si="20"/>
        <v>-1.0962123336745747E-2</v>
      </c>
    </row>
    <row r="88" spans="1:24" x14ac:dyDescent="0.35">
      <c r="A88" s="1">
        <v>1960.06</v>
      </c>
      <c r="B88" s="89">
        <f t="shared" si="11"/>
        <v>1960.06</v>
      </c>
      <c r="C88" s="80">
        <f t="shared" si="12"/>
        <v>22068</v>
      </c>
      <c r="D88" s="1">
        <f>VLOOKUP(A88,Data_Shiller!A:M,13,FALSE)</f>
        <v>17.823363817264752</v>
      </c>
      <c r="E88" s="1">
        <f>VLOOKUP(A88,Data_Shiller!A:B,2)</f>
        <v>57.26</v>
      </c>
      <c r="F88" s="81">
        <f>VLOOKUP(C88,'FRED Graph'!$A$12:$C$853,3,FALSE)</f>
        <v>4.1500000000000002E-2</v>
      </c>
      <c r="G88" s="82">
        <f t="shared" si="13"/>
        <v>3.3942459274463044E-3</v>
      </c>
      <c r="H88" s="83">
        <f t="shared" si="14"/>
        <v>-2.479916171847707E-2</v>
      </c>
      <c r="I88" s="84">
        <f t="shared" si="15"/>
        <v>0.14600069856793585</v>
      </c>
      <c r="J88" s="84">
        <f t="shared" si="16"/>
        <v>0.3201187565490744</v>
      </c>
      <c r="L88" s="85">
        <f t="shared" si="17"/>
        <v>-0.26017536055545798</v>
      </c>
      <c r="M88" s="85">
        <f t="shared" si="18"/>
        <v>0.14600069856793585</v>
      </c>
      <c r="N88" s="85">
        <f t="shared" si="19"/>
        <v>2.8161411683212512E-2</v>
      </c>
      <c r="P88" s="86">
        <f t="shared" si="20"/>
        <v>-0.30167536055545796</v>
      </c>
      <c r="Q88" s="86">
        <f t="shared" si="20"/>
        <v>0.10450069856793584</v>
      </c>
      <c r="R88" s="86">
        <f t="shared" si="20"/>
        <v>-1.3338588316787491E-2</v>
      </c>
    </row>
    <row r="89" spans="1:24" x14ac:dyDescent="0.35">
      <c r="A89" s="1">
        <v>1960.07</v>
      </c>
      <c r="B89" s="89">
        <f t="shared" si="11"/>
        <v>1960.07</v>
      </c>
      <c r="C89" s="80">
        <f t="shared" si="12"/>
        <v>22098</v>
      </c>
      <c r="D89" s="1">
        <f>VLOOKUP(A89,Data_Shiller!A:M,13,FALSE)</f>
        <v>17.376806472898121</v>
      </c>
      <c r="E89" s="1">
        <f>VLOOKUP(A89,Data_Shiller!A:B,2)</f>
        <v>55.84</v>
      </c>
      <c r="F89" s="81">
        <f>VLOOKUP(C89,'FRED Graph'!$A$12:$C$853,3,FALSE)</f>
        <v>3.9E-2</v>
      </c>
      <c r="G89" s="82">
        <f t="shared" si="13"/>
        <v>3.1933138078821255E-3</v>
      </c>
      <c r="H89" s="83">
        <f t="shared" si="14"/>
        <v>1.1998567335243404E-2</v>
      </c>
      <c r="I89" s="84">
        <f t="shared" si="15"/>
        <v>0.17191977077363885</v>
      </c>
      <c r="J89" s="84">
        <f t="shared" si="16"/>
        <v>0.35601719197707715</v>
      </c>
      <c r="L89" s="85">
        <f t="shared" si="17"/>
        <v>0.15387502183528268</v>
      </c>
      <c r="M89" s="85">
        <f t="shared" si="18"/>
        <v>0.17191977077363885</v>
      </c>
      <c r="N89" s="85">
        <f t="shared" si="19"/>
        <v>3.0923690012448324E-2</v>
      </c>
      <c r="P89" s="86">
        <f t="shared" si="20"/>
        <v>0.11487502183528267</v>
      </c>
      <c r="Q89" s="86">
        <f t="shared" si="20"/>
        <v>0.13291977077363884</v>
      </c>
      <c r="R89" s="86">
        <f t="shared" si="20"/>
        <v>-8.0763099875516761E-3</v>
      </c>
    </row>
    <row r="90" spans="1:24" x14ac:dyDescent="0.35">
      <c r="A90" s="1">
        <v>1960.08</v>
      </c>
      <c r="B90" s="89">
        <f t="shared" si="11"/>
        <v>1960.08</v>
      </c>
      <c r="C90" s="80">
        <f t="shared" si="12"/>
        <v>22129</v>
      </c>
      <c r="D90" s="1">
        <f>VLOOKUP(A90,Data_Shiller!A:M,13,FALSE)</f>
        <v>17.582113039577685</v>
      </c>
      <c r="E90" s="1">
        <f>VLOOKUP(A90,Data_Shiller!A:B,2)</f>
        <v>56.51</v>
      </c>
      <c r="F90" s="81">
        <f>VLOOKUP(C90,'FRED Graph'!$A$12:$C$853,3,FALSE)</f>
        <v>3.7999999999999999E-2</v>
      </c>
      <c r="G90" s="82">
        <f t="shared" si="13"/>
        <v>3.1128168457330574E-3</v>
      </c>
      <c r="H90" s="83">
        <f t="shared" si="14"/>
        <v>-3.0083171120155683E-2</v>
      </c>
      <c r="I90" s="84">
        <f t="shared" si="15"/>
        <v>0.19961068837373941</v>
      </c>
      <c r="J90" s="84">
        <f t="shared" si="16"/>
        <v>0.37887099628384369</v>
      </c>
      <c r="L90" s="85">
        <f t="shared" si="17"/>
        <v>-0.30687121145657359</v>
      </c>
      <c r="M90" s="85">
        <f t="shared" si="18"/>
        <v>0.19961068837373941</v>
      </c>
      <c r="N90" s="85">
        <f t="shared" si="19"/>
        <v>3.2648131749619891E-2</v>
      </c>
      <c r="P90" s="86">
        <f t="shared" si="20"/>
        <v>-0.34487121145657357</v>
      </c>
      <c r="Q90" s="86">
        <f t="shared" si="20"/>
        <v>0.1616106883737394</v>
      </c>
      <c r="R90" s="86">
        <f t="shared" si="20"/>
        <v>-5.3518682503801082E-3</v>
      </c>
    </row>
    <row r="91" spans="1:24" x14ac:dyDescent="0.35">
      <c r="A91" s="1">
        <v>1960.09</v>
      </c>
      <c r="B91" s="89">
        <f t="shared" si="11"/>
        <v>1960.09</v>
      </c>
      <c r="C91" s="80">
        <f t="shared" si="12"/>
        <v>22160</v>
      </c>
      <c r="D91" s="1">
        <f>VLOOKUP(A91,Data_Shiller!A:M,13,FALSE)</f>
        <v>17.052015467817675</v>
      </c>
      <c r="E91" s="1">
        <f>VLOOKUP(A91,Data_Shiller!A:B,2)</f>
        <v>54.81</v>
      </c>
      <c r="F91" s="81">
        <f>VLOOKUP(C91,'FRED Graph'!$A$12:$C$853,3,FALSE)</f>
        <v>3.7999999999999999E-2</v>
      </c>
      <c r="G91" s="82">
        <f t="shared" si="13"/>
        <v>3.1128168457330574E-3</v>
      </c>
      <c r="H91" s="83">
        <f t="shared" si="14"/>
        <v>-1.9704433497537033E-2</v>
      </c>
      <c r="I91" s="84">
        <f t="shared" si="15"/>
        <v>0.22714833059660644</v>
      </c>
      <c r="J91" s="84">
        <f t="shared" si="16"/>
        <v>0.50665936872833406</v>
      </c>
      <c r="L91" s="85">
        <f t="shared" si="17"/>
        <v>-0.2124385281269805</v>
      </c>
      <c r="M91" s="85">
        <f t="shared" si="18"/>
        <v>0.22714833059660644</v>
      </c>
      <c r="N91" s="85">
        <f t="shared" si="19"/>
        <v>4.1841151715876324E-2</v>
      </c>
      <c r="P91" s="86">
        <f t="shared" si="20"/>
        <v>-0.25043852812698048</v>
      </c>
      <c r="Q91" s="86">
        <f t="shared" si="20"/>
        <v>0.18914833059660643</v>
      </c>
      <c r="R91" s="86">
        <f t="shared" si="20"/>
        <v>3.8411517158763245E-3</v>
      </c>
    </row>
    <row r="92" spans="1:24" x14ac:dyDescent="0.35">
      <c r="A92" s="1">
        <v>1960.1</v>
      </c>
      <c r="B92" s="89" t="str">
        <f t="shared" si="11"/>
        <v>1960.10</v>
      </c>
      <c r="C92" s="80">
        <f t="shared" si="12"/>
        <v>22190</v>
      </c>
      <c r="D92" s="1">
        <f>VLOOKUP(A92,Data_Shiller!A:M,13,FALSE)</f>
        <v>16.605104536251041</v>
      </c>
      <c r="E92" s="1">
        <f>VLOOKUP(A92,Data_Shiller!A:B,2)</f>
        <v>53.73</v>
      </c>
      <c r="F92" s="81">
        <f>VLOOKUP(C92,'FRED Graph'!$A$12:$C$853,3,FALSE)</f>
        <v>3.8900000000000004E-2</v>
      </c>
      <c r="G92" s="82">
        <f t="shared" si="13"/>
        <v>3.1852673082803928E-3</v>
      </c>
      <c r="H92" s="83">
        <f t="shared" si="14"/>
        <v>3.2384142936906724E-2</v>
      </c>
      <c r="I92" s="84">
        <f t="shared" si="15"/>
        <v>0.2655871952354365</v>
      </c>
      <c r="J92" s="84">
        <f t="shared" si="16"/>
        <v>0.57025870091196751</v>
      </c>
      <c r="L92" s="85">
        <f t="shared" si="17"/>
        <v>0.4658715084626841</v>
      </c>
      <c r="M92" s="85">
        <f t="shared" si="18"/>
        <v>0.2655871952354365</v>
      </c>
      <c r="N92" s="85">
        <f t="shared" si="19"/>
        <v>4.6157615519072825E-2</v>
      </c>
      <c r="P92" s="86">
        <f t="shared" si="20"/>
        <v>0.42697150846268411</v>
      </c>
      <c r="Q92" s="86">
        <f t="shared" si="20"/>
        <v>0.22668719523543651</v>
      </c>
      <c r="R92" s="86">
        <f t="shared" si="20"/>
        <v>7.2576155190728214E-3</v>
      </c>
    </row>
    <row r="93" spans="1:24" x14ac:dyDescent="0.35">
      <c r="A93" s="1">
        <v>1960.11</v>
      </c>
      <c r="B93" s="89">
        <f t="shared" si="11"/>
        <v>1960.11</v>
      </c>
      <c r="C93" s="80">
        <f t="shared" si="12"/>
        <v>22221</v>
      </c>
      <c r="D93" s="1">
        <f>VLOOKUP(A93,Data_Shiller!A:M,13,FALSE)</f>
        <v>17.146088452419011</v>
      </c>
      <c r="E93" s="1">
        <f>VLOOKUP(A93,Data_Shiller!A:B,2)</f>
        <v>55.47</v>
      </c>
      <c r="F93" s="81">
        <f>VLOOKUP(C93,'FRED Graph'!$A$12:$C$853,3,FALSE)</f>
        <v>3.9300000000000002E-2</v>
      </c>
      <c r="G93" s="82">
        <f t="shared" si="13"/>
        <v>3.2174490479424112E-3</v>
      </c>
      <c r="H93" s="83">
        <f t="shared" si="14"/>
        <v>2.3976924463674054E-2</v>
      </c>
      <c r="I93" s="84">
        <f t="shared" si="15"/>
        <v>0.28141337659996402</v>
      </c>
      <c r="J93" s="84">
        <f t="shared" si="16"/>
        <v>0.51937984496124034</v>
      </c>
      <c r="L93" s="85">
        <f t="shared" si="17"/>
        <v>0.32886859522718459</v>
      </c>
      <c r="M93" s="85">
        <f t="shared" si="18"/>
        <v>0.28141337659996402</v>
      </c>
      <c r="N93" s="85">
        <f t="shared" si="19"/>
        <v>4.2717436877426573E-2</v>
      </c>
      <c r="P93" s="86">
        <f t="shared" si="20"/>
        <v>0.28956859522718459</v>
      </c>
      <c r="Q93" s="86">
        <f t="shared" si="20"/>
        <v>0.24211337659996401</v>
      </c>
      <c r="R93" s="86">
        <f t="shared" si="20"/>
        <v>3.4174368774265718E-3</v>
      </c>
    </row>
    <row r="94" spans="1:24" x14ac:dyDescent="0.35">
      <c r="A94" s="1">
        <v>1960.12</v>
      </c>
      <c r="B94" s="89">
        <f t="shared" si="11"/>
        <v>1960.12</v>
      </c>
      <c r="C94" s="80">
        <f t="shared" si="12"/>
        <v>22251</v>
      </c>
      <c r="D94" s="1">
        <f>VLOOKUP(A94,Data_Shiller!A:M,13,FALSE)</f>
        <v>17.562090833957139</v>
      </c>
      <c r="E94" s="1">
        <f>VLOOKUP(A94,Data_Shiller!A:B,2)</f>
        <v>56.8</v>
      </c>
      <c r="F94" s="81">
        <f>VLOOKUP(C94,'FRED Graph'!$A$12:$C$853,3,FALSE)</f>
        <v>3.8399999999999997E-2</v>
      </c>
      <c r="G94" s="82">
        <f t="shared" si="13"/>
        <v>3.1450241575170512E-3</v>
      </c>
      <c r="H94" s="83">
        <f t="shared" si="14"/>
        <v>5.1408450704225395E-2</v>
      </c>
      <c r="I94" s="84">
        <f t="shared" si="15"/>
        <v>0.26302816901408455</v>
      </c>
      <c r="J94" s="84">
        <f t="shared" si="16"/>
        <v>0.585387323943662</v>
      </c>
      <c r="L94" s="85">
        <f t="shared" si="17"/>
        <v>0.82497769186952397</v>
      </c>
      <c r="M94" s="85">
        <f t="shared" si="18"/>
        <v>0.26302816901408455</v>
      </c>
      <c r="N94" s="85">
        <f t="shared" si="19"/>
        <v>4.7161190414762855E-2</v>
      </c>
      <c r="P94" s="86">
        <f t="shared" si="20"/>
        <v>0.78657769186952398</v>
      </c>
      <c r="Q94" s="86">
        <f t="shared" si="20"/>
        <v>0.22462816901408456</v>
      </c>
      <c r="R94" s="86">
        <f t="shared" si="20"/>
        <v>8.761190414762858E-3</v>
      </c>
    </row>
    <row r="95" spans="1:24" x14ac:dyDescent="0.35">
      <c r="A95" s="1">
        <v>1961.01</v>
      </c>
      <c r="B95" s="89">
        <f t="shared" si="11"/>
        <v>1961.01</v>
      </c>
      <c r="C95" s="80">
        <f t="shared" si="12"/>
        <v>22282</v>
      </c>
      <c r="D95" s="1">
        <f>VLOOKUP(A95,Data_Shiller!A:M,13,FALSE)</f>
        <v>18.47041698647719</v>
      </c>
      <c r="E95" s="1">
        <f>VLOOKUP(A95,Data_Shiller!A:B,2)</f>
        <v>59.72</v>
      </c>
      <c r="F95" s="81">
        <f>VLOOKUP(C95,'FRED Graph'!$A$12:$C$853,3,FALSE)</f>
        <v>3.8399999999999997E-2</v>
      </c>
      <c r="G95" s="82">
        <f t="shared" si="13"/>
        <v>3.1450241575170512E-3</v>
      </c>
      <c r="H95" s="83">
        <f t="shared" si="14"/>
        <v>4.1024782317481634E-2</v>
      </c>
      <c r="I95" s="84">
        <f t="shared" si="15"/>
        <v>0.15656396517079707</v>
      </c>
      <c r="J95" s="84">
        <f t="shared" si="16"/>
        <v>0.56547220361687867</v>
      </c>
      <c r="L95" s="85">
        <f t="shared" si="17"/>
        <v>0.62006641824913533</v>
      </c>
      <c r="M95" s="85">
        <f t="shared" si="18"/>
        <v>0.15656396517079707</v>
      </c>
      <c r="N95" s="85">
        <f t="shared" si="19"/>
        <v>4.5838285170769488E-2</v>
      </c>
      <c r="P95" s="86">
        <f t="shared" si="20"/>
        <v>0.58166641824913534</v>
      </c>
      <c r="Q95" s="86">
        <f t="shared" si="20"/>
        <v>0.11816396517079708</v>
      </c>
      <c r="R95" s="86">
        <f t="shared" si="20"/>
        <v>7.4382851707694916E-3</v>
      </c>
    </row>
    <row r="96" spans="1:24" x14ac:dyDescent="0.35">
      <c r="A96" s="1">
        <v>1961.02</v>
      </c>
      <c r="B96" s="89">
        <f t="shared" si="11"/>
        <v>1961.02</v>
      </c>
      <c r="C96" s="80">
        <f t="shared" si="12"/>
        <v>22313</v>
      </c>
      <c r="D96" s="1">
        <f>VLOOKUP(A96,Data_Shiller!A:M,13,FALSE)</f>
        <v>19.234014498298365</v>
      </c>
      <c r="E96" s="1">
        <f>VLOOKUP(A96,Data_Shiller!A:B,2)</f>
        <v>62.17</v>
      </c>
      <c r="F96" s="81">
        <f>VLOOKUP(C96,'FRED Graph'!$A$12:$C$853,3,FALSE)</f>
        <v>3.78E-2</v>
      </c>
      <c r="G96" s="82">
        <f t="shared" si="13"/>
        <v>3.096708923229885E-3</v>
      </c>
      <c r="H96" s="83">
        <f t="shared" si="14"/>
        <v>3.1365610423033763E-2</v>
      </c>
      <c r="I96" s="84">
        <f t="shared" si="15"/>
        <v>0.12948367379765147</v>
      </c>
      <c r="J96" s="84">
        <f t="shared" si="16"/>
        <v>0.5620073990670742</v>
      </c>
      <c r="L96" s="85">
        <f t="shared" si="17"/>
        <v>0.44861092356031529</v>
      </c>
      <c r="M96" s="85">
        <f t="shared" si="18"/>
        <v>0.12948367379765147</v>
      </c>
      <c r="N96" s="85">
        <f t="shared" si="19"/>
        <v>4.560658260035777E-2</v>
      </c>
      <c r="P96" s="86">
        <f t="shared" si="20"/>
        <v>0.41081092356031529</v>
      </c>
      <c r="Q96" s="86">
        <f t="shared" si="20"/>
        <v>9.1683673797651466E-2</v>
      </c>
      <c r="R96" s="86">
        <f t="shared" si="20"/>
        <v>7.8065826003577699E-3</v>
      </c>
    </row>
    <row r="97" spans="1:18" x14ac:dyDescent="0.35">
      <c r="A97" s="1">
        <v>1961.03</v>
      </c>
      <c r="B97" s="89">
        <f t="shared" si="11"/>
        <v>1961.03</v>
      </c>
      <c r="C97" s="80">
        <f t="shared" si="12"/>
        <v>22341</v>
      </c>
      <c r="D97" s="1">
        <f>VLOOKUP(A97,Data_Shiller!A:M,13,FALSE)</f>
        <v>19.844225272725588</v>
      </c>
      <c r="E97" s="1">
        <f>VLOOKUP(A97,Data_Shiller!A:B,2)</f>
        <v>64.12</v>
      </c>
      <c r="F97" s="81">
        <f>VLOOKUP(C97,'FRED Graph'!$A$12:$C$853,3,FALSE)</f>
        <v>3.7400000000000003E-2</v>
      </c>
      <c r="G97" s="82">
        <f t="shared" si="13"/>
        <v>3.0644845397465037E-3</v>
      </c>
      <c r="H97" s="83">
        <f t="shared" si="14"/>
        <v>2.6668746101060403E-2</v>
      </c>
      <c r="I97" s="84">
        <f t="shared" si="15"/>
        <v>9.6225826575171647E-2</v>
      </c>
      <c r="J97" s="84">
        <f t="shared" si="16"/>
        <v>0.55333749220212081</v>
      </c>
      <c r="L97" s="85">
        <f t="shared" si="17"/>
        <v>0.37139984776510349</v>
      </c>
      <c r="M97" s="85">
        <f t="shared" si="18"/>
        <v>9.6225826575171647E-2</v>
      </c>
      <c r="N97" s="85">
        <f t="shared" si="19"/>
        <v>4.5024764983654597E-2</v>
      </c>
      <c r="P97" s="86">
        <f t="shared" si="20"/>
        <v>0.3339998477651035</v>
      </c>
      <c r="Q97" s="86">
        <f t="shared" si="20"/>
        <v>5.8825826575171644E-2</v>
      </c>
      <c r="R97" s="86">
        <f t="shared" si="20"/>
        <v>7.6247649836545944E-3</v>
      </c>
    </row>
    <row r="98" spans="1:18" x14ac:dyDescent="0.35">
      <c r="A98" s="1">
        <v>1961.04</v>
      </c>
      <c r="B98" s="89">
        <f t="shared" si="11"/>
        <v>1961.04</v>
      </c>
      <c r="C98" s="80">
        <f t="shared" si="12"/>
        <v>22372</v>
      </c>
      <c r="D98" s="1">
        <f>VLOOKUP(A98,Data_Shiller!A:M,13,FALSE)</f>
        <v>20.382842975754784</v>
      </c>
      <c r="E98" s="1">
        <f>VLOOKUP(A98,Data_Shiller!A:B,2)</f>
        <v>65.83</v>
      </c>
      <c r="F98" s="81">
        <f>VLOOKUP(C98,'FRED Graph'!$A$12:$C$853,3,FALSE)</f>
        <v>3.78E-2</v>
      </c>
      <c r="G98" s="82">
        <f t="shared" si="13"/>
        <v>3.096708923229885E-3</v>
      </c>
      <c r="H98" s="83">
        <f t="shared" si="14"/>
        <v>1.017773051800086E-2</v>
      </c>
      <c r="I98" s="84">
        <f t="shared" si="15"/>
        <v>3.3723226492480718E-2</v>
      </c>
      <c r="J98" s="84">
        <f t="shared" si="16"/>
        <v>0.56463618411058802</v>
      </c>
      <c r="L98" s="85">
        <f t="shared" si="17"/>
        <v>0.12920679417641012</v>
      </c>
      <c r="M98" s="85">
        <f t="shared" si="18"/>
        <v>3.3723226492480718E-2</v>
      </c>
      <c r="N98" s="85">
        <f t="shared" si="19"/>
        <v>4.5782420148413383E-2</v>
      </c>
      <c r="P98" s="86">
        <f t="shared" si="20"/>
        <v>9.1406794176410122E-2</v>
      </c>
      <c r="Q98" s="86">
        <f t="shared" si="20"/>
        <v>-4.0767735075192824E-3</v>
      </c>
      <c r="R98" s="86">
        <f t="shared" si="20"/>
        <v>7.9824201484133828E-3</v>
      </c>
    </row>
    <row r="99" spans="1:18" x14ac:dyDescent="0.35">
      <c r="A99" s="1">
        <v>1961.05</v>
      </c>
      <c r="B99" s="89">
        <f t="shared" si="11"/>
        <v>1961.05</v>
      </c>
      <c r="C99" s="80">
        <f t="shared" si="12"/>
        <v>22402</v>
      </c>
      <c r="D99" s="1">
        <f>VLOOKUP(A99,Data_Shiller!A:M,13,FALSE)</f>
        <v>20.59860684329735</v>
      </c>
      <c r="E99" s="1">
        <f>VLOOKUP(A99,Data_Shiller!A:B,2)</f>
        <v>66.5</v>
      </c>
      <c r="F99" s="81">
        <f>VLOOKUP(C99,'FRED Graph'!$A$12:$C$853,3,FALSE)</f>
        <v>3.7100000000000001E-2</v>
      </c>
      <c r="G99" s="82">
        <f t="shared" si="13"/>
        <v>3.0403087768253734E-3</v>
      </c>
      <c r="H99" s="83">
        <f t="shared" si="14"/>
        <v>-1.3233082706766819E-2</v>
      </c>
      <c r="I99" s="84">
        <f t="shared" si="15"/>
        <v>-5.2781954887218041E-2</v>
      </c>
      <c r="J99" s="84">
        <f t="shared" si="16"/>
        <v>0.52781954887218041</v>
      </c>
      <c r="L99" s="85">
        <f t="shared" si="17"/>
        <v>-0.1477343811672337</v>
      </c>
      <c r="M99" s="85">
        <f t="shared" si="18"/>
        <v>-5.2781954887218041E-2</v>
      </c>
      <c r="N99" s="85">
        <f t="shared" si="19"/>
        <v>4.3295192752251133E-2</v>
      </c>
      <c r="P99" s="86">
        <f t="shared" si="20"/>
        <v>-0.18483438116723369</v>
      </c>
      <c r="Q99" s="86">
        <f t="shared" si="20"/>
        <v>-8.9881954887218035E-2</v>
      </c>
      <c r="R99" s="86">
        <f t="shared" si="20"/>
        <v>6.1951927522511316E-3</v>
      </c>
    </row>
    <row r="100" spans="1:18" x14ac:dyDescent="0.35">
      <c r="A100" s="1">
        <v>1961.06</v>
      </c>
      <c r="B100" s="89">
        <f t="shared" si="11"/>
        <v>1961.06</v>
      </c>
      <c r="C100" s="80">
        <f t="shared" si="12"/>
        <v>22433</v>
      </c>
      <c r="D100" s="1">
        <f>VLOOKUP(A100,Data_Shiller!A:M,13,FALSE)</f>
        <v>20.332414551592308</v>
      </c>
      <c r="E100" s="1">
        <f>VLOOKUP(A100,Data_Shiller!A:B,2)</f>
        <v>65.62</v>
      </c>
      <c r="F100" s="81">
        <f>VLOOKUP(C100,'FRED Graph'!$A$12:$C$853,3,FALSE)</f>
        <v>3.8800000000000001E-2</v>
      </c>
      <c r="G100" s="82">
        <f t="shared" si="13"/>
        <v>3.1772200986699417E-3</v>
      </c>
      <c r="H100" s="83">
        <f t="shared" si="14"/>
        <v>-2.7430661383724964E-3</v>
      </c>
      <c r="I100" s="84">
        <f t="shared" si="15"/>
        <v>-0.15224017067967088</v>
      </c>
      <c r="J100" s="84">
        <f t="shared" si="16"/>
        <v>0.51965864065833567</v>
      </c>
      <c r="L100" s="85">
        <f t="shared" si="17"/>
        <v>-3.2424695367420986E-2</v>
      </c>
      <c r="M100" s="85">
        <f t="shared" si="18"/>
        <v>-0.15224017067967088</v>
      </c>
      <c r="N100" s="85">
        <f t="shared" si="19"/>
        <v>4.2736568441819056E-2</v>
      </c>
      <c r="P100" s="86">
        <f t="shared" si="20"/>
        <v>-7.1224695367420987E-2</v>
      </c>
      <c r="Q100" s="86">
        <f t="shared" si="20"/>
        <v>-0.19104017067967088</v>
      </c>
      <c r="R100" s="86">
        <f t="shared" si="20"/>
        <v>3.936568441819055E-3</v>
      </c>
    </row>
    <row r="101" spans="1:18" x14ac:dyDescent="0.35">
      <c r="A101" s="1">
        <v>1961.07</v>
      </c>
      <c r="B101" s="89">
        <f t="shared" si="11"/>
        <v>1961.07</v>
      </c>
      <c r="C101" s="80">
        <f t="shared" si="12"/>
        <v>22463</v>
      </c>
      <c r="D101" s="1">
        <f>VLOOKUP(A101,Data_Shiller!A:M,13,FALSE)</f>
        <v>20.146643736827329</v>
      </c>
      <c r="E101" s="1">
        <f>VLOOKUP(A101,Data_Shiller!A:B,2)</f>
        <v>65.44</v>
      </c>
      <c r="F101" s="81">
        <f>VLOOKUP(C101,'FRED Graph'!$A$12:$C$853,3,FALSE)</f>
        <v>3.9199999999999999E-2</v>
      </c>
      <c r="G101" s="82">
        <f t="shared" si="13"/>
        <v>3.2094046775821283E-3</v>
      </c>
      <c r="H101" s="83">
        <f t="shared" si="14"/>
        <v>3.5910757946210348E-2</v>
      </c>
      <c r="I101" s="84">
        <f t="shared" si="15"/>
        <v>-0.12943154034229831</v>
      </c>
      <c r="J101" s="84">
        <f t="shared" si="16"/>
        <v>0.51283618581907087</v>
      </c>
      <c r="L101" s="85">
        <f t="shared" si="17"/>
        <v>0.52710225675553568</v>
      </c>
      <c r="M101" s="85">
        <f t="shared" si="18"/>
        <v>-0.12943154034229831</v>
      </c>
      <c r="N101" s="85">
        <f t="shared" si="19"/>
        <v>4.2267487022660255E-2</v>
      </c>
      <c r="P101" s="86">
        <f t="shared" si="20"/>
        <v>0.48790225675553567</v>
      </c>
      <c r="Q101" s="86">
        <f t="shared" si="20"/>
        <v>-0.16863154034229833</v>
      </c>
      <c r="R101" s="86">
        <f t="shared" si="20"/>
        <v>3.0674870226602563E-3</v>
      </c>
    </row>
    <row r="102" spans="1:18" x14ac:dyDescent="0.35">
      <c r="A102" s="1">
        <v>1961.08</v>
      </c>
      <c r="B102" s="89">
        <f t="shared" si="11"/>
        <v>1961.08</v>
      </c>
      <c r="C102" s="80">
        <f t="shared" si="12"/>
        <v>22494</v>
      </c>
      <c r="D102" s="1">
        <f>VLOOKUP(A102,Data_Shiller!A:M,13,FALSE)</f>
        <v>20.941688475215191</v>
      </c>
      <c r="E102" s="1">
        <f>VLOOKUP(A102,Data_Shiller!A:B,2)</f>
        <v>67.790000000000006</v>
      </c>
      <c r="F102" s="81">
        <f>VLOOKUP(C102,'FRED Graph'!$A$12:$C$853,3,FALSE)</f>
        <v>4.0399999999999998E-2</v>
      </c>
      <c r="G102" s="82">
        <f t="shared" si="13"/>
        <v>3.3058903246372395E-3</v>
      </c>
      <c r="H102" s="83">
        <f t="shared" si="14"/>
        <v>-7.8182622805723634E-3</v>
      </c>
      <c r="I102" s="84">
        <f t="shared" si="15"/>
        <v>-0.13674583271869012</v>
      </c>
      <c r="J102" s="84">
        <f t="shared" si="16"/>
        <v>0.43442985691104852</v>
      </c>
      <c r="L102" s="85">
        <f t="shared" si="17"/>
        <v>-8.9888192440887749E-2</v>
      </c>
      <c r="M102" s="85">
        <f t="shared" si="18"/>
        <v>-0.13674583271869012</v>
      </c>
      <c r="N102" s="85">
        <f t="shared" si="19"/>
        <v>3.6735408526697766E-2</v>
      </c>
      <c r="P102" s="86">
        <f t="shared" si="20"/>
        <v>-0.13028819244088774</v>
      </c>
      <c r="Q102" s="86">
        <f t="shared" si="20"/>
        <v>-0.17714583271869011</v>
      </c>
      <c r="R102" s="86">
        <f t="shared" si="20"/>
        <v>-3.6645914733022325E-3</v>
      </c>
    </row>
    <row r="103" spans="1:18" x14ac:dyDescent="0.35">
      <c r="A103" s="1">
        <v>1961.09</v>
      </c>
      <c r="B103" s="89">
        <f t="shared" si="11"/>
        <v>1961.09</v>
      </c>
      <c r="C103" s="80">
        <f t="shared" si="12"/>
        <v>22525</v>
      </c>
      <c r="D103" s="1">
        <f>VLOOKUP(A103,Data_Shiller!A:M,13,FALSE)</f>
        <v>20.705243044147263</v>
      </c>
      <c r="E103" s="1">
        <f>VLOOKUP(A103,Data_Shiller!A:B,2)</f>
        <v>67.260000000000005</v>
      </c>
      <c r="F103" s="81">
        <f>VLOOKUP(C103,'FRED Graph'!$A$12:$C$853,3,FALSE)</f>
        <v>3.9800000000000002E-2</v>
      </c>
      <c r="G103" s="82">
        <f t="shared" si="13"/>
        <v>3.2576602600797866E-3</v>
      </c>
      <c r="H103" s="83">
        <f t="shared" si="14"/>
        <v>1.1002081474873471E-2</v>
      </c>
      <c r="I103" s="84">
        <f t="shared" si="15"/>
        <v>-0.13767469521260789</v>
      </c>
      <c r="J103" s="84">
        <f t="shared" si="16"/>
        <v>0.47784716027356522</v>
      </c>
      <c r="L103" s="85">
        <f t="shared" si="17"/>
        <v>0.14031436865348001</v>
      </c>
      <c r="M103" s="85">
        <f t="shared" si="18"/>
        <v>-0.13767469521260789</v>
      </c>
      <c r="N103" s="85">
        <f t="shared" si="19"/>
        <v>3.9831458343375425E-2</v>
      </c>
      <c r="P103" s="86">
        <f t="shared" si="20"/>
        <v>0.10051436865348001</v>
      </c>
      <c r="Q103" s="86">
        <f t="shared" si="20"/>
        <v>-0.17747469521260789</v>
      </c>
      <c r="R103" s="86">
        <f t="shared" si="20"/>
        <v>3.1458343375423414E-5</v>
      </c>
    </row>
    <row r="104" spans="1:18" x14ac:dyDescent="0.35">
      <c r="A104" s="1">
        <v>1961.1</v>
      </c>
      <c r="B104" s="89">
        <f t="shared" si="11"/>
        <v>1961.1</v>
      </c>
      <c r="C104" s="80">
        <f t="shared" si="12"/>
        <v>22251</v>
      </c>
      <c r="D104" s="1">
        <f>VLOOKUP(A104,Data_Shiller!A:M,13,FALSE)</f>
        <v>20.924190141010794</v>
      </c>
      <c r="E104" s="1">
        <f>VLOOKUP(A104,Data_Shiller!A:B,2)</f>
        <v>68</v>
      </c>
      <c r="F104" s="81">
        <f>VLOOKUP(C104,'FRED Graph'!$A$12:$C$853,3,FALSE)</f>
        <v>3.8399999999999997E-2</v>
      </c>
      <c r="G104" s="82">
        <f t="shared" si="13"/>
        <v>3.1450241575170512E-3</v>
      </c>
      <c r="H104" s="83">
        <f t="shared" si="14"/>
        <v>4.5294117647058707E-2</v>
      </c>
      <c r="I104" s="84">
        <f t="shared" si="15"/>
        <v>-0.1739705882352941</v>
      </c>
      <c r="J104" s="84">
        <f t="shared" si="16"/>
        <v>0.43073529411764722</v>
      </c>
      <c r="L104" s="85">
        <f t="shared" si="17"/>
        <v>0.70161802415773189</v>
      </c>
      <c r="M104" s="85">
        <f t="shared" si="18"/>
        <v>-0.1739705882352941</v>
      </c>
      <c r="N104" s="85">
        <f t="shared" si="19"/>
        <v>3.6468073687424551E-2</v>
      </c>
      <c r="P104" s="86">
        <f t="shared" si="20"/>
        <v>0.6632180241577319</v>
      </c>
      <c r="Q104" s="86">
        <f t="shared" si="20"/>
        <v>-0.21237058823529409</v>
      </c>
      <c r="R104" s="86">
        <f t="shared" si="20"/>
        <v>-1.9319263125754452E-3</v>
      </c>
    </row>
    <row r="105" spans="1:18" x14ac:dyDescent="0.35">
      <c r="A105" s="1">
        <v>1961.11</v>
      </c>
      <c r="B105" s="89">
        <f t="shared" si="11"/>
        <v>1961.11</v>
      </c>
      <c r="C105" s="80">
        <f t="shared" si="12"/>
        <v>22586</v>
      </c>
      <c r="D105" s="1">
        <f>VLOOKUP(A105,Data_Shiller!A:M,13,FALSE)</f>
        <v>21.857957721959679</v>
      </c>
      <c r="E105" s="1">
        <f>VLOOKUP(A105,Data_Shiller!A:B,2)</f>
        <v>71.08</v>
      </c>
      <c r="F105" s="81">
        <f>VLOOKUP(C105,'FRED Graph'!$A$12:$C$853,3,FALSE)</f>
        <v>3.9399999999999998E-2</v>
      </c>
      <c r="G105" s="82">
        <f t="shared" si="13"/>
        <v>3.2254927088173346E-3</v>
      </c>
      <c r="H105" s="83">
        <f t="shared" si="14"/>
        <v>9.28531232414187E-3</v>
      </c>
      <c r="I105" s="84">
        <f t="shared" si="15"/>
        <v>-0.15531795160382666</v>
      </c>
      <c r="J105" s="84">
        <f t="shared" si="16"/>
        <v>0.30528981429375346</v>
      </c>
      <c r="L105" s="85">
        <f t="shared" si="17"/>
        <v>0.11729392776035596</v>
      </c>
      <c r="M105" s="85">
        <f t="shared" si="18"/>
        <v>-0.15531795160382666</v>
      </c>
      <c r="N105" s="85">
        <f t="shared" si="19"/>
        <v>2.7000594281212376E-2</v>
      </c>
      <c r="P105" s="86">
        <f t="shared" si="20"/>
        <v>7.7893927760355974E-2</v>
      </c>
      <c r="Q105" s="86">
        <f t="shared" si="20"/>
        <v>-0.19471795160382666</v>
      </c>
      <c r="R105" s="86">
        <f t="shared" si="20"/>
        <v>-1.2399405718787622E-2</v>
      </c>
    </row>
    <row r="106" spans="1:18" x14ac:dyDescent="0.35">
      <c r="A106" s="1">
        <v>1961.12</v>
      </c>
      <c r="B106" s="89">
        <f t="shared" si="11"/>
        <v>1961.12</v>
      </c>
      <c r="C106" s="80">
        <f t="shared" si="12"/>
        <v>22616</v>
      </c>
      <c r="D106" s="1">
        <f>VLOOKUP(A106,Data_Shiller!A:M,13,FALSE)</f>
        <v>22.041480198382267</v>
      </c>
      <c r="E106" s="1">
        <f>VLOOKUP(A106,Data_Shiller!A:B,2)</f>
        <v>71.739999999999995</v>
      </c>
      <c r="F106" s="81">
        <f>VLOOKUP(C106,'FRED Graph'!$A$12:$C$853,3,FALSE)</f>
        <v>4.0599999999999997E-2</v>
      </c>
      <c r="G106" s="82">
        <f t="shared" si="13"/>
        <v>3.3219613470447662E-3</v>
      </c>
      <c r="H106" s="83">
        <f t="shared" si="14"/>
        <v>-3.7217730694173445E-2</v>
      </c>
      <c r="I106" s="84">
        <f t="shared" si="15"/>
        <v>-0.12684694730972956</v>
      </c>
      <c r="J106" s="84">
        <f t="shared" si="16"/>
        <v>0.38235294117647078</v>
      </c>
      <c r="L106" s="85">
        <f t="shared" si="17"/>
        <v>-0.36563822739733398</v>
      </c>
      <c r="M106" s="85">
        <f t="shared" si="18"/>
        <v>-0.12684694730972956</v>
      </c>
      <c r="N106" s="85">
        <f t="shared" si="19"/>
        <v>3.2908601695392115E-2</v>
      </c>
      <c r="P106" s="86">
        <f t="shared" si="20"/>
        <v>-0.40623822739733395</v>
      </c>
      <c r="Q106" s="86">
        <f t="shared" si="20"/>
        <v>-0.16744694730972956</v>
      </c>
      <c r="R106" s="86">
        <f t="shared" si="20"/>
        <v>-7.6913983046078827E-3</v>
      </c>
    </row>
    <row r="107" spans="1:18" x14ac:dyDescent="0.35">
      <c r="A107" s="1">
        <v>1962.01</v>
      </c>
      <c r="B107" s="89">
        <f t="shared" si="11"/>
        <v>1962.01</v>
      </c>
      <c r="C107" s="80">
        <f t="shared" si="12"/>
        <v>22647</v>
      </c>
      <c r="D107" s="1">
        <f>VLOOKUP(A107,Data_Shiller!A:M,13,FALSE)</f>
        <v>21.197931400015232</v>
      </c>
      <c r="E107" s="1">
        <f>VLOOKUP(A107,Data_Shiller!A:B,2)</f>
        <v>69.069999999999993</v>
      </c>
      <c r="F107" s="81">
        <f>VLOOKUP(C107,'FRED Graph'!$A$12:$C$853,3,FALSE)</f>
        <v>4.0800000000000003E-2</v>
      </c>
      <c r="G107" s="82">
        <f t="shared" si="13"/>
        <v>3.3380295383023117E-3</v>
      </c>
      <c r="H107" s="83">
        <f t="shared" si="14"/>
        <v>1.6649775589981264E-2</v>
      </c>
      <c r="I107" s="84">
        <f t="shared" si="15"/>
        <v>-5.8057043578977674E-2</v>
      </c>
      <c r="J107" s="84">
        <f t="shared" si="16"/>
        <v>0.49558418995222242</v>
      </c>
      <c r="L107" s="85">
        <f t="shared" si="17"/>
        <v>0.21914799701409171</v>
      </c>
      <c r="M107" s="85">
        <f t="shared" si="18"/>
        <v>-5.8057043578977674E-2</v>
      </c>
      <c r="N107" s="85">
        <f t="shared" si="19"/>
        <v>4.107276809929794E-2</v>
      </c>
      <c r="P107" s="86">
        <f t="shared" si="20"/>
        <v>0.17834799701409171</v>
      </c>
      <c r="Q107" s="86">
        <f t="shared" si="20"/>
        <v>-9.8857043578977677E-2</v>
      </c>
      <c r="R107" s="86">
        <f t="shared" si="20"/>
        <v>2.7276809929793755E-4</v>
      </c>
    </row>
    <row r="108" spans="1:18" x14ac:dyDescent="0.35">
      <c r="A108" s="1">
        <v>1962.02</v>
      </c>
      <c r="B108" s="89">
        <f t="shared" si="11"/>
        <v>1962.02</v>
      </c>
      <c r="C108" s="80">
        <f t="shared" si="12"/>
        <v>22678</v>
      </c>
      <c r="D108" s="1">
        <f>VLOOKUP(A108,Data_Shiller!A:M,13,FALSE)</f>
        <v>21.451687754873387</v>
      </c>
      <c r="E108" s="1">
        <f>VLOOKUP(A108,Data_Shiller!A:B,2)</f>
        <v>70.22</v>
      </c>
      <c r="F108" s="81">
        <f>VLOOKUP(C108,'FRED Graph'!$A$12:$C$853,3,FALSE)</f>
        <v>4.0399999999999998E-2</v>
      </c>
      <c r="G108" s="82">
        <f t="shared" si="13"/>
        <v>3.3058903246372395E-3</v>
      </c>
      <c r="H108" s="83">
        <f t="shared" si="14"/>
        <v>9.9686698946177543E-4</v>
      </c>
      <c r="I108" s="84">
        <f t="shared" si="15"/>
        <v>-6.1236115066932495E-2</v>
      </c>
      <c r="J108" s="84">
        <f t="shared" si="16"/>
        <v>0.49814867559099985</v>
      </c>
      <c r="L108" s="85">
        <f t="shared" si="17"/>
        <v>1.2028209392280775E-2</v>
      </c>
      <c r="M108" s="85">
        <f t="shared" si="18"/>
        <v>-6.1236115066932495E-2</v>
      </c>
      <c r="N108" s="85">
        <f t="shared" si="19"/>
        <v>4.1251143769413634E-2</v>
      </c>
      <c r="P108" s="86">
        <f t="shared" si="20"/>
        <v>-2.8371790607719223E-2</v>
      </c>
      <c r="Q108" s="86">
        <f t="shared" si="20"/>
        <v>-0.10163611506693249</v>
      </c>
      <c r="R108" s="86">
        <f t="shared" si="20"/>
        <v>8.5114376941363562E-4</v>
      </c>
    </row>
    <row r="109" spans="1:18" x14ac:dyDescent="0.35">
      <c r="A109" s="1">
        <v>1962.03</v>
      </c>
      <c r="B109" s="89">
        <f t="shared" si="11"/>
        <v>1962.03</v>
      </c>
      <c r="C109" s="80">
        <f t="shared" si="12"/>
        <v>22706</v>
      </c>
      <c r="D109" s="1">
        <f>VLOOKUP(A109,Data_Shiller!A:M,13,FALSE)</f>
        <v>21.44315856852624</v>
      </c>
      <c r="E109" s="1">
        <f>VLOOKUP(A109,Data_Shiller!A:B,2)</f>
        <v>70.290000000000006</v>
      </c>
      <c r="F109" s="81">
        <f>VLOOKUP(C109,'FRED Graph'!$A$12:$C$853,3,FALSE)</f>
        <v>3.9300000000000002E-2</v>
      </c>
      <c r="G109" s="82">
        <f t="shared" si="13"/>
        <v>3.2174490479424112E-3</v>
      </c>
      <c r="H109" s="83">
        <f t="shared" si="14"/>
        <v>-3.1867975529947468E-2</v>
      </c>
      <c r="I109" s="84">
        <f t="shared" si="15"/>
        <v>-6.5727699530516492E-2</v>
      </c>
      <c r="J109" s="84">
        <f t="shared" si="16"/>
        <v>0.53222364489970109</v>
      </c>
      <c r="L109" s="85">
        <f t="shared" si="17"/>
        <v>-0.32202288485446717</v>
      </c>
      <c r="M109" s="85">
        <f t="shared" si="18"/>
        <v>-6.5727699530516492E-2</v>
      </c>
      <c r="N109" s="85">
        <f t="shared" si="19"/>
        <v>4.3595543855272423E-2</v>
      </c>
      <c r="P109" s="86">
        <f t="shared" si="20"/>
        <v>-0.36132288485446717</v>
      </c>
      <c r="Q109" s="86">
        <f t="shared" si="20"/>
        <v>-0.10502769953051649</v>
      </c>
      <c r="R109" s="86">
        <f t="shared" si="20"/>
        <v>4.2955438552724212E-3</v>
      </c>
    </row>
    <row r="110" spans="1:18" x14ac:dyDescent="0.35">
      <c r="A110" s="1">
        <v>1962.04</v>
      </c>
      <c r="B110" s="89">
        <f t="shared" si="11"/>
        <v>1962.04</v>
      </c>
      <c r="C110" s="80">
        <f t="shared" si="12"/>
        <v>22737</v>
      </c>
      <c r="D110" s="1">
        <f>VLOOKUP(A110,Data_Shiller!A:M,13,FALSE)</f>
        <v>20.658336447649038</v>
      </c>
      <c r="E110" s="1">
        <f>VLOOKUP(A110,Data_Shiller!A:B,2)</f>
        <v>68.05</v>
      </c>
      <c r="F110" s="81">
        <f>VLOOKUP(C110,'FRED Graph'!$A$12:$C$853,3,FALSE)</f>
        <v>3.8399999999999997E-2</v>
      </c>
      <c r="G110" s="82">
        <f t="shared" si="13"/>
        <v>3.1450241575170512E-3</v>
      </c>
      <c r="H110" s="83">
        <f t="shared" si="14"/>
        <v>-7.4357090374724377E-2</v>
      </c>
      <c r="I110" s="84">
        <f t="shared" si="15"/>
        <v>1.0433504775900104E-2</v>
      </c>
      <c r="J110" s="84">
        <f t="shared" si="16"/>
        <v>0.59882439382806751</v>
      </c>
      <c r="L110" s="85">
        <f t="shared" si="17"/>
        <v>-0.60434036526580681</v>
      </c>
      <c r="M110" s="85">
        <f t="shared" si="18"/>
        <v>1.0433504775900104E-2</v>
      </c>
      <c r="N110" s="85">
        <f t="shared" si="19"/>
        <v>4.8045352797304153E-2</v>
      </c>
      <c r="P110" s="86">
        <f t="shared" si="20"/>
        <v>-0.6427403652658068</v>
      </c>
      <c r="Q110" s="86">
        <f t="shared" si="20"/>
        <v>-2.7966495224099892E-2</v>
      </c>
      <c r="R110" s="86">
        <f t="shared" si="20"/>
        <v>9.6453527973041561E-3</v>
      </c>
    </row>
    <row r="111" spans="1:18" x14ac:dyDescent="0.35">
      <c r="A111" s="1">
        <v>1962.05</v>
      </c>
      <c r="B111" s="89">
        <f t="shared" si="11"/>
        <v>1962.05</v>
      </c>
      <c r="C111" s="80">
        <f t="shared" si="12"/>
        <v>22767</v>
      </c>
      <c r="D111" s="1">
        <f>VLOOKUP(A111,Data_Shiller!A:M,13,FALSE)</f>
        <v>19.089367498116658</v>
      </c>
      <c r="E111" s="1">
        <f>VLOOKUP(A111,Data_Shiller!A:B,2)</f>
        <v>62.99</v>
      </c>
      <c r="F111" s="81">
        <f>VLOOKUP(C111,'FRED Graph'!$A$12:$C$853,3,FALSE)</f>
        <v>3.8699999999999998E-2</v>
      </c>
      <c r="G111" s="82">
        <f t="shared" si="13"/>
        <v>3.1691721789193217E-3</v>
      </c>
      <c r="H111" s="83">
        <f t="shared" si="14"/>
        <v>-0.11684394348309257</v>
      </c>
      <c r="I111" s="84">
        <f t="shared" si="15"/>
        <v>0.11351008096523252</v>
      </c>
      <c r="J111" s="84">
        <f t="shared" si="16"/>
        <v>0.70979520558818865</v>
      </c>
      <c r="L111" s="85">
        <f t="shared" si="17"/>
        <v>-0.77486168100246888</v>
      </c>
      <c r="M111" s="85">
        <f t="shared" si="18"/>
        <v>0.11351008096523252</v>
      </c>
      <c r="N111" s="85">
        <f t="shared" si="19"/>
        <v>5.5101910668541532E-2</v>
      </c>
      <c r="P111" s="86">
        <f t="shared" si="20"/>
        <v>-0.81356168100246884</v>
      </c>
      <c r="Q111" s="86">
        <f t="shared" si="20"/>
        <v>7.481008096523252E-2</v>
      </c>
      <c r="R111" s="86">
        <f t="shared" si="20"/>
        <v>1.6401910668541533E-2</v>
      </c>
    </row>
    <row r="112" spans="1:18" x14ac:dyDescent="0.35">
      <c r="A112" s="1">
        <v>1962.06</v>
      </c>
      <c r="B112" s="89">
        <f t="shared" si="11"/>
        <v>1962.06</v>
      </c>
      <c r="C112" s="80">
        <f t="shared" si="12"/>
        <v>22798</v>
      </c>
      <c r="D112" s="1">
        <f>VLOOKUP(A112,Data_Shiller!A:M,13,FALSE)</f>
        <v>16.82757124479247</v>
      </c>
      <c r="E112" s="1">
        <f>VLOOKUP(A112,Data_Shiller!A:B,2)</f>
        <v>55.63</v>
      </c>
      <c r="F112" s="81">
        <f>VLOOKUP(C112,'FRED Graph'!$A$12:$C$853,3,FALSE)</f>
        <v>3.9100000000000003E-2</v>
      </c>
      <c r="G112" s="82">
        <f t="shared" si="13"/>
        <v>3.2013595976057019E-3</v>
      </c>
      <c r="H112" s="83">
        <f t="shared" si="14"/>
        <v>2.4087722451914262E-2</v>
      </c>
      <c r="I112" s="84">
        <f t="shared" si="15"/>
        <v>0.2602912097788963</v>
      </c>
      <c r="J112" s="84">
        <f t="shared" si="16"/>
        <v>0.94139852597519313</v>
      </c>
      <c r="L112" s="85">
        <f t="shared" si="17"/>
        <v>0.33059508282412309</v>
      </c>
      <c r="M112" s="85">
        <f t="shared" si="18"/>
        <v>0.2602912097788963</v>
      </c>
      <c r="N112" s="85">
        <f t="shared" si="19"/>
        <v>6.8590895312639732E-2</v>
      </c>
      <c r="P112" s="86">
        <f t="shared" si="20"/>
        <v>0.29149508282412306</v>
      </c>
      <c r="Q112" s="86">
        <f t="shared" si="20"/>
        <v>0.22119120977889631</v>
      </c>
      <c r="R112" s="86">
        <f t="shared" si="20"/>
        <v>2.949089531263973E-2</v>
      </c>
    </row>
    <row r="113" spans="1:18" x14ac:dyDescent="0.35">
      <c r="A113" s="1">
        <v>1962.07</v>
      </c>
      <c r="B113" s="89">
        <f t="shared" si="11"/>
        <v>1962.07</v>
      </c>
      <c r="C113" s="80">
        <f t="shared" si="12"/>
        <v>22828</v>
      </c>
      <c r="D113" s="1">
        <f>VLOOKUP(A113,Data_Shiller!A:M,13,FALSE)</f>
        <v>17.141325661322792</v>
      </c>
      <c r="E113" s="1">
        <f>VLOOKUP(A113,Data_Shiller!A:B,2)</f>
        <v>56.97</v>
      </c>
      <c r="F113" s="81">
        <f>VLOOKUP(C113,'FRED Graph'!$A$12:$C$853,3,FALSE)</f>
        <v>4.0099999999999997E-2</v>
      </c>
      <c r="G113" s="82">
        <f t="shared" si="13"/>
        <v>3.281778480337616E-3</v>
      </c>
      <c r="H113" s="83">
        <f t="shared" si="14"/>
        <v>2.720730208881883E-2</v>
      </c>
      <c r="I113" s="84">
        <f t="shared" si="15"/>
        <v>0.21239248727400373</v>
      </c>
      <c r="J113" s="84">
        <f t="shared" si="16"/>
        <v>0.88169211865894348</v>
      </c>
      <c r="L113" s="85">
        <f t="shared" si="17"/>
        <v>0.38005748198705547</v>
      </c>
      <c r="M113" s="85">
        <f t="shared" si="18"/>
        <v>0.21239248727400373</v>
      </c>
      <c r="N113" s="85">
        <f t="shared" si="19"/>
        <v>6.5258128012669392E-2</v>
      </c>
      <c r="P113" s="86">
        <f t="shared" si="20"/>
        <v>0.33995748198705544</v>
      </c>
      <c r="Q113" s="86">
        <f t="shared" si="20"/>
        <v>0.17229248727400373</v>
      </c>
      <c r="R113" s="86">
        <f t="shared" si="20"/>
        <v>2.5158128012669395E-2</v>
      </c>
    </row>
    <row r="114" spans="1:18" x14ac:dyDescent="0.35">
      <c r="A114" s="1">
        <v>1962.08</v>
      </c>
      <c r="B114" s="89">
        <f t="shared" si="11"/>
        <v>1962.08</v>
      </c>
      <c r="C114" s="80">
        <f t="shared" si="12"/>
        <v>22859</v>
      </c>
      <c r="D114" s="1">
        <f>VLOOKUP(A114,Data_Shiller!A:M,13,FALSE)</f>
        <v>17.571262631045535</v>
      </c>
      <c r="E114" s="1">
        <f>VLOOKUP(A114,Data_Shiller!A:B,2)</f>
        <v>58.52</v>
      </c>
      <c r="F114" s="81">
        <f>VLOOKUP(C114,'FRED Graph'!$A$12:$C$853,3,FALSE)</f>
        <v>3.9800000000000002E-2</v>
      </c>
      <c r="G114" s="82">
        <f t="shared" si="13"/>
        <v>3.2576602600797866E-3</v>
      </c>
      <c r="H114" s="83">
        <f t="shared" si="14"/>
        <v>-8.8858509911141637E-3</v>
      </c>
      <c r="I114" s="84">
        <f t="shared" si="15"/>
        <v>0.2129186602870814</v>
      </c>
      <c r="J114" s="84">
        <f t="shared" si="16"/>
        <v>0.89678742310321247</v>
      </c>
      <c r="L114" s="85">
        <f t="shared" si="17"/>
        <v>-0.10157027298679377</v>
      </c>
      <c r="M114" s="85">
        <f t="shared" si="18"/>
        <v>0.2129186602870814</v>
      </c>
      <c r="N114" s="85">
        <f t="shared" si="19"/>
        <v>6.6109629636248224E-2</v>
      </c>
      <c r="P114" s="86">
        <f t="shared" si="20"/>
        <v>-0.14137027298679378</v>
      </c>
      <c r="Q114" s="86">
        <f t="shared" si="20"/>
        <v>0.17311866028708139</v>
      </c>
      <c r="R114" s="86">
        <f t="shared" si="20"/>
        <v>2.6309629636248222E-2</v>
      </c>
    </row>
    <row r="115" spans="1:18" x14ac:dyDescent="0.35">
      <c r="A115" s="1">
        <v>1962.09</v>
      </c>
      <c r="B115" s="89">
        <f t="shared" si="11"/>
        <v>1962.09</v>
      </c>
      <c r="C115" s="80">
        <f t="shared" si="12"/>
        <v>22890</v>
      </c>
      <c r="D115" s="1">
        <f>VLOOKUP(A115,Data_Shiller!A:M,13,FALSE)</f>
        <v>17.321461147465481</v>
      </c>
      <c r="E115" s="1">
        <f>VLOOKUP(A115,Data_Shiller!A:B,2)</f>
        <v>58</v>
      </c>
      <c r="F115" s="81">
        <f>VLOOKUP(C115,'FRED Graph'!$A$12:$C$853,3,FALSE)</f>
        <v>3.9800000000000002E-2</v>
      </c>
      <c r="G115" s="82">
        <f t="shared" si="13"/>
        <v>3.2576602600797866E-3</v>
      </c>
      <c r="H115" s="83">
        <f t="shared" si="14"/>
        <v>-3.1551724137931059E-2</v>
      </c>
      <c r="I115" s="84">
        <f t="shared" si="15"/>
        <v>0.25603448275862051</v>
      </c>
      <c r="J115" s="84">
        <f t="shared" si="16"/>
        <v>0.88620689655172424</v>
      </c>
      <c r="L115" s="85">
        <f t="shared" si="17"/>
        <v>-0.31936047716568428</v>
      </c>
      <c r="M115" s="85">
        <f t="shared" si="18"/>
        <v>0.25603448275862051</v>
      </c>
      <c r="N115" s="85">
        <f t="shared" si="19"/>
        <v>6.5513441780286286E-2</v>
      </c>
      <c r="P115" s="86">
        <f t="shared" si="20"/>
        <v>-0.35916047716568428</v>
      </c>
      <c r="Q115" s="86">
        <f t="shared" si="20"/>
        <v>0.21623448275862051</v>
      </c>
      <c r="R115" s="86">
        <f t="shared" si="20"/>
        <v>2.5713441780286284E-2</v>
      </c>
    </row>
    <row r="116" spans="1:18" x14ac:dyDescent="0.35">
      <c r="A116" s="1">
        <v>1962.1</v>
      </c>
      <c r="B116" s="89">
        <f t="shared" si="11"/>
        <v>1962.1</v>
      </c>
      <c r="C116" s="80">
        <f t="shared" si="12"/>
        <v>22616</v>
      </c>
      <c r="D116" s="1">
        <f>VLOOKUP(A116,Data_Shiller!A:M,13,FALSE)</f>
        <v>16.739820967901331</v>
      </c>
      <c r="E116" s="1">
        <f>VLOOKUP(A116,Data_Shiller!A:B,2)</f>
        <v>56.17</v>
      </c>
      <c r="F116" s="81">
        <f>VLOOKUP(C116,'FRED Graph'!$A$12:$C$853,3,FALSE)</f>
        <v>4.0599999999999997E-2</v>
      </c>
      <c r="G116" s="82">
        <f t="shared" si="13"/>
        <v>3.3219613470447662E-3</v>
      </c>
      <c r="H116" s="83">
        <f t="shared" si="14"/>
        <v>6.8897988249955411E-2</v>
      </c>
      <c r="I116" s="84">
        <f t="shared" si="15"/>
        <v>0.30016022787965113</v>
      </c>
      <c r="J116" s="84">
        <f t="shared" si="16"/>
        <v>0.95121951219512169</v>
      </c>
      <c r="L116" s="85">
        <f t="shared" si="17"/>
        <v>1.2245138617637443</v>
      </c>
      <c r="M116" s="85">
        <f t="shared" si="18"/>
        <v>0.30016022787965113</v>
      </c>
      <c r="N116" s="85">
        <f t="shared" si="19"/>
        <v>6.9130238595059845E-2</v>
      </c>
      <c r="P116" s="86">
        <f t="shared" si="20"/>
        <v>1.1839138617637444</v>
      </c>
      <c r="Q116" s="86">
        <f t="shared" si="20"/>
        <v>0.25956022787965116</v>
      </c>
      <c r="R116" s="86">
        <f t="shared" si="20"/>
        <v>2.8530238595059848E-2</v>
      </c>
    </row>
    <row r="117" spans="1:18" x14ac:dyDescent="0.35">
      <c r="A117" s="1">
        <v>1962.11</v>
      </c>
      <c r="B117" s="89">
        <f t="shared" si="11"/>
        <v>1962.11</v>
      </c>
      <c r="C117" s="80">
        <f t="shared" si="12"/>
        <v>22951</v>
      </c>
      <c r="D117" s="1">
        <f>VLOOKUP(A117,Data_Shiller!A:M,13,FALSE)</f>
        <v>17.854386489497148</v>
      </c>
      <c r="E117" s="1">
        <f>VLOOKUP(A117,Data_Shiller!A:B,2)</f>
        <v>60.04</v>
      </c>
      <c r="F117" s="81">
        <f>VLOOKUP(C117,'FRED Graph'!$A$12:$C$853,3,FALSE)</f>
        <v>3.9199999999999999E-2</v>
      </c>
      <c r="G117" s="82">
        <f t="shared" si="13"/>
        <v>3.2094046775821283E-3</v>
      </c>
      <c r="H117" s="83">
        <f t="shared" si="14"/>
        <v>4.3304463690872819E-2</v>
      </c>
      <c r="I117" s="84">
        <f t="shared" si="15"/>
        <v>0.20952698201199205</v>
      </c>
      <c r="J117" s="84">
        <f t="shared" si="16"/>
        <v>0.91705529646902062</v>
      </c>
      <c r="L117" s="85">
        <f t="shared" si="17"/>
        <v>0.6631552296631873</v>
      </c>
      <c r="M117" s="85">
        <f t="shared" si="18"/>
        <v>0.20952698201199205</v>
      </c>
      <c r="N117" s="85">
        <f t="shared" si="19"/>
        <v>6.7243366251101833E-2</v>
      </c>
      <c r="P117" s="86">
        <f t="shared" si="20"/>
        <v>0.62395522966318728</v>
      </c>
      <c r="Q117" s="86">
        <f t="shared" si="20"/>
        <v>0.17032698201199203</v>
      </c>
      <c r="R117" s="86">
        <f t="shared" si="20"/>
        <v>2.8043366251101834E-2</v>
      </c>
    </row>
    <row r="118" spans="1:18" x14ac:dyDescent="0.35">
      <c r="A118" s="1">
        <v>1962.12</v>
      </c>
      <c r="B118" s="89">
        <f t="shared" si="11"/>
        <v>1962.12</v>
      </c>
      <c r="C118" s="80">
        <f t="shared" si="12"/>
        <v>22981</v>
      </c>
      <c r="D118" s="1">
        <f>VLOOKUP(A118,Data_Shiller!A:M,13,FALSE)</f>
        <v>18.585836118439858</v>
      </c>
      <c r="E118" s="1">
        <f>VLOOKUP(A118,Data_Shiller!A:B,2)</f>
        <v>62.64</v>
      </c>
      <c r="F118" s="81">
        <f>VLOOKUP(C118,'FRED Graph'!$A$12:$C$853,3,FALSE)</f>
        <v>3.8599999999999995E-2</v>
      </c>
      <c r="G118" s="82">
        <f t="shared" si="13"/>
        <v>3.1611235488977485E-3</v>
      </c>
      <c r="H118" s="83">
        <f t="shared" si="14"/>
        <v>3.863346104725407E-2</v>
      </c>
      <c r="I118" s="84">
        <f t="shared" si="15"/>
        <v>0.18406768837803322</v>
      </c>
      <c r="J118" s="84">
        <f t="shared" si="16"/>
        <v>0.87579821200510843</v>
      </c>
      <c r="L118" s="85">
        <f t="shared" si="17"/>
        <v>0.57596917518539259</v>
      </c>
      <c r="M118" s="85">
        <f t="shared" si="18"/>
        <v>0.18406768837803322</v>
      </c>
      <c r="N118" s="85">
        <f t="shared" si="19"/>
        <v>6.4923992628040939E-2</v>
      </c>
      <c r="P118" s="86">
        <f t="shared" si="20"/>
        <v>0.53736917518539262</v>
      </c>
      <c r="Q118" s="86">
        <f t="shared" si="20"/>
        <v>0.14546768837803323</v>
      </c>
      <c r="R118" s="86">
        <f t="shared" si="20"/>
        <v>2.6323992628040943E-2</v>
      </c>
    </row>
    <row r="119" spans="1:18" x14ac:dyDescent="0.35">
      <c r="A119" s="1">
        <v>1963.01</v>
      </c>
      <c r="B119" s="89">
        <f t="shared" si="11"/>
        <v>1963.01</v>
      </c>
      <c r="C119" s="80">
        <f t="shared" si="12"/>
        <v>23012</v>
      </c>
      <c r="D119" s="1">
        <f>VLOOKUP(A119,Data_Shiller!A:M,13,FALSE)</f>
        <v>19.259231693254055</v>
      </c>
      <c r="E119" s="1">
        <f>VLOOKUP(A119,Data_Shiller!A:B,2)</f>
        <v>65.06</v>
      </c>
      <c r="F119" s="81">
        <f>VLOOKUP(C119,'FRED Graph'!$A$12:$C$853,3,FALSE)</f>
        <v>3.8300000000000001E-2</v>
      </c>
      <c r="G119" s="82">
        <f t="shared" si="13"/>
        <v>3.1369733958956925E-3</v>
      </c>
      <c r="H119" s="83">
        <f t="shared" si="14"/>
        <v>1.321856747617578E-2</v>
      </c>
      <c r="I119" s="84">
        <f t="shared" si="15"/>
        <v>0.17506916692284036</v>
      </c>
      <c r="J119" s="84">
        <f t="shared" si="16"/>
        <v>0.81985859206885947</v>
      </c>
      <c r="L119" s="85">
        <f t="shared" si="17"/>
        <v>0.17067859297294974</v>
      </c>
      <c r="M119" s="85">
        <f t="shared" si="18"/>
        <v>0.17506916692284036</v>
      </c>
      <c r="N119" s="85">
        <f t="shared" si="19"/>
        <v>6.1704759721208813E-2</v>
      </c>
      <c r="P119" s="86">
        <f t="shared" si="20"/>
        <v>0.13237859297294974</v>
      </c>
      <c r="Q119" s="86">
        <f t="shared" si="20"/>
        <v>0.13676916692284036</v>
      </c>
      <c r="R119" s="86">
        <f t="shared" si="20"/>
        <v>2.3404759721208812E-2</v>
      </c>
    </row>
    <row r="120" spans="1:18" x14ac:dyDescent="0.35">
      <c r="A120" s="1">
        <v>1963.02</v>
      </c>
      <c r="B120" s="89">
        <f t="shared" si="11"/>
        <v>1963.02</v>
      </c>
      <c r="C120" s="80">
        <f t="shared" si="12"/>
        <v>23043</v>
      </c>
      <c r="D120" s="1">
        <f>VLOOKUP(A120,Data_Shiller!A:M,13,FALSE)</f>
        <v>19.469191309671409</v>
      </c>
      <c r="E120" s="1">
        <f>VLOOKUP(A120,Data_Shiller!A:B,2)</f>
        <v>65.92</v>
      </c>
      <c r="F120" s="81">
        <f>VLOOKUP(C120,'FRED Graph'!$A$12:$C$853,3,FALSE)</f>
        <v>3.9199999999999999E-2</v>
      </c>
      <c r="G120" s="82">
        <f t="shared" si="13"/>
        <v>3.2094046775821283E-3</v>
      </c>
      <c r="H120" s="83">
        <f t="shared" si="14"/>
        <v>-3.7924757281553312E-3</v>
      </c>
      <c r="I120" s="84">
        <f t="shared" si="15"/>
        <v>0.173998786407767</v>
      </c>
      <c r="J120" s="84">
        <f t="shared" si="16"/>
        <v>0.73240291262135915</v>
      </c>
      <c r="L120" s="85">
        <f t="shared" si="17"/>
        <v>-4.4572337668072115E-2</v>
      </c>
      <c r="M120" s="85">
        <f t="shared" si="18"/>
        <v>0.173998786407767</v>
      </c>
      <c r="N120" s="85">
        <f t="shared" si="19"/>
        <v>5.6488783292115929E-2</v>
      </c>
      <c r="P120" s="86">
        <f t="shared" si="20"/>
        <v>-8.3772337668072114E-2</v>
      </c>
      <c r="Q120" s="86">
        <f t="shared" si="20"/>
        <v>0.13479878640776699</v>
      </c>
      <c r="R120" s="86">
        <f t="shared" si="20"/>
        <v>1.7288783292115931E-2</v>
      </c>
    </row>
    <row r="121" spans="1:18" x14ac:dyDescent="0.35">
      <c r="A121" s="1">
        <v>1963.03</v>
      </c>
      <c r="B121" s="89">
        <f t="shared" si="11"/>
        <v>1963.03</v>
      </c>
      <c r="C121" s="80">
        <f t="shared" si="12"/>
        <v>23071</v>
      </c>
      <c r="D121" s="1">
        <f>VLOOKUP(A121,Data_Shiller!A:M,13,FALSE)</f>
        <v>19.288064606604834</v>
      </c>
      <c r="E121" s="1">
        <f>VLOOKUP(A121,Data_Shiller!A:B,2)</f>
        <v>65.67</v>
      </c>
      <c r="F121" s="81">
        <f>VLOOKUP(C121,'FRED Graph'!$A$12:$C$853,3,FALSE)</f>
        <v>3.9300000000000002E-2</v>
      </c>
      <c r="G121" s="82">
        <f t="shared" si="13"/>
        <v>3.2174490479424112E-3</v>
      </c>
      <c r="H121" s="83">
        <f t="shared" si="14"/>
        <v>4.7053449063499286E-2</v>
      </c>
      <c r="I121" s="84">
        <f t="shared" si="15"/>
        <v>0.19993908938632554</v>
      </c>
      <c r="J121" s="84">
        <f t="shared" si="16"/>
        <v>0.71158824425156086</v>
      </c>
      <c r="L121" s="85">
        <f t="shared" si="17"/>
        <v>0.73630581899912828</v>
      </c>
      <c r="M121" s="85">
        <f t="shared" si="18"/>
        <v>0.19993908938632554</v>
      </c>
      <c r="N121" s="85">
        <f t="shared" si="19"/>
        <v>5.5212505570826353E-2</v>
      </c>
      <c r="P121" s="86">
        <f t="shared" si="20"/>
        <v>0.69700581899912828</v>
      </c>
      <c r="Q121" s="86">
        <f t="shared" si="20"/>
        <v>0.16063908938632554</v>
      </c>
      <c r="R121" s="86">
        <f t="shared" si="20"/>
        <v>1.5912505570826352E-2</v>
      </c>
    </row>
    <row r="122" spans="1:18" x14ac:dyDescent="0.35">
      <c r="A122" s="1">
        <v>1963.04</v>
      </c>
      <c r="B122" s="89">
        <f t="shared" si="11"/>
        <v>1963.04</v>
      </c>
      <c r="C122" s="80">
        <f t="shared" si="12"/>
        <v>23102</v>
      </c>
      <c r="D122" s="1">
        <f>VLOOKUP(A122,Data_Shiller!A:M,13,FALSE)</f>
        <v>20.150077238226981</v>
      </c>
      <c r="E122" s="1">
        <f>VLOOKUP(A122,Data_Shiller!A:B,2)</f>
        <v>68.760000000000005</v>
      </c>
      <c r="F122" s="81">
        <f>VLOOKUP(C122,'FRED Graph'!$A$12:$C$853,3,FALSE)</f>
        <v>3.9699999999999999E-2</v>
      </c>
      <c r="G122" s="82">
        <f t="shared" si="13"/>
        <v>3.2496194358384578E-3</v>
      </c>
      <c r="H122" s="83">
        <f t="shared" si="14"/>
        <v>2.0069808027923131E-2</v>
      </c>
      <c r="I122" s="84">
        <f t="shared" si="15"/>
        <v>0.16259453170447924</v>
      </c>
      <c r="J122" s="84">
        <f t="shared" si="16"/>
        <v>0.60413030831878989</v>
      </c>
      <c r="L122" s="85">
        <f t="shared" si="17"/>
        <v>0.26928375681675432</v>
      </c>
      <c r="M122" s="85">
        <f t="shared" si="18"/>
        <v>0.16259453170447924</v>
      </c>
      <c r="N122" s="85">
        <f t="shared" si="19"/>
        <v>4.8392642467180336E-2</v>
      </c>
      <c r="P122" s="86">
        <f t="shared" si="20"/>
        <v>0.2295837568167543</v>
      </c>
      <c r="Q122" s="86">
        <f t="shared" si="20"/>
        <v>0.12289453170447924</v>
      </c>
      <c r="R122" s="86">
        <f t="shared" si="20"/>
        <v>8.6926424671803365E-3</v>
      </c>
    </row>
    <row r="123" spans="1:18" x14ac:dyDescent="0.35">
      <c r="A123" s="1">
        <v>1963.05</v>
      </c>
      <c r="B123" s="89">
        <f t="shared" si="11"/>
        <v>1963.05</v>
      </c>
      <c r="C123" s="80">
        <f t="shared" si="12"/>
        <v>23132</v>
      </c>
      <c r="D123" s="1">
        <f>VLOOKUP(A123,Data_Shiller!A:M,13,FALSE)</f>
        <v>20.507585864952613</v>
      </c>
      <c r="E123" s="1">
        <f>VLOOKUP(A123,Data_Shiller!A:B,2)</f>
        <v>70.14</v>
      </c>
      <c r="F123" s="81">
        <f>VLOOKUP(C123,'FRED Graph'!$A$12:$C$853,3,FALSE)</f>
        <v>3.9300000000000002E-2</v>
      </c>
      <c r="G123" s="82">
        <f t="shared" si="13"/>
        <v>3.2174490479424112E-3</v>
      </c>
      <c r="H123" s="83">
        <f t="shared" si="14"/>
        <v>-4.2771599657831505E-4</v>
      </c>
      <c r="I123" s="84">
        <f t="shared" si="15"/>
        <v>0.15084117479327053</v>
      </c>
      <c r="J123" s="84">
        <f t="shared" si="16"/>
        <v>0.52837182777302538</v>
      </c>
      <c r="L123" s="85">
        <f t="shared" si="17"/>
        <v>-5.120535052410613E-3</v>
      </c>
      <c r="M123" s="85">
        <f t="shared" si="18"/>
        <v>0.15084117479327053</v>
      </c>
      <c r="N123" s="85">
        <f t="shared" si="19"/>
        <v>4.3332899837307259E-2</v>
      </c>
      <c r="P123" s="86">
        <f t="shared" si="20"/>
        <v>-4.4420535052410615E-2</v>
      </c>
      <c r="Q123" s="86">
        <f t="shared" si="20"/>
        <v>0.11154117479327053</v>
      </c>
      <c r="R123" s="86">
        <f t="shared" si="20"/>
        <v>4.0328998373072578E-3</v>
      </c>
    </row>
    <row r="124" spans="1:18" x14ac:dyDescent="0.35">
      <c r="A124" s="1">
        <v>1963.06</v>
      </c>
      <c r="B124" s="89">
        <f t="shared" si="11"/>
        <v>1963.06</v>
      </c>
      <c r="C124" s="80">
        <f t="shared" si="12"/>
        <v>23163</v>
      </c>
      <c r="D124" s="1">
        <f>VLOOKUP(A124,Data_Shiller!A:M,13,FALSE)</f>
        <v>20.384149993840992</v>
      </c>
      <c r="E124" s="1">
        <f>VLOOKUP(A124,Data_Shiller!A:B,2)</f>
        <v>70.11</v>
      </c>
      <c r="F124" s="81">
        <f>VLOOKUP(C124,'FRED Graph'!$A$12:$C$853,3,FALSE)</f>
        <v>3.9900000000000005E-2</v>
      </c>
      <c r="G124" s="82">
        <f t="shared" si="13"/>
        <v>3.2657003754898994E-3</v>
      </c>
      <c r="H124" s="83">
        <f t="shared" si="14"/>
        <v>-1.4833832548851844E-2</v>
      </c>
      <c r="I124" s="84">
        <f t="shared" si="15"/>
        <v>0.1444872343460275</v>
      </c>
      <c r="J124" s="84">
        <f t="shared" si="16"/>
        <v>0.49479389530737405</v>
      </c>
      <c r="L124" s="85">
        <f t="shared" si="17"/>
        <v>-0.16417786809709656</v>
      </c>
      <c r="M124" s="85">
        <f t="shared" si="18"/>
        <v>0.1444872343460275</v>
      </c>
      <c r="N124" s="85">
        <f t="shared" si="19"/>
        <v>4.1017742782369693E-2</v>
      </c>
      <c r="P124" s="86">
        <f t="shared" si="20"/>
        <v>-0.20407786809709655</v>
      </c>
      <c r="Q124" s="86">
        <f t="shared" si="20"/>
        <v>0.1045872343460275</v>
      </c>
      <c r="R124" s="86">
        <f t="shared" si="20"/>
        <v>1.1177427823696878E-3</v>
      </c>
    </row>
    <row r="125" spans="1:18" x14ac:dyDescent="0.35">
      <c r="A125" s="1">
        <v>1963.07</v>
      </c>
      <c r="B125" s="89">
        <f t="shared" si="11"/>
        <v>1963.07</v>
      </c>
      <c r="C125" s="80">
        <f t="shared" si="12"/>
        <v>23193</v>
      </c>
      <c r="D125" s="1">
        <f>VLOOKUP(A125,Data_Shiller!A:M,13,FALSE)</f>
        <v>19.969231885949636</v>
      </c>
      <c r="E125" s="1">
        <f>VLOOKUP(A125,Data_Shiller!A:B,2)</f>
        <v>69.069999999999993</v>
      </c>
      <c r="F125" s="81">
        <f>VLOOKUP(C125,'FRED Graph'!$A$12:$C$853,3,FALSE)</f>
        <v>4.0199999999999993E-2</v>
      </c>
      <c r="G125" s="82">
        <f t="shared" si="13"/>
        <v>3.2898164700365662E-3</v>
      </c>
      <c r="H125" s="83">
        <f t="shared" si="14"/>
        <v>2.7653105545099255E-2</v>
      </c>
      <c r="I125" s="84">
        <f t="shared" si="15"/>
        <v>0.20486463008542066</v>
      </c>
      <c r="J125" s="84">
        <f t="shared" si="16"/>
        <v>0.5317793542782685</v>
      </c>
      <c r="L125" s="85">
        <f t="shared" si="17"/>
        <v>0.38726192927172787</v>
      </c>
      <c r="M125" s="85">
        <f t="shared" si="18"/>
        <v>0.20486463008542066</v>
      </c>
      <c r="N125" s="85">
        <f t="shared" si="19"/>
        <v>4.3565279329230933E-2</v>
      </c>
      <c r="P125" s="86">
        <f t="shared" si="20"/>
        <v>0.34706192927172785</v>
      </c>
      <c r="Q125" s="86">
        <f t="shared" si="20"/>
        <v>0.16466463008542068</v>
      </c>
      <c r="R125" s="86">
        <f t="shared" si="20"/>
        <v>3.3652793292309399E-3</v>
      </c>
    </row>
    <row r="126" spans="1:18" x14ac:dyDescent="0.35">
      <c r="A126" s="1">
        <v>1963.08</v>
      </c>
      <c r="B126" s="89">
        <f t="shared" si="11"/>
        <v>1963.08</v>
      </c>
      <c r="C126" s="80">
        <f t="shared" si="12"/>
        <v>23224</v>
      </c>
      <c r="D126" s="1">
        <f>VLOOKUP(A126,Data_Shiller!A:M,13,FALSE)</f>
        <v>20.47263790052768</v>
      </c>
      <c r="E126" s="1">
        <f>VLOOKUP(A126,Data_Shiller!A:B,2)</f>
        <v>70.98</v>
      </c>
      <c r="F126" s="81">
        <f>VLOOKUP(C126,'FRED Graph'!$A$12:$C$853,3,FALSE)</f>
        <v>0.04</v>
      </c>
      <c r="G126" s="82">
        <f t="shared" si="13"/>
        <v>3.2737397821989145E-3</v>
      </c>
      <c r="H126" s="83">
        <f t="shared" si="14"/>
        <v>2.6345449422372269E-2</v>
      </c>
      <c r="I126" s="84">
        <f t="shared" si="15"/>
        <v>0.1552550014088474</v>
      </c>
      <c r="J126" s="84">
        <f t="shared" si="16"/>
        <v>0.46238377007607756</v>
      </c>
      <c r="L126" s="85">
        <f t="shared" si="17"/>
        <v>0.36622658891353255</v>
      </c>
      <c r="M126" s="85">
        <f t="shared" si="18"/>
        <v>0.1552550014088474</v>
      </c>
      <c r="N126" s="85">
        <f t="shared" si="19"/>
        <v>3.8738277942561794E-2</v>
      </c>
      <c r="P126" s="86">
        <f t="shared" si="20"/>
        <v>0.32622658891353257</v>
      </c>
      <c r="Q126" s="86">
        <f t="shared" si="20"/>
        <v>0.1152550014088474</v>
      </c>
      <c r="R126" s="86">
        <f t="shared" si="20"/>
        <v>-1.2617220574382068E-3</v>
      </c>
    </row>
    <row r="127" spans="1:18" x14ac:dyDescent="0.35">
      <c r="A127" s="1">
        <v>1963.09</v>
      </c>
      <c r="B127" s="89">
        <f t="shared" si="11"/>
        <v>1963.09</v>
      </c>
      <c r="C127" s="80">
        <f t="shared" si="12"/>
        <v>23255</v>
      </c>
      <c r="D127" s="1">
        <f>VLOOKUP(A127,Data_Shiller!A:M,13,FALSE)</f>
        <v>20.960360090705105</v>
      </c>
      <c r="E127" s="1">
        <f>VLOOKUP(A127,Data_Shiller!A:B,2)</f>
        <v>72.849999999999994</v>
      </c>
      <c r="F127" s="81">
        <f>VLOOKUP(C127,'FRED Graph'!$A$12:$C$853,3,FALSE)</f>
        <v>4.0800000000000003E-2</v>
      </c>
      <c r="G127" s="82">
        <f t="shared" si="13"/>
        <v>3.3380295383023117E-3</v>
      </c>
      <c r="H127" s="83">
        <f t="shared" si="14"/>
        <v>2.4708304735758801E-3</v>
      </c>
      <c r="I127" s="84">
        <f t="shared" si="15"/>
        <v>0.14495538778311601</v>
      </c>
      <c r="J127" s="84">
        <f t="shared" si="16"/>
        <v>0.44955387783115985</v>
      </c>
      <c r="L127" s="85">
        <f t="shared" si="17"/>
        <v>3.0056232992522247E-2</v>
      </c>
      <c r="M127" s="85">
        <f t="shared" si="18"/>
        <v>0.14495538778311601</v>
      </c>
      <c r="N127" s="85">
        <f t="shared" si="19"/>
        <v>3.7823346519650247E-2</v>
      </c>
      <c r="P127" s="86">
        <f t="shared" si="20"/>
        <v>-1.0743767007477756E-2</v>
      </c>
      <c r="Q127" s="86">
        <f t="shared" si="20"/>
        <v>0.104155387783116</v>
      </c>
      <c r="R127" s="86">
        <f t="shared" si="20"/>
        <v>-2.9766534803497557E-3</v>
      </c>
    </row>
    <row r="128" spans="1:18" x14ac:dyDescent="0.35">
      <c r="A128" s="1">
        <v>1963.1</v>
      </c>
      <c r="B128" s="89">
        <f t="shared" si="11"/>
        <v>1963.1</v>
      </c>
      <c r="C128" s="80">
        <f t="shared" si="12"/>
        <v>22981</v>
      </c>
      <c r="D128" s="1">
        <f>VLOOKUP(A128,Data_Shiller!A:M,13,FALSE)</f>
        <v>20.891344595411493</v>
      </c>
      <c r="E128" s="1">
        <f>VLOOKUP(A128,Data_Shiller!A:B,2)</f>
        <v>73.03</v>
      </c>
      <c r="F128" s="81">
        <f>VLOOKUP(C128,'FRED Graph'!$A$12:$C$853,3,FALSE)</f>
        <v>3.8599999999999995E-2</v>
      </c>
      <c r="G128" s="82">
        <f t="shared" si="13"/>
        <v>3.1611235488977485E-3</v>
      </c>
      <c r="H128" s="83">
        <f t="shared" si="14"/>
        <v>-5.6141311789674742E-3</v>
      </c>
      <c r="I128" s="84">
        <f t="shared" si="15"/>
        <v>0.16185129398877174</v>
      </c>
      <c r="J128" s="84">
        <f t="shared" si="16"/>
        <v>0.50349171573326035</v>
      </c>
      <c r="L128" s="85">
        <f t="shared" si="17"/>
        <v>-6.5327796589171316E-2</v>
      </c>
      <c r="M128" s="85">
        <f t="shared" si="18"/>
        <v>0.16185129398877174</v>
      </c>
      <c r="N128" s="85">
        <f t="shared" si="19"/>
        <v>4.1621903903562352E-2</v>
      </c>
      <c r="P128" s="86">
        <f t="shared" si="20"/>
        <v>-0.10392779658917131</v>
      </c>
      <c r="Q128" s="86">
        <f t="shared" si="20"/>
        <v>0.12325129398877174</v>
      </c>
      <c r="R128" s="86">
        <f t="shared" si="20"/>
        <v>3.0219039035623563E-3</v>
      </c>
    </row>
    <row r="129" spans="1:18" x14ac:dyDescent="0.35">
      <c r="A129" s="1">
        <v>1963.11</v>
      </c>
      <c r="B129" s="89">
        <f t="shared" si="11"/>
        <v>1963.11</v>
      </c>
      <c r="C129" s="80">
        <f t="shared" si="12"/>
        <v>23316</v>
      </c>
      <c r="D129" s="1">
        <f>VLOOKUP(A129,Data_Shiller!A:M,13,FALSE)</f>
        <v>20.720399335339707</v>
      </c>
      <c r="E129" s="1">
        <f>VLOOKUP(A129,Data_Shiller!A:B,2)</f>
        <v>72.62</v>
      </c>
      <c r="F129" s="81">
        <f>VLOOKUP(C129,'FRED Graph'!$A$12:$C$853,3,FALSE)</f>
        <v>4.1200000000000001E-2</v>
      </c>
      <c r="G129" s="82">
        <f t="shared" si="13"/>
        <v>3.3701574315379013E-3</v>
      </c>
      <c r="H129" s="83">
        <f t="shared" si="14"/>
        <v>2.1343982374001591E-2</v>
      </c>
      <c r="I129" s="84">
        <f t="shared" si="15"/>
        <v>0.1765353896998072</v>
      </c>
      <c r="J129" s="84">
        <f t="shared" si="16"/>
        <v>0.40457174332139889</v>
      </c>
      <c r="L129" s="85">
        <f t="shared" si="17"/>
        <v>0.28844063506632556</v>
      </c>
      <c r="M129" s="85">
        <f t="shared" si="18"/>
        <v>0.1765353896998072</v>
      </c>
      <c r="N129" s="85">
        <f t="shared" si="19"/>
        <v>3.4556926507726127E-2</v>
      </c>
      <c r="P129" s="86">
        <f t="shared" si="20"/>
        <v>0.24724063506632554</v>
      </c>
      <c r="Q129" s="86">
        <f t="shared" si="20"/>
        <v>0.13533538969980718</v>
      </c>
      <c r="R129" s="86">
        <f t="shared" si="20"/>
        <v>-6.6430734922738738E-3</v>
      </c>
    </row>
    <row r="130" spans="1:18" x14ac:dyDescent="0.35">
      <c r="A130" s="1">
        <v>1963.12</v>
      </c>
      <c r="B130" s="89">
        <f t="shared" ref="B130:B193" si="21">IF(RIGHT(A130,3)="0.1",_xlfn.CONCAT(A130,"0"),A130)</f>
        <v>1963.12</v>
      </c>
      <c r="C130" s="80">
        <f t="shared" si="12"/>
        <v>23346</v>
      </c>
      <c r="D130" s="1">
        <f>VLOOKUP(A130,Data_Shiller!A:M,13,FALSE)</f>
        <v>21.03859937673705</v>
      </c>
      <c r="E130" s="1">
        <f>VLOOKUP(A130,Data_Shiller!A:B,2)</f>
        <v>74.17</v>
      </c>
      <c r="F130" s="81">
        <f>VLOOKUP(C130,'FRED Graph'!$A$12:$C$853,3,FALSE)</f>
        <v>4.1299999999999996E-2</v>
      </c>
      <c r="G130" s="82">
        <f t="shared" si="13"/>
        <v>3.3781876370064801E-3</v>
      </c>
      <c r="H130" s="83">
        <f t="shared" si="14"/>
        <v>3.0740191452069521E-2</v>
      </c>
      <c r="I130" s="84">
        <f t="shared" si="15"/>
        <v>0.13199406768235122</v>
      </c>
      <c r="J130" s="84">
        <f t="shared" si="16"/>
        <v>0.27787515167857624</v>
      </c>
      <c r="L130" s="85">
        <f t="shared" si="17"/>
        <v>0.43810477681391968</v>
      </c>
      <c r="M130" s="85">
        <f t="shared" si="18"/>
        <v>0.13199406768235122</v>
      </c>
      <c r="N130" s="85">
        <f t="shared" si="19"/>
        <v>2.4822950118759124E-2</v>
      </c>
      <c r="P130" s="86">
        <f t="shared" si="20"/>
        <v>0.39680477681391968</v>
      </c>
      <c r="Q130" s="86">
        <f t="shared" si="20"/>
        <v>9.069406768235122E-2</v>
      </c>
      <c r="R130" s="86">
        <f t="shared" si="20"/>
        <v>-1.6477049881240872E-2</v>
      </c>
    </row>
    <row r="131" spans="1:18" x14ac:dyDescent="0.35">
      <c r="A131" s="1">
        <v>1964.01</v>
      </c>
      <c r="B131" s="89">
        <f t="shared" si="21"/>
        <v>1964.01</v>
      </c>
      <c r="C131" s="80">
        <f t="shared" ref="C131:C194" si="22">DATE(LEFT(B131,4),RIGHT(B131,2),1)</f>
        <v>23377</v>
      </c>
      <c r="D131" s="1">
        <f>VLOOKUP(A131,Data_Shiller!A:M,13,FALSE)</f>
        <v>21.627216196980925</v>
      </c>
      <c r="E131" s="1">
        <f>VLOOKUP(A131,Data_Shiller!A:B,2)</f>
        <v>76.45</v>
      </c>
      <c r="F131" s="81">
        <f>VLOOKUP(C131,'FRED Graph'!$A$12:$C$853,3,FALSE)</f>
        <v>4.1700000000000001E-2</v>
      </c>
      <c r="G131" s="82">
        <f t="shared" ref="G131:G194" si="23">((1+F131)^(1/12))-1</f>
        <v>3.4103013914235092E-3</v>
      </c>
      <c r="H131" s="83">
        <f t="shared" ref="H131:H194" si="24">E132/E131-1</f>
        <v>1.2295618051013646E-2</v>
      </c>
      <c r="I131" s="84">
        <f t="shared" ref="I131:I194" si="25">E143/E131-1</f>
        <v>0.12648790058862014</v>
      </c>
      <c r="J131" s="84">
        <f t="shared" ref="J131:J194" si="26">E251/E131-1</f>
        <v>0.25716154349247877</v>
      </c>
      <c r="L131" s="85">
        <f t="shared" ref="L131:L194" si="27">((1+H131)^12)-1</f>
        <v>0.15794593625324094</v>
      </c>
      <c r="M131" s="85">
        <f t="shared" ref="M131:M194" si="28">I131</f>
        <v>0.12648790058862014</v>
      </c>
      <c r="N131" s="85">
        <f t="shared" ref="N131:N194" si="29">((1+J131)^(1/10))-1</f>
        <v>2.3149529207162622E-2</v>
      </c>
      <c r="P131" s="86">
        <f t="shared" ref="P131:R194" si="30">L131-$F131</f>
        <v>0.11624593625324094</v>
      </c>
      <c r="Q131" s="86">
        <f t="shared" si="30"/>
        <v>8.4787900588620138E-2</v>
      </c>
      <c r="R131" s="86">
        <f t="shared" si="30"/>
        <v>-1.8550470792837379E-2</v>
      </c>
    </row>
    <row r="132" spans="1:18" x14ac:dyDescent="0.35">
      <c r="A132" s="1">
        <v>1964.02</v>
      </c>
      <c r="B132" s="89">
        <f t="shared" si="21"/>
        <v>1964.02</v>
      </c>
      <c r="C132" s="80">
        <f t="shared" si="22"/>
        <v>23408</v>
      </c>
      <c r="D132" s="1">
        <f>VLOOKUP(A132,Data_Shiller!A:M,13,FALSE)</f>
        <v>21.832670826710324</v>
      </c>
      <c r="E132" s="1">
        <f>VLOOKUP(A132,Data_Shiller!A:B,2)</f>
        <v>77.39</v>
      </c>
      <c r="F132" s="81">
        <f>VLOOKUP(C132,'FRED Graph'!$A$12:$C$853,3,FALSE)</f>
        <v>4.1500000000000002E-2</v>
      </c>
      <c r="G132" s="82">
        <f t="shared" si="23"/>
        <v>3.3942459274463044E-3</v>
      </c>
      <c r="H132" s="83">
        <f t="shared" si="24"/>
        <v>1.8219408192272857E-2</v>
      </c>
      <c r="I132" s="84">
        <f t="shared" si="25"/>
        <v>0.12094585863806695</v>
      </c>
      <c r="J132" s="84">
        <f t="shared" si="26"/>
        <v>0.20752035146659775</v>
      </c>
      <c r="L132" s="85">
        <f t="shared" si="27"/>
        <v>0.24192808961898948</v>
      </c>
      <c r="M132" s="85">
        <f t="shared" si="28"/>
        <v>0.12094585863806695</v>
      </c>
      <c r="N132" s="85">
        <f t="shared" si="29"/>
        <v>1.90358101451511E-2</v>
      </c>
      <c r="P132" s="86">
        <f t="shared" si="30"/>
        <v>0.20042808961898947</v>
      </c>
      <c r="Q132" s="86">
        <f t="shared" si="30"/>
        <v>7.9445858638066941E-2</v>
      </c>
      <c r="R132" s="86">
        <f t="shared" si="30"/>
        <v>-2.2464189854848902E-2</v>
      </c>
    </row>
    <row r="133" spans="1:18" x14ac:dyDescent="0.35">
      <c r="A133" s="1">
        <v>1964.03</v>
      </c>
      <c r="B133" s="89">
        <f t="shared" si="21"/>
        <v>1964.03</v>
      </c>
      <c r="C133" s="80">
        <f t="shared" si="22"/>
        <v>23437</v>
      </c>
      <c r="D133" s="1">
        <f>VLOOKUP(A133,Data_Shiller!A:M,13,FALSE)</f>
        <v>22.167245585982638</v>
      </c>
      <c r="E133" s="1">
        <f>VLOOKUP(A133,Data_Shiller!A:B,2)</f>
        <v>78.8</v>
      </c>
      <c r="F133" s="81">
        <f>VLOOKUP(C133,'FRED Graph'!$A$12:$C$853,3,FALSE)</f>
        <v>4.2199999999999994E-2</v>
      </c>
      <c r="G133" s="82">
        <f t="shared" si="23"/>
        <v>3.4504276924163246E-3</v>
      </c>
      <c r="H133" s="83">
        <f t="shared" si="24"/>
        <v>1.4467005076142181E-2</v>
      </c>
      <c r="I133" s="84">
        <f t="shared" si="25"/>
        <v>0.1019035532994923</v>
      </c>
      <c r="J133" s="84">
        <f t="shared" si="26"/>
        <v>0.23654822335025383</v>
      </c>
      <c r="L133" s="85">
        <f t="shared" si="27"/>
        <v>0.18810580334805715</v>
      </c>
      <c r="M133" s="85">
        <f t="shared" si="28"/>
        <v>0.1019035532994923</v>
      </c>
      <c r="N133" s="85">
        <f t="shared" si="29"/>
        <v>2.145939151826326E-2</v>
      </c>
      <c r="P133" s="86">
        <f t="shared" si="30"/>
        <v>0.14590580334805717</v>
      </c>
      <c r="Q133" s="86">
        <f t="shared" si="30"/>
        <v>5.9703553299492305E-2</v>
      </c>
      <c r="R133" s="86">
        <f t="shared" si="30"/>
        <v>-2.0740608481736734E-2</v>
      </c>
    </row>
    <row r="134" spans="1:18" x14ac:dyDescent="0.35">
      <c r="A134" s="1">
        <v>1964.04</v>
      </c>
      <c r="B134" s="89">
        <f t="shared" si="21"/>
        <v>1964.04</v>
      </c>
      <c r="C134" s="80">
        <f t="shared" si="22"/>
        <v>23468</v>
      </c>
      <c r="D134" s="1">
        <f>VLOOKUP(A134,Data_Shiller!A:M,13,FALSE)</f>
        <v>22.422192169737183</v>
      </c>
      <c r="E134" s="1">
        <f>VLOOKUP(A134,Data_Shiller!A:B,2)</f>
        <v>79.94</v>
      </c>
      <c r="F134" s="81">
        <f>VLOOKUP(C134,'FRED Graph'!$A$12:$C$853,3,FALSE)</f>
        <v>4.2300000000000004E-2</v>
      </c>
      <c r="G134" s="82">
        <f t="shared" si="23"/>
        <v>3.4584508349766452E-3</v>
      </c>
      <c r="H134" s="83">
        <f t="shared" si="24"/>
        <v>9.7573179884913319E-3</v>
      </c>
      <c r="I134" s="84">
        <f t="shared" si="25"/>
        <v>0.10045033775331502</v>
      </c>
      <c r="J134" s="84">
        <f t="shared" si="26"/>
        <v>0.15661746309732294</v>
      </c>
      <c r="L134" s="85">
        <f t="shared" si="27"/>
        <v>0.12358028874367277</v>
      </c>
      <c r="M134" s="85">
        <f t="shared" si="28"/>
        <v>0.10045033775331502</v>
      </c>
      <c r="N134" s="85">
        <f t="shared" si="29"/>
        <v>1.465634268509608E-2</v>
      </c>
      <c r="P134" s="86">
        <f t="shared" si="30"/>
        <v>8.1280288743672768E-2</v>
      </c>
      <c r="Q134" s="86">
        <f t="shared" si="30"/>
        <v>5.8150337753315018E-2</v>
      </c>
      <c r="R134" s="86">
        <f t="shared" si="30"/>
        <v>-2.7643657314903924E-2</v>
      </c>
    </row>
    <row r="135" spans="1:18" x14ac:dyDescent="0.35">
      <c r="A135" s="1">
        <v>1964.05</v>
      </c>
      <c r="B135" s="89">
        <f t="shared" si="21"/>
        <v>1964.05</v>
      </c>
      <c r="C135" s="80">
        <f t="shared" si="22"/>
        <v>23498</v>
      </c>
      <c r="D135" s="1">
        <f>VLOOKUP(A135,Data_Shiller!A:M,13,FALSE)</f>
        <v>22.57433076956384</v>
      </c>
      <c r="E135" s="1">
        <f>VLOOKUP(A135,Data_Shiller!A:B,2)</f>
        <v>80.72</v>
      </c>
      <c r="F135" s="81">
        <f>VLOOKUP(C135,'FRED Graph'!$A$12:$C$853,3,FALSE)</f>
        <v>4.2000000000000003E-2</v>
      </c>
      <c r="G135" s="82">
        <f t="shared" si="23"/>
        <v>3.4343792900468628E-3</v>
      </c>
      <c r="H135" s="83">
        <f t="shared" si="24"/>
        <v>-5.94648166501488E-3</v>
      </c>
      <c r="I135" s="84">
        <f t="shared" si="25"/>
        <v>0.10604558969276523</v>
      </c>
      <c r="J135" s="84">
        <f t="shared" si="26"/>
        <v>0.11087710604558976</v>
      </c>
      <c r="L135" s="85">
        <f t="shared" si="27"/>
        <v>-6.9069624088834547E-2</v>
      </c>
      <c r="M135" s="85">
        <f t="shared" si="28"/>
        <v>0.10604558969276523</v>
      </c>
      <c r="N135" s="85">
        <f t="shared" si="29"/>
        <v>1.0570465662933071E-2</v>
      </c>
      <c r="P135" s="86">
        <f t="shared" si="30"/>
        <v>-0.11106962408883456</v>
      </c>
      <c r="Q135" s="86">
        <f t="shared" si="30"/>
        <v>6.404558969276522E-2</v>
      </c>
      <c r="R135" s="86">
        <f t="shared" si="30"/>
        <v>-3.1429534337066932E-2</v>
      </c>
    </row>
    <row r="136" spans="1:18" x14ac:dyDescent="0.35">
      <c r="A136" s="1">
        <v>1964.06</v>
      </c>
      <c r="B136" s="89">
        <f t="shared" si="21"/>
        <v>1964.06</v>
      </c>
      <c r="C136" s="80">
        <f t="shared" si="22"/>
        <v>23529</v>
      </c>
      <c r="D136" s="1">
        <f>VLOOKUP(A136,Data_Shiller!A:M,13,FALSE)</f>
        <v>22.30028803608279</v>
      </c>
      <c r="E136" s="1">
        <f>VLOOKUP(A136,Data_Shiller!A:B,2)</f>
        <v>80.239999999999995</v>
      </c>
      <c r="F136" s="81">
        <f>VLOOKUP(C136,'FRED Graph'!$A$12:$C$853,3,FALSE)</f>
        <v>4.1700000000000001E-2</v>
      </c>
      <c r="G136" s="82">
        <f t="shared" si="23"/>
        <v>3.4103013914235092E-3</v>
      </c>
      <c r="H136" s="83">
        <f t="shared" si="24"/>
        <v>3.7138584247258244E-2</v>
      </c>
      <c r="I136" s="84">
        <f t="shared" si="25"/>
        <v>5.9820538384845579E-2</v>
      </c>
      <c r="J136" s="84">
        <f t="shared" si="26"/>
        <v>0.11901794616151551</v>
      </c>
      <c r="L136" s="85">
        <f t="shared" si="27"/>
        <v>0.54896461718364775</v>
      </c>
      <c r="M136" s="85">
        <f t="shared" si="28"/>
        <v>5.9820538384845579E-2</v>
      </c>
      <c r="N136" s="85">
        <f t="shared" si="29"/>
        <v>1.1308611015385939E-2</v>
      </c>
      <c r="P136" s="86">
        <f t="shared" si="30"/>
        <v>0.50726461718364779</v>
      </c>
      <c r="Q136" s="86">
        <f t="shared" si="30"/>
        <v>1.8120538384845578E-2</v>
      </c>
      <c r="R136" s="86">
        <f t="shared" si="30"/>
        <v>-3.0391388984614062E-2</v>
      </c>
    </row>
    <row r="137" spans="1:18" x14ac:dyDescent="0.35">
      <c r="A137" s="1">
        <v>1964.07</v>
      </c>
      <c r="B137" s="89">
        <f t="shared" si="21"/>
        <v>1964.07</v>
      </c>
      <c r="C137" s="80">
        <f t="shared" si="22"/>
        <v>23559</v>
      </c>
      <c r="D137" s="1">
        <f>VLOOKUP(A137,Data_Shiller!A:M,13,FALSE)</f>
        <v>22.984351845738395</v>
      </c>
      <c r="E137" s="1">
        <f>VLOOKUP(A137,Data_Shiller!A:B,2)</f>
        <v>83.22</v>
      </c>
      <c r="F137" s="81">
        <f>VLOOKUP(C137,'FRED Graph'!$A$12:$C$853,3,FALSE)</f>
        <v>4.1900000000000007E-2</v>
      </c>
      <c r="G137" s="82">
        <f t="shared" si="23"/>
        <v>3.4263540299781514E-3</v>
      </c>
      <c r="H137" s="83">
        <f t="shared" si="24"/>
        <v>-1.4659937515020371E-2</v>
      </c>
      <c r="I137" s="84">
        <f t="shared" si="25"/>
        <v>2.0307618360970947E-2</v>
      </c>
      <c r="J137" s="84">
        <f t="shared" si="26"/>
        <v>-4.6983898101417898E-2</v>
      </c>
      <c r="L137" s="85">
        <f t="shared" si="27"/>
        <v>-0.16240574261675222</v>
      </c>
      <c r="M137" s="85">
        <f t="shared" si="28"/>
        <v>2.0307618360970947E-2</v>
      </c>
      <c r="N137" s="85">
        <f t="shared" si="29"/>
        <v>-4.800787151869379E-3</v>
      </c>
      <c r="P137" s="86">
        <f t="shared" si="30"/>
        <v>-0.20430574261675222</v>
      </c>
      <c r="Q137" s="86">
        <f t="shared" si="30"/>
        <v>-2.159238163902906E-2</v>
      </c>
      <c r="R137" s="86">
        <f t="shared" si="30"/>
        <v>-4.6700787151869386E-2</v>
      </c>
    </row>
    <row r="138" spans="1:18" x14ac:dyDescent="0.35">
      <c r="A138" s="1">
        <v>1964.08</v>
      </c>
      <c r="B138" s="89">
        <f t="shared" si="21"/>
        <v>1964.08</v>
      </c>
      <c r="C138" s="80">
        <f t="shared" si="22"/>
        <v>23590</v>
      </c>
      <c r="D138" s="1">
        <f>VLOOKUP(A138,Data_Shiller!A:M,13,FALSE)</f>
        <v>22.650407292938795</v>
      </c>
      <c r="E138" s="1">
        <f>VLOOKUP(A138,Data_Shiller!A:B,2)</f>
        <v>82</v>
      </c>
      <c r="F138" s="81">
        <f>VLOOKUP(C138,'FRED Graph'!$A$12:$C$853,3,FALSE)</f>
        <v>4.1900000000000007E-2</v>
      </c>
      <c r="G138" s="82">
        <f t="shared" si="23"/>
        <v>3.4263540299781514E-3</v>
      </c>
      <c r="H138" s="83">
        <f t="shared" si="24"/>
        <v>1.7195121951219416E-2</v>
      </c>
      <c r="I138" s="84">
        <f t="shared" si="25"/>
        <v>5.4756097560975547E-2</v>
      </c>
      <c r="J138" s="84">
        <f t="shared" si="26"/>
        <v>-7.2804878048780441E-2</v>
      </c>
      <c r="L138" s="85">
        <f t="shared" si="27"/>
        <v>0.22701882495317172</v>
      </c>
      <c r="M138" s="85">
        <f t="shared" si="28"/>
        <v>5.4756097560975547E-2</v>
      </c>
      <c r="N138" s="85">
        <f t="shared" si="29"/>
        <v>-7.5306264711930693E-3</v>
      </c>
      <c r="P138" s="86">
        <f t="shared" si="30"/>
        <v>0.18511882495317172</v>
      </c>
      <c r="Q138" s="86">
        <f t="shared" si="30"/>
        <v>1.2856097560975541E-2</v>
      </c>
      <c r="R138" s="86">
        <f t="shared" si="30"/>
        <v>-4.9430626471193076E-2</v>
      </c>
    </row>
    <row r="139" spans="1:18" x14ac:dyDescent="0.35">
      <c r="A139" s="1">
        <v>1964.09</v>
      </c>
      <c r="B139" s="89">
        <f t="shared" si="21"/>
        <v>1964.09</v>
      </c>
      <c r="C139" s="80">
        <f t="shared" si="22"/>
        <v>23621</v>
      </c>
      <c r="D139" s="1">
        <f>VLOOKUP(A139,Data_Shiller!A:M,13,FALSE)</f>
        <v>22.892221984231693</v>
      </c>
      <c r="E139" s="1">
        <f>VLOOKUP(A139,Data_Shiller!A:B,2)</f>
        <v>83.41</v>
      </c>
      <c r="F139" s="81">
        <f>VLOOKUP(C139,'FRED Graph'!$A$12:$C$853,3,FALSE)</f>
        <v>4.2000000000000003E-2</v>
      </c>
      <c r="G139" s="82">
        <f t="shared" si="23"/>
        <v>3.4343792900468628E-3</v>
      </c>
      <c r="H139" s="83">
        <f t="shared" si="24"/>
        <v>1.7264117012348645E-2</v>
      </c>
      <c r="I139" s="84">
        <f t="shared" si="25"/>
        <v>7.1574151780362083E-2</v>
      </c>
      <c r="J139" s="84">
        <f t="shared" si="26"/>
        <v>-0.18331135355472961</v>
      </c>
      <c r="L139" s="85">
        <f t="shared" si="27"/>
        <v>0.22801792327662995</v>
      </c>
      <c r="M139" s="85">
        <f t="shared" si="28"/>
        <v>7.1574151780362083E-2</v>
      </c>
      <c r="N139" s="85">
        <f t="shared" si="29"/>
        <v>-2.0046086090145576E-2</v>
      </c>
      <c r="P139" s="86">
        <f t="shared" si="30"/>
        <v>0.18601792327662994</v>
      </c>
      <c r="Q139" s="86">
        <f t="shared" si="30"/>
        <v>2.957415178036208E-2</v>
      </c>
      <c r="R139" s="86">
        <f t="shared" si="30"/>
        <v>-6.2046086090145579E-2</v>
      </c>
    </row>
    <row r="140" spans="1:18" x14ac:dyDescent="0.35">
      <c r="A140" s="1">
        <v>1964.1</v>
      </c>
      <c r="B140" s="89">
        <f t="shared" si="21"/>
        <v>1964.1</v>
      </c>
      <c r="C140" s="80">
        <f t="shared" si="22"/>
        <v>23346</v>
      </c>
      <c r="D140" s="1">
        <f>VLOOKUP(A140,Data_Shiller!A:M,13,FALSE)</f>
        <v>23.21215468067534</v>
      </c>
      <c r="E140" s="1">
        <f>VLOOKUP(A140,Data_Shiller!A:B,2)</f>
        <v>84.85</v>
      </c>
      <c r="F140" s="81">
        <f>VLOOKUP(C140,'FRED Graph'!$A$12:$C$853,3,FALSE)</f>
        <v>4.1299999999999996E-2</v>
      </c>
      <c r="G140" s="82">
        <f t="shared" si="23"/>
        <v>3.3781876370064801E-3</v>
      </c>
      <c r="H140" s="83">
        <f t="shared" si="24"/>
        <v>6.95344725987046E-3</v>
      </c>
      <c r="I140" s="84">
        <f t="shared" si="25"/>
        <v>7.7077195050088365E-2</v>
      </c>
      <c r="J140" s="84">
        <f t="shared" si="26"/>
        <v>-0.18161461402474954</v>
      </c>
      <c r="L140" s="85">
        <f t="shared" si="27"/>
        <v>8.6707630066025443E-2</v>
      </c>
      <c r="M140" s="85">
        <f t="shared" si="28"/>
        <v>7.7077195050088365E-2</v>
      </c>
      <c r="N140" s="85">
        <f t="shared" si="29"/>
        <v>-1.9842682493402153E-2</v>
      </c>
      <c r="P140" s="86">
        <f t="shared" si="30"/>
        <v>4.5407630066025446E-2</v>
      </c>
      <c r="Q140" s="86">
        <f t="shared" si="30"/>
        <v>3.5777195050088369E-2</v>
      </c>
      <c r="R140" s="86">
        <f t="shared" si="30"/>
        <v>-6.1142682493402149E-2</v>
      </c>
    </row>
    <row r="141" spans="1:18" x14ac:dyDescent="0.35">
      <c r="A141" s="1">
        <v>1964.11</v>
      </c>
      <c r="B141" s="89">
        <f t="shared" si="21"/>
        <v>1964.11</v>
      </c>
      <c r="C141" s="80">
        <f t="shared" si="22"/>
        <v>23682</v>
      </c>
      <c r="D141" s="1">
        <f>VLOOKUP(A141,Data_Shiller!A:M,13,FALSE)</f>
        <v>23.225019793095818</v>
      </c>
      <c r="E141" s="1">
        <f>VLOOKUP(A141,Data_Shiller!A:B,2)</f>
        <v>85.44</v>
      </c>
      <c r="F141" s="81">
        <f>VLOOKUP(C141,'FRED Graph'!$A$12:$C$853,3,FALSE)</f>
        <v>4.1500000000000002E-2</v>
      </c>
      <c r="G141" s="82">
        <f t="shared" si="23"/>
        <v>3.3942459274463044E-3</v>
      </c>
      <c r="H141" s="83">
        <f t="shared" si="24"/>
        <v>-1.7322097378277168E-2</v>
      </c>
      <c r="I141" s="84">
        <f t="shared" si="25"/>
        <v>7.8534644194756753E-2</v>
      </c>
      <c r="J141" s="84">
        <f t="shared" si="26"/>
        <v>-0.16034644194756553</v>
      </c>
      <c r="L141" s="85">
        <f t="shared" si="27"/>
        <v>-0.18916164720630724</v>
      </c>
      <c r="M141" s="85">
        <f t="shared" si="28"/>
        <v>7.8534644194756753E-2</v>
      </c>
      <c r="N141" s="85">
        <f t="shared" si="29"/>
        <v>-1.7324760482217982E-2</v>
      </c>
      <c r="P141" s="86">
        <f t="shared" si="30"/>
        <v>-0.23066164720630725</v>
      </c>
      <c r="Q141" s="86">
        <f t="shared" si="30"/>
        <v>3.7034644194756751E-2</v>
      </c>
      <c r="R141" s="86">
        <f t="shared" si="30"/>
        <v>-5.8824760482217985E-2</v>
      </c>
    </row>
    <row r="142" spans="1:18" x14ac:dyDescent="0.35">
      <c r="A142" s="1">
        <v>1964.12</v>
      </c>
      <c r="B142" s="89">
        <f t="shared" si="21"/>
        <v>1964.12</v>
      </c>
      <c r="C142" s="80">
        <f t="shared" si="22"/>
        <v>23712</v>
      </c>
      <c r="D142" s="1">
        <f>VLOOKUP(A142,Data_Shiller!A:M,13,FALSE)</f>
        <v>22.752984772787268</v>
      </c>
      <c r="E142" s="1">
        <f>VLOOKUP(A142,Data_Shiller!A:B,2)</f>
        <v>83.96</v>
      </c>
      <c r="F142" s="81">
        <f>VLOOKUP(C142,'FRED Graph'!$A$12:$C$853,3,FALSE)</f>
        <v>4.1799999999999997E-2</v>
      </c>
      <c r="G142" s="82">
        <f t="shared" si="23"/>
        <v>3.4183280638138136E-3</v>
      </c>
      <c r="H142" s="83">
        <f t="shared" si="24"/>
        <v>2.5726536445926707E-2</v>
      </c>
      <c r="I142" s="84">
        <f t="shared" si="25"/>
        <v>9.2544068604097252E-2</v>
      </c>
      <c r="J142" s="84">
        <f t="shared" si="26"/>
        <v>-0.20116722248689856</v>
      </c>
      <c r="L142" s="85">
        <f t="shared" si="27"/>
        <v>0.35637287126134365</v>
      </c>
      <c r="M142" s="85">
        <f t="shared" si="28"/>
        <v>9.2544068604097252E-2</v>
      </c>
      <c r="N142" s="85">
        <f t="shared" si="29"/>
        <v>-2.2210008363913625E-2</v>
      </c>
      <c r="P142" s="86">
        <f t="shared" si="30"/>
        <v>0.31457287126134365</v>
      </c>
      <c r="Q142" s="86">
        <f t="shared" si="30"/>
        <v>5.0744068604097255E-2</v>
      </c>
      <c r="R142" s="86">
        <f t="shared" si="30"/>
        <v>-6.4010008363913629E-2</v>
      </c>
    </row>
    <row r="143" spans="1:18" x14ac:dyDescent="0.35">
      <c r="A143" s="1">
        <v>1965.01</v>
      </c>
      <c r="B143" s="89">
        <f t="shared" si="21"/>
        <v>1965.01</v>
      </c>
      <c r="C143" s="80">
        <f t="shared" si="22"/>
        <v>23743</v>
      </c>
      <c r="D143" s="1">
        <f>VLOOKUP(A143,Data_Shiller!A:M,13,FALSE)</f>
        <v>23.269335081922463</v>
      </c>
      <c r="E143" s="1">
        <f>VLOOKUP(A143,Data_Shiller!A:B,2)</f>
        <v>86.12</v>
      </c>
      <c r="F143" s="81">
        <f>VLOOKUP(C143,'FRED Graph'!$A$12:$C$853,3,FALSE)</f>
        <v>4.1900000000000007E-2</v>
      </c>
      <c r="G143" s="82">
        <f t="shared" si="23"/>
        <v>3.4263540299781514E-3</v>
      </c>
      <c r="H143" s="83">
        <f t="shared" si="24"/>
        <v>7.3153738968880777E-3</v>
      </c>
      <c r="I143" s="84">
        <f t="shared" si="25"/>
        <v>8.3604273107291904E-2</v>
      </c>
      <c r="J143" s="84">
        <f t="shared" si="26"/>
        <v>-0.15745471435206693</v>
      </c>
      <c r="L143" s="85">
        <f t="shared" si="27"/>
        <v>9.1404016577322222E-2</v>
      </c>
      <c r="M143" s="85">
        <f t="shared" si="28"/>
        <v>8.3604273107291904E-2</v>
      </c>
      <c r="N143" s="85">
        <f t="shared" si="29"/>
        <v>-1.6986855072892437E-2</v>
      </c>
      <c r="P143" s="86">
        <f t="shared" si="30"/>
        <v>4.9504016577322216E-2</v>
      </c>
      <c r="Q143" s="86">
        <f t="shared" si="30"/>
        <v>4.1704273107291898E-2</v>
      </c>
      <c r="R143" s="86">
        <f t="shared" si="30"/>
        <v>-5.8886855072892444E-2</v>
      </c>
    </row>
    <row r="144" spans="1:18" x14ac:dyDescent="0.35">
      <c r="A144" s="1">
        <v>1965.02</v>
      </c>
      <c r="B144" s="89">
        <f t="shared" si="21"/>
        <v>1965.02</v>
      </c>
      <c r="C144" s="80">
        <f t="shared" si="22"/>
        <v>23774</v>
      </c>
      <c r="D144" s="1">
        <f>VLOOKUP(A144,Data_Shiller!A:M,13,FALSE)</f>
        <v>23.372068272751331</v>
      </c>
      <c r="E144" s="1">
        <f>VLOOKUP(A144,Data_Shiller!A:B,2)</f>
        <v>86.75</v>
      </c>
      <c r="F144" s="81">
        <f>VLOOKUP(C144,'FRED Graph'!$A$12:$C$853,3,FALSE)</f>
        <v>4.2099999999999999E-2</v>
      </c>
      <c r="G144" s="82">
        <f t="shared" si="23"/>
        <v>3.4424038441496219E-3</v>
      </c>
      <c r="H144" s="83">
        <f t="shared" si="24"/>
        <v>9.221902017291228E-4</v>
      </c>
      <c r="I144" s="84">
        <f t="shared" si="25"/>
        <v>6.8472622478386036E-2</v>
      </c>
      <c r="J144" s="84">
        <f t="shared" si="26"/>
        <v>-7.6657060518732001E-2</v>
      </c>
      <c r="L144" s="85">
        <f t="shared" si="27"/>
        <v>1.1122584011754588E-2</v>
      </c>
      <c r="M144" s="85">
        <f t="shared" si="28"/>
        <v>6.8472622478386036E-2</v>
      </c>
      <c r="N144" s="85">
        <f t="shared" si="29"/>
        <v>-7.9437369043053874E-3</v>
      </c>
      <c r="P144" s="86">
        <f t="shared" si="30"/>
        <v>-3.097741598824541E-2</v>
      </c>
      <c r="Q144" s="86">
        <f t="shared" si="30"/>
        <v>2.6372622478386037E-2</v>
      </c>
      <c r="R144" s="86">
        <f t="shared" si="30"/>
        <v>-5.0043736904305386E-2</v>
      </c>
    </row>
    <row r="145" spans="1:18" x14ac:dyDescent="0.35">
      <c r="A145" s="1">
        <v>1965.03</v>
      </c>
      <c r="B145" s="89">
        <f t="shared" si="21"/>
        <v>1965.03</v>
      </c>
      <c r="C145" s="80">
        <f t="shared" si="22"/>
        <v>23802</v>
      </c>
      <c r="D145" s="1">
        <f>VLOOKUP(A145,Data_Shiller!A:M,13,FALSE)</f>
        <v>23.253528200034843</v>
      </c>
      <c r="E145" s="1">
        <f>VLOOKUP(A145,Data_Shiller!A:B,2)</f>
        <v>86.83</v>
      </c>
      <c r="F145" s="81">
        <f>VLOOKUP(C145,'FRED Graph'!$A$12:$C$853,3,FALSE)</f>
        <v>4.2099999999999999E-2</v>
      </c>
      <c r="G145" s="82">
        <f t="shared" si="23"/>
        <v>3.4424038441496219E-3</v>
      </c>
      <c r="H145" s="83">
        <f t="shared" si="24"/>
        <v>1.3129102844638973E-2</v>
      </c>
      <c r="I145" s="84">
        <f t="shared" si="25"/>
        <v>2.3609351606587614E-2</v>
      </c>
      <c r="J145" s="84">
        <f t="shared" si="26"/>
        <v>-3.5126108487849805E-2</v>
      </c>
      <c r="L145" s="85">
        <f t="shared" si="27"/>
        <v>0.16943877975362387</v>
      </c>
      <c r="M145" s="85">
        <f t="shared" si="28"/>
        <v>2.3609351606587614E-2</v>
      </c>
      <c r="N145" s="85">
        <f t="shared" si="29"/>
        <v>-3.56940134289363E-3</v>
      </c>
      <c r="P145" s="86">
        <f t="shared" si="30"/>
        <v>0.12733877975362387</v>
      </c>
      <c r="Q145" s="86">
        <f t="shared" si="30"/>
        <v>-1.8490648393412384E-2</v>
      </c>
      <c r="R145" s="86">
        <f t="shared" si="30"/>
        <v>-4.5669401342893629E-2</v>
      </c>
    </row>
    <row r="146" spans="1:18" x14ac:dyDescent="0.35">
      <c r="A146" s="1">
        <v>1965.04</v>
      </c>
      <c r="B146" s="89">
        <f t="shared" si="21"/>
        <v>1965.04</v>
      </c>
      <c r="C146" s="80">
        <f t="shared" si="22"/>
        <v>23833</v>
      </c>
      <c r="D146" s="1">
        <f>VLOOKUP(A146,Data_Shiller!A:M,13,FALSE)</f>
        <v>23.420551954771298</v>
      </c>
      <c r="E146" s="1">
        <f>VLOOKUP(A146,Data_Shiller!A:B,2)</f>
        <v>87.97</v>
      </c>
      <c r="F146" s="81">
        <f>VLOOKUP(C146,'FRED Graph'!$A$12:$C$853,3,FALSE)</f>
        <v>4.2000000000000003E-2</v>
      </c>
      <c r="G146" s="82">
        <f t="shared" si="23"/>
        <v>3.4343792900468628E-3</v>
      </c>
      <c r="H146" s="83">
        <f t="shared" si="24"/>
        <v>1.4891440263726352E-2</v>
      </c>
      <c r="I146" s="84">
        <f t="shared" si="25"/>
        <v>4.1264067295669005E-2</v>
      </c>
      <c r="J146" s="84">
        <f t="shared" si="26"/>
        <v>-3.6944412868023191E-2</v>
      </c>
      <c r="L146" s="85">
        <f t="shared" si="27"/>
        <v>0.19408453992475816</v>
      </c>
      <c r="M146" s="85">
        <f t="shared" si="28"/>
        <v>4.1264067295669005E-2</v>
      </c>
      <c r="N146" s="85">
        <f t="shared" si="29"/>
        <v>-3.7573380709580162E-3</v>
      </c>
      <c r="P146" s="86">
        <f t="shared" si="30"/>
        <v>0.15208453992475815</v>
      </c>
      <c r="Q146" s="86">
        <f t="shared" si="30"/>
        <v>-7.3593270433099794E-4</v>
      </c>
      <c r="R146" s="86">
        <f t="shared" si="30"/>
        <v>-4.5757338070958019E-2</v>
      </c>
    </row>
    <row r="147" spans="1:18" x14ac:dyDescent="0.35">
      <c r="A147" s="1">
        <v>1965.05</v>
      </c>
      <c r="B147" s="89">
        <f t="shared" si="21"/>
        <v>1965.05</v>
      </c>
      <c r="C147" s="80">
        <f t="shared" si="22"/>
        <v>23863</v>
      </c>
      <c r="D147" s="1">
        <f>VLOOKUP(A147,Data_Shiller!A:M,13,FALSE)</f>
        <v>23.708808308861951</v>
      </c>
      <c r="E147" s="1">
        <f>VLOOKUP(A147,Data_Shiller!A:B,2)</f>
        <v>89.28</v>
      </c>
      <c r="F147" s="81">
        <f>VLOOKUP(C147,'FRED Graph'!$A$12:$C$853,3,FALSE)</f>
        <v>4.2099999999999999E-2</v>
      </c>
      <c r="G147" s="82">
        <f t="shared" si="23"/>
        <v>3.4424038441496219E-3</v>
      </c>
      <c r="H147" s="83">
        <f t="shared" si="24"/>
        <v>-4.7491039426523218E-2</v>
      </c>
      <c r="I147" s="84">
        <f t="shared" si="25"/>
        <v>-2.8001792114695334E-2</v>
      </c>
      <c r="J147" s="84">
        <f t="shared" si="26"/>
        <v>9.184587813620082E-3</v>
      </c>
      <c r="L147" s="85">
        <f t="shared" si="27"/>
        <v>-0.44226379272046457</v>
      </c>
      <c r="M147" s="85">
        <f t="shared" si="28"/>
        <v>-2.8001792114695334E-2</v>
      </c>
      <c r="N147" s="85">
        <f t="shared" si="29"/>
        <v>9.1468466723454434E-4</v>
      </c>
      <c r="P147" s="86">
        <f t="shared" si="30"/>
        <v>-0.48436379272046459</v>
      </c>
      <c r="Q147" s="86">
        <f t="shared" si="30"/>
        <v>-7.0101792114695333E-2</v>
      </c>
      <c r="R147" s="86">
        <f t="shared" si="30"/>
        <v>-4.1185315332765454E-2</v>
      </c>
    </row>
    <row r="148" spans="1:18" x14ac:dyDescent="0.35">
      <c r="A148" s="1">
        <v>1965.06</v>
      </c>
      <c r="B148" s="89">
        <f t="shared" si="21"/>
        <v>1965.06</v>
      </c>
      <c r="C148" s="80">
        <f t="shared" si="22"/>
        <v>23894</v>
      </c>
      <c r="D148" s="1">
        <f>VLOOKUP(A148,Data_Shiller!A:M,13,FALSE)</f>
        <v>22.3853429864578</v>
      </c>
      <c r="E148" s="1">
        <f>VLOOKUP(A148,Data_Shiller!A:B,2)</f>
        <v>85.04</v>
      </c>
      <c r="F148" s="81">
        <f>VLOOKUP(C148,'FRED Graph'!$A$12:$C$853,3,FALSE)</f>
        <v>4.2099999999999999E-2</v>
      </c>
      <c r="G148" s="82">
        <f t="shared" si="23"/>
        <v>3.4424038441496219E-3</v>
      </c>
      <c r="H148" s="83">
        <f t="shared" si="24"/>
        <v>-1.5286923800565955E-3</v>
      </c>
      <c r="I148" s="84">
        <f t="shared" si="25"/>
        <v>1.1994355597365836E-2</v>
      </c>
      <c r="J148" s="84">
        <f t="shared" si="26"/>
        <v>8.6547507055503292E-2</v>
      </c>
      <c r="L148" s="85">
        <f t="shared" si="27"/>
        <v>-1.8190856366506636E-2</v>
      </c>
      <c r="M148" s="85">
        <f t="shared" si="28"/>
        <v>1.1994355597365836E-2</v>
      </c>
      <c r="N148" s="85">
        <f t="shared" si="29"/>
        <v>8.3350693285830779E-3</v>
      </c>
      <c r="P148" s="86">
        <f t="shared" si="30"/>
        <v>-6.0290856366506634E-2</v>
      </c>
      <c r="Q148" s="86">
        <f t="shared" si="30"/>
        <v>-3.0105644402634163E-2</v>
      </c>
      <c r="R148" s="86">
        <f t="shared" si="30"/>
        <v>-3.3764930671416921E-2</v>
      </c>
    </row>
    <row r="149" spans="1:18" x14ac:dyDescent="0.35">
      <c r="A149" s="1">
        <v>1965.07</v>
      </c>
      <c r="B149" s="89">
        <f t="shared" si="21"/>
        <v>1965.07</v>
      </c>
      <c r="C149" s="80">
        <f t="shared" si="22"/>
        <v>23924</v>
      </c>
      <c r="D149" s="1">
        <f>VLOOKUP(A149,Data_Shiller!A:M,13,FALSE)</f>
        <v>22.300781712174437</v>
      </c>
      <c r="E149" s="1">
        <f>VLOOKUP(A149,Data_Shiller!A:B,2)</f>
        <v>84.91</v>
      </c>
      <c r="F149" s="81">
        <f>VLOOKUP(C149,'FRED Graph'!$A$12:$C$853,3,FALSE)</f>
        <v>4.2000000000000003E-2</v>
      </c>
      <c r="G149" s="82">
        <f t="shared" si="23"/>
        <v>3.4343792900468628E-3</v>
      </c>
      <c r="H149" s="83">
        <f t="shared" si="24"/>
        <v>1.8607937816511599E-2</v>
      </c>
      <c r="I149" s="84">
        <f t="shared" si="25"/>
        <v>1.0952773524908865E-2</v>
      </c>
      <c r="J149" s="84">
        <f t="shared" si="26"/>
        <v>8.9270992815922767E-2</v>
      </c>
      <c r="L149" s="85">
        <f t="shared" si="27"/>
        <v>0.2476267412629789</v>
      </c>
      <c r="M149" s="85">
        <f t="shared" si="28"/>
        <v>1.0952773524908865E-2</v>
      </c>
      <c r="N149" s="85">
        <f t="shared" si="29"/>
        <v>8.5875289347800976E-3</v>
      </c>
      <c r="P149" s="86">
        <f t="shared" si="30"/>
        <v>0.20562674126297889</v>
      </c>
      <c r="Q149" s="86">
        <f t="shared" si="30"/>
        <v>-3.1047226475091137E-2</v>
      </c>
      <c r="R149" s="86">
        <f t="shared" si="30"/>
        <v>-3.3412471065219905E-2</v>
      </c>
    </row>
    <row r="150" spans="1:18" x14ac:dyDescent="0.35">
      <c r="A150" s="1">
        <v>1965.08</v>
      </c>
      <c r="B150" s="89">
        <f t="shared" si="21"/>
        <v>1965.08</v>
      </c>
      <c r="C150" s="80">
        <f t="shared" si="22"/>
        <v>23955</v>
      </c>
      <c r="D150" s="1">
        <f>VLOOKUP(A150,Data_Shiller!A:M,13,FALSE)</f>
        <v>22.665971845964403</v>
      </c>
      <c r="E150" s="1">
        <f>VLOOKUP(A150,Data_Shiller!A:B,2)</f>
        <v>86.49</v>
      </c>
      <c r="F150" s="81">
        <f>VLOOKUP(C150,'FRED Graph'!$A$12:$C$853,3,FALSE)</f>
        <v>4.2500000000000003E-2</v>
      </c>
      <c r="G150" s="82">
        <f t="shared" si="23"/>
        <v>3.474495003497502E-3</v>
      </c>
      <c r="H150" s="83">
        <f t="shared" si="24"/>
        <v>3.3414267545381016E-2</v>
      </c>
      <c r="I150" s="84">
        <f t="shared" si="25"/>
        <v>-6.7522256908312928E-2</v>
      </c>
      <c r="J150" s="84">
        <f t="shared" si="26"/>
        <v>-9.0183836281650942E-3</v>
      </c>
      <c r="L150" s="85">
        <f t="shared" si="27"/>
        <v>0.48352011267851047</v>
      </c>
      <c r="M150" s="85">
        <f t="shared" si="28"/>
        <v>-6.7522256908312928E-2</v>
      </c>
      <c r="N150" s="85">
        <f t="shared" si="29"/>
        <v>-9.055193104857695E-4</v>
      </c>
      <c r="P150" s="86">
        <f t="shared" si="30"/>
        <v>0.44102011267851049</v>
      </c>
      <c r="Q150" s="86">
        <f t="shared" si="30"/>
        <v>-0.11002225690831294</v>
      </c>
      <c r="R150" s="86">
        <f t="shared" si="30"/>
        <v>-4.3405519310485773E-2</v>
      </c>
    </row>
    <row r="151" spans="1:18" x14ac:dyDescent="0.35">
      <c r="A151" s="1">
        <v>1965.09</v>
      </c>
      <c r="B151" s="89">
        <f t="shared" si="21"/>
        <v>1965.09</v>
      </c>
      <c r="C151" s="80">
        <f t="shared" si="22"/>
        <v>23986</v>
      </c>
      <c r="D151" s="1">
        <f>VLOOKUP(A151,Data_Shiller!A:M,13,FALSE)</f>
        <v>23.374146831648638</v>
      </c>
      <c r="E151" s="1">
        <f>VLOOKUP(A151,Data_Shiller!A:B,2)</f>
        <v>89.38</v>
      </c>
      <c r="F151" s="81">
        <f>VLOOKUP(C151,'FRED Graph'!$A$12:$C$853,3,FALSE)</f>
        <v>4.2900000000000001E-2</v>
      </c>
      <c r="G151" s="82">
        <f t="shared" si="23"/>
        <v>3.5065748777713956E-3</v>
      </c>
      <c r="H151" s="83">
        <f t="shared" si="24"/>
        <v>2.248825240545993E-2</v>
      </c>
      <c r="I151" s="84">
        <f t="shared" si="25"/>
        <v>-0.12944730364734836</v>
      </c>
      <c r="J151" s="84">
        <f t="shared" si="26"/>
        <v>-5.2696352651599887E-2</v>
      </c>
      <c r="L151" s="85">
        <f t="shared" si="27"/>
        <v>0.30586993735459855</v>
      </c>
      <c r="M151" s="85">
        <f t="shared" si="28"/>
        <v>-0.12944730364734836</v>
      </c>
      <c r="N151" s="85">
        <f t="shared" si="29"/>
        <v>-5.3989326778688396E-3</v>
      </c>
      <c r="P151" s="86">
        <f t="shared" si="30"/>
        <v>0.26296993735459856</v>
      </c>
      <c r="Q151" s="86">
        <f t="shared" si="30"/>
        <v>-0.17234730364734835</v>
      </c>
      <c r="R151" s="86">
        <f t="shared" si="30"/>
        <v>-4.829893267786884E-2</v>
      </c>
    </row>
    <row r="152" spans="1:18" x14ac:dyDescent="0.35">
      <c r="A152" s="1">
        <v>1965.1</v>
      </c>
      <c r="B152" s="89">
        <f t="shared" si="21"/>
        <v>1965.1</v>
      </c>
      <c r="C152" s="80">
        <f t="shared" si="22"/>
        <v>23712</v>
      </c>
      <c r="D152" s="1">
        <f>VLOOKUP(A152,Data_Shiller!A:M,13,FALSE)</f>
        <v>23.7757455233127</v>
      </c>
      <c r="E152" s="1">
        <f>VLOOKUP(A152,Data_Shiller!A:B,2)</f>
        <v>91.39</v>
      </c>
      <c r="F152" s="81">
        <f>VLOOKUP(C152,'FRED Graph'!$A$12:$C$853,3,FALSE)</f>
        <v>4.1799999999999997E-2</v>
      </c>
      <c r="G152" s="82">
        <f t="shared" si="23"/>
        <v>3.4183280638138136E-3</v>
      </c>
      <c r="H152" s="83">
        <f t="shared" si="24"/>
        <v>8.3160083160083165E-3</v>
      </c>
      <c r="I152" s="84">
        <f t="shared" si="25"/>
        <v>-0.15603457708720869</v>
      </c>
      <c r="J152" s="84">
        <f t="shared" si="26"/>
        <v>-3.0856767698873022E-2</v>
      </c>
      <c r="L152" s="85">
        <f t="shared" si="27"/>
        <v>0.10448531698795205</v>
      </c>
      <c r="M152" s="85">
        <f t="shared" si="28"/>
        <v>-0.15603457708720869</v>
      </c>
      <c r="N152" s="85">
        <f t="shared" si="29"/>
        <v>-3.129379598534543E-3</v>
      </c>
      <c r="P152" s="86">
        <f t="shared" si="30"/>
        <v>6.2685316987952044E-2</v>
      </c>
      <c r="Q152" s="86">
        <f t="shared" si="30"/>
        <v>-0.1978345770872087</v>
      </c>
      <c r="R152" s="86">
        <f t="shared" si="30"/>
        <v>-4.492937959853454E-2</v>
      </c>
    </row>
    <row r="153" spans="1:18" x14ac:dyDescent="0.35">
      <c r="A153" s="1">
        <v>1965.11</v>
      </c>
      <c r="B153" s="89">
        <f t="shared" si="21"/>
        <v>1965.11</v>
      </c>
      <c r="C153" s="80">
        <f t="shared" si="22"/>
        <v>24047</v>
      </c>
      <c r="D153" s="1">
        <f>VLOOKUP(A153,Data_Shiller!A:M,13,FALSE)</f>
        <v>23.925461156673734</v>
      </c>
      <c r="E153" s="1">
        <f>VLOOKUP(A153,Data_Shiller!A:B,2)</f>
        <v>92.15</v>
      </c>
      <c r="F153" s="81">
        <f>VLOOKUP(C153,'FRED Graph'!$A$12:$C$853,3,FALSE)</f>
        <v>4.4500000000000005E-2</v>
      </c>
      <c r="G153" s="82">
        <f t="shared" si="23"/>
        <v>3.6347816898771867E-3</v>
      </c>
      <c r="H153" s="83">
        <f t="shared" si="24"/>
        <v>-4.5577862181226392E-3</v>
      </c>
      <c r="I153" s="84">
        <f t="shared" si="25"/>
        <v>-0.12110689093868698</v>
      </c>
      <c r="J153" s="84">
        <f t="shared" si="26"/>
        <v>-2.2571893651655017E-2</v>
      </c>
      <c r="L153" s="85">
        <f t="shared" si="27"/>
        <v>-5.33430069261982E-2</v>
      </c>
      <c r="M153" s="85">
        <f t="shared" si="28"/>
        <v>-0.12110689093868698</v>
      </c>
      <c r="N153" s="85">
        <f t="shared" si="29"/>
        <v>-2.280449646826832E-3</v>
      </c>
      <c r="P153" s="86">
        <f t="shared" si="30"/>
        <v>-9.7843006926198212E-2</v>
      </c>
      <c r="Q153" s="86">
        <f t="shared" si="30"/>
        <v>-0.165606890938687</v>
      </c>
      <c r="R153" s="86">
        <f t="shared" si="30"/>
        <v>-4.6780449646826837E-2</v>
      </c>
    </row>
    <row r="154" spans="1:18" x14ac:dyDescent="0.35">
      <c r="A154" s="1">
        <v>1965.12</v>
      </c>
      <c r="B154" s="89">
        <f t="shared" si="21"/>
        <v>1965.12</v>
      </c>
      <c r="C154" s="80">
        <f t="shared" si="22"/>
        <v>24077</v>
      </c>
      <c r="D154" s="1">
        <f>VLOOKUP(A154,Data_Shiller!A:M,13,FALSE)</f>
        <v>23.694111549106328</v>
      </c>
      <c r="E154" s="1">
        <f>VLOOKUP(A154,Data_Shiller!A:B,2)</f>
        <v>91.73</v>
      </c>
      <c r="F154" s="81">
        <f>VLOOKUP(C154,'FRED Graph'!$A$12:$C$853,3,FALSE)</f>
        <v>4.6199999999999998E-2</v>
      </c>
      <c r="G154" s="82">
        <f t="shared" si="23"/>
        <v>3.7708043235686883E-3</v>
      </c>
      <c r="H154" s="83">
        <f t="shared" si="24"/>
        <v>1.7333478687452164E-2</v>
      </c>
      <c r="I154" s="84">
        <f t="shared" si="25"/>
        <v>-0.11337621279843024</v>
      </c>
      <c r="J154" s="84">
        <f t="shared" si="26"/>
        <v>-3.3031723536465774E-2</v>
      </c>
      <c r="L154" s="85">
        <f t="shared" si="27"/>
        <v>0.2290230820609358</v>
      </c>
      <c r="M154" s="85">
        <f t="shared" si="28"/>
        <v>-0.11337621279843024</v>
      </c>
      <c r="N154" s="85">
        <f t="shared" si="29"/>
        <v>-3.3533240287532129E-3</v>
      </c>
      <c r="P154" s="86">
        <f t="shared" si="30"/>
        <v>0.18282308206093581</v>
      </c>
      <c r="Q154" s="86">
        <f t="shared" si="30"/>
        <v>-0.15957621279843023</v>
      </c>
      <c r="R154" s="86">
        <f t="shared" si="30"/>
        <v>-4.9553324028753211E-2</v>
      </c>
    </row>
    <row r="155" spans="1:18" x14ac:dyDescent="0.35">
      <c r="A155" s="1">
        <v>1966.01</v>
      </c>
      <c r="B155" s="89">
        <f t="shared" si="21"/>
        <v>1966.01</v>
      </c>
      <c r="C155" s="80">
        <f t="shared" si="22"/>
        <v>24108</v>
      </c>
      <c r="D155" s="1">
        <f>VLOOKUP(A155,Data_Shiller!A:M,13,FALSE)</f>
        <v>24.058483388421756</v>
      </c>
      <c r="E155" s="1">
        <f>VLOOKUP(A155,Data_Shiller!A:B,2)</f>
        <v>93.32</v>
      </c>
      <c r="F155" s="81">
        <f>VLOOKUP(C155,'FRED Graph'!$A$12:$C$853,3,FALSE)</f>
        <v>4.6100000000000002E-2</v>
      </c>
      <c r="G155" s="82">
        <f t="shared" si="23"/>
        <v>3.7628086026935126E-3</v>
      </c>
      <c r="H155" s="83">
        <f t="shared" si="24"/>
        <v>-6.7509644234889921E-3</v>
      </c>
      <c r="I155" s="84">
        <f t="shared" si="25"/>
        <v>-9.5049292756107961E-2</v>
      </c>
      <c r="J155" s="84">
        <f t="shared" si="26"/>
        <v>3.7933990570081511E-2</v>
      </c>
      <c r="L155" s="85">
        <f t="shared" si="27"/>
        <v>-7.8070260877760478E-2</v>
      </c>
      <c r="M155" s="85">
        <f t="shared" si="28"/>
        <v>-9.5049292756107961E-2</v>
      </c>
      <c r="N155" s="85">
        <f t="shared" si="29"/>
        <v>3.7301587720930396E-3</v>
      </c>
      <c r="P155" s="86">
        <f t="shared" si="30"/>
        <v>-0.12417026087776048</v>
      </c>
      <c r="Q155" s="86">
        <f t="shared" si="30"/>
        <v>-0.14114929275610796</v>
      </c>
      <c r="R155" s="86">
        <f t="shared" si="30"/>
        <v>-4.2369841227906962E-2</v>
      </c>
    </row>
    <row r="156" spans="1:18" x14ac:dyDescent="0.35">
      <c r="A156" s="1">
        <v>1966.02</v>
      </c>
      <c r="B156" s="89">
        <f t="shared" si="21"/>
        <v>1966.02</v>
      </c>
      <c r="C156" s="80">
        <f t="shared" si="22"/>
        <v>24139</v>
      </c>
      <c r="D156" s="1">
        <f>VLOOKUP(A156,Data_Shiller!A:M,13,FALSE)</f>
        <v>23.700027145579412</v>
      </c>
      <c r="E156" s="1">
        <f>VLOOKUP(A156,Data_Shiller!A:B,2)</f>
        <v>92.69</v>
      </c>
      <c r="F156" s="81">
        <f>VLOOKUP(C156,'FRED Graph'!$A$12:$C$853,3,FALSE)</f>
        <v>4.8300000000000003E-2</v>
      </c>
      <c r="G156" s="82">
        <f t="shared" si="23"/>
        <v>3.9385528336748354E-3</v>
      </c>
      <c r="H156" s="83">
        <f t="shared" si="24"/>
        <v>-4.110475779479994E-2</v>
      </c>
      <c r="I156" s="84">
        <f t="shared" si="25"/>
        <v>-5.7503506311360475E-2</v>
      </c>
      <c r="J156" s="84">
        <f t="shared" si="26"/>
        <v>8.5338224188153955E-2</v>
      </c>
      <c r="L156" s="85">
        <f t="shared" si="27"/>
        <v>-0.39569809225922115</v>
      </c>
      <c r="M156" s="85">
        <f t="shared" si="28"/>
        <v>-5.7503506311360475E-2</v>
      </c>
      <c r="N156" s="85">
        <f t="shared" si="29"/>
        <v>8.2227895210349455E-3</v>
      </c>
      <c r="P156" s="86">
        <f t="shared" si="30"/>
        <v>-0.44399809225922116</v>
      </c>
      <c r="Q156" s="86">
        <f t="shared" si="30"/>
        <v>-0.10580350631136048</v>
      </c>
      <c r="R156" s="86">
        <f t="shared" si="30"/>
        <v>-4.0077210478965057E-2</v>
      </c>
    </row>
    <row r="157" spans="1:18" x14ac:dyDescent="0.35">
      <c r="A157" s="1">
        <v>1966.03</v>
      </c>
      <c r="B157" s="89">
        <f t="shared" si="21"/>
        <v>1966.03</v>
      </c>
      <c r="C157" s="80">
        <f t="shared" si="22"/>
        <v>24167</v>
      </c>
      <c r="D157" s="1">
        <f>VLOOKUP(A157,Data_Shiller!A:M,13,FALSE)</f>
        <v>22.611112582290009</v>
      </c>
      <c r="E157" s="1">
        <f>VLOOKUP(A157,Data_Shiller!A:B,2)</f>
        <v>88.88</v>
      </c>
      <c r="F157" s="81">
        <f>VLOOKUP(C157,'FRED Graph'!$A$12:$C$853,3,FALSE)</f>
        <v>4.87E-2</v>
      </c>
      <c r="G157" s="82">
        <f t="shared" si="23"/>
        <v>3.9704700018041716E-3</v>
      </c>
      <c r="H157" s="83">
        <f t="shared" si="24"/>
        <v>3.0603060306030549E-2</v>
      </c>
      <c r="I157" s="84">
        <f t="shared" si="25"/>
        <v>6.0756075607562021E-3</v>
      </c>
      <c r="J157" s="84">
        <f t="shared" si="26"/>
        <v>0.13748874887488749</v>
      </c>
      <c r="L157" s="85">
        <f t="shared" si="27"/>
        <v>0.43581052592323588</v>
      </c>
      <c r="M157" s="85">
        <f t="shared" si="28"/>
        <v>6.0756075607562021E-3</v>
      </c>
      <c r="N157" s="85">
        <f t="shared" si="29"/>
        <v>1.296563233239989E-2</v>
      </c>
      <c r="P157" s="86">
        <f t="shared" si="30"/>
        <v>0.38711052592323586</v>
      </c>
      <c r="Q157" s="86">
        <f t="shared" si="30"/>
        <v>-4.2624392439243798E-2</v>
      </c>
      <c r="R157" s="86">
        <f t="shared" si="30"/>
        <v>-3.573436766760011E-2</v>
      </c>
    </row>
    <row r="158" spans="1:18" x14ac:dyDescent="0.35">
      <c r="A158" s="1">
        <v>1966.04</v>
      </c>
      <c r="B158" s="89">
        <f t="shared" si="21"/>
        <v>1966.04</v>
      </c>
      <c r="C158" s="80">
        <f t="shared" si="22"/>
        <v>24198</v>
      </c>
      <c r="D158" s="1">
        <f>VLOOKUP(A158,Data_Shiller!A:M,13,FALSE)</f>
        <v>23.113696462615838</v>
      </c>
      <c r="E158" s="1">
        <f>VLOOKUP(A158,Data_Shiller!A:B,2)</f>
        <v>91.6</v>
      </c>
      <c r="F158" s="81">
        <f>VLOOKUP(C158,'FRED Graph'!$A$12:$C$853,3,FALSE)</f>
        <v>4.7500000000000001E-2</v>
      </c>
      <c r="G158" s="82">
        <f t="shared" si="23"/>
        <v>3.8746849921291737E-3</v>
      </c>
      <c r="H158" s="83">
        <f t="shared" si="24"/>
        <v>-5.2620087336244459E-2</v>
      </c>
      <c r="I158" s="84">
        <f t="shared" si="25"/>
        <v>-6.9868995633187714E-3</v>
      </c>
      <c r="J158" s="84">
        <f t="shared" si="26"/>
        <v>0.11244541484716164</v>
      </c>
      <c r="L158" s="85">
        <f t="shared" si="27"/>
        <v>-0.47725478577795244</v>
      </c>
      <c r="M158" s="85">
        <f t="shared" si="28"/>
        <v>-6.9868995633187714E-3</v>
      </c>
      <c r="N158" s="85">
        <f t="shared" si="29"/>
        <v>1.0713044942856742E-2</v>
      </c>
      <c r="P158" s="86">
        <f t="shared" si="30"/>
        <v>-0.52475478577795243</v>
      </c>
      <c r="Q158" s="86">
        <f t="shared" si="30"/>
        <v>-5.4486899563318772E-2</v>
      </c>
      <c r="R158" s="86">
        <f t="shared" si="30"/>
        <v>-3.6786955057143259E-2</v>
      </c>
    </row>
    <row r="159" spans="1:18" x14ac:dyDescent="0.35">
      <c r="A159" s="1">
        <v>1966.05</v>
      </c>
      <c r="B159" s="89">
        <f t="shared" si="21"/>
        <v>1966.05</v>
      </c>
      <c r="C159" s="80">
        <f t="shared" si="22"/>
        <v>24228</v>
      </c>
      <c r="D159" s="1">
        <f>VLOOKUP(A159,Data_Shiller!A:M,13,FALSE)</f>
        <v>21.852177976763102</v>
      </c>
      <c r="E159" s="1">
        <f>VLOOKUP(A159,Data_Shiller!A:B,2)</f>
        <v>86.78</v>
      </c>
      <c r="F159" s="81">
        <f>VLOOKUP(C159,'FRED Graph'!$A$12:$C$853,3,FALSE)</f>
        <v>4.7800000000000002E-2</v>
      </c>
      <c r="G159" s="82">
        <f t="shared" si="23"/>
        <v>3.8986406707826049E-3</v>
      </c>
      <c r="H159" s="83">
        <f t="shared" si="24"/>
        <v>-8.2968425904585974E-3</v>
      </c>
      <c r="I159" s="84">
        <f t="shared" si="25"/>
        <v>6.6950910348006376E-2</v>
      </c>
      <c r="J159" s="84">
        <f t="shared" si="26"/>
        <v>0.16616731965890752</v>
      </c>
      <c r="L159" s="85">
        <f t="shared" si="27"/>
        <v>-9.5142164545161112E-2</v>
      </c>
      <c r="M159" s="85">
        <f t="shared" si="28"/>
        <v>6.6950910348006376E-2</v>
      </c>
      <c r="N159" s="85">
        <f t="shared" si="29"/>
        <v>1.5491018561686776E-2</v>
      </c>
      <c r="P159" s="86">
        <f t="shared" si="30"/>
        <v>-0.14294216454516112</v>
      </c>
      <c r="Q159" s="86">
        <f t="shared" si="30"/>
        <v>1.9150910348006374E-2</v>
      </c>
      <c r="R159" s="86">
        <f t="shared" si="30"/>
        <v>-3.2308981438313226E-2</v>
      </c>
    </row>
    <row r="160" spans="1:18" x14ac:dyDescent="0.35">
      <c r="A160" s="1">
        <v>1966.06</v>
      </c>
      <c r="B160" s="89">
        <f t="shared" si="21"/>
        <v>1966.06</v>
      </c>
      <c r="C160" s="80">
        <f t="shared" si="22"/>
        <v>24259</v>
      </c>
      <c r="D160" s="1">
        <f>VLOOKUP(A160,Data_Shiller!A:M,13,FALSE)</f>
        <v>21.555253383226258</v>
      </c>
      <c r="E160" s="1">
        <f>VLOOKUP(A160,Data_Shiller!A:B,2)</f>
        <v>86.06</v>
      </c>
      <c r="F160" s="81">
        <f>VLOOKUP(C160,'FRED Graph'!$A$12:$C$853,3,FALSE)</f>
        <v>4.8099999999999997E-2</v>
      </c>
      <c r="G160" s="82">
        <f t="shared" si="23"/>
        <v>3.9225900629809018E-3</v>
      </c>
      <c r="H160" s="83">
        <f t="shared" si="24"/>
        <v>-2.5563560306762767E-3</v>
      </c>
      <c r="I160" s="84">
        <f t="shared" si="25"/>
        <v>6.2398326748779986E-2</v>
      </c>
      <c r="J160" s="84">
        <f t="shared" si="26"/>
        <v>0.18289565419474774</v>
      </c>
      <c r="L160" s="85">
        <f t="shared" si="27"/>
        <v>-3.0248619457163173E-2</v>
      </c>
      <c r="M160" s="85">
        <f t="shared" si="28"/>
        <v>6.2398326748779986E-2</v>
      </c>
      <c r="N160" s="85">
        <f t="shared" si="29"/>
        <v>1.693839262053265E-2</v>
      </c>
      <c r="P160" s="86">
        <f t="shared" si="30"/>
        <v>-7.8348619457163177E-2</v>
      </c>
      <c r="Q160" s="86">
        <f t="shared" si="30"/>
        <v>1.4298326748779989E-2</v>
      </c>
      <c r="R160" s="86">
        <f t="shared" si="30"/>
        <v>-3.1161607379467347E-2</v>
      </c>
    </row>
    <row r="161" spans="1:18" x14ac:dyDescent="0.35">
      <c r="A161" s="1">
        <v>1966.07</v>
      </c>
      <c r="B161" s="89">
        <f t="shared" si="21"/>
        <v>1966.07</v>
      </c>
      <c r="C161" s="80">
        <f t="shared" si="22"/>
        <v>24289</v>
      </c>
      <c r="D161" s="1">
        <f>VLOOKUP(A161,Data_Shiller!A:M,13,FALSE)</f>
        <v>21.381702007433425</v>
      </c>
      <c r="E161" s="1">
        <f>VLOOKUP(A161,Data_Shiller!A:B,2)</f>
        <v>85.84</v>
      </c>
      <c r="F161" s="81">
        <f>VLOOKUP(C161,'FRED Graph'!$A$12:$C$853,3,FALSE)</f>
        <v>5.0199999999999995E-2</v>
      </c>
      <c r="G161" s="82">
        <f t="shared" si="23"/>
        <v>4.0900600769369078E-3</v>
      </c>
      <c r="H161" s="83">
        <f t="shared" si="24"/>
        <v>-6.046132339235788E-2</v>
      </c>
      <c r="I161" s="84">
        <f t="shared" si="25"/>
        <v>8.3527493010251641E-2</v>
      </c>
      <c r="J161" s="84">
        <f t="shared" si="26"/>
        <v>0.21388630009319654</v>
      </c>
      <c r="L161" s="85">
        <f t="shared" si="27"/>
        <v>-0.52687493859985757</v>
      </c>
      <c r="M161" s="85">
        <f t="shared" si="28"/>
        <v>8.3527493010251641E-2</v>
      </c>
      <c r="N161" s="85">
        <f t="shared" si="29"/>
        <v>1.9571767238514504E-2</v>
      </c>
      <c r="P161" s="86">
        <f t="shared" si="30"/>
        <v>-0.57707493859985759</v>
      </c>
      <c r="Q161" s="86">
        <f t="shared" si="30"/>
        <v>3.3327493010251646E-2</v>
      </c>
      <c r="R161" s="86">
        <f t="shared" si="30"/>
        <v>-3.0628232761485491E-2</v>
      </c>
    </row>
    <row r="162" spans="1:18" x14ac:dyDescent="0.35">
      <c r="A162" s="1">
        <v>1966.08</v>
      </c>
      <c r="B162" s="89">
        <f t="shared" si="21"/>
        <v>1966.08</v>
      </c>
      <c r="C162" s="80">
        <f t="shared" si="22"/>
        <v>24320</v>
      </c>
      <c r="D162" s="1">
        <f>VLOOKUP(A162,Data_Shiller!A:M,13,FALSE)</f>
        <v>19.913903864009811</v>
      </c>
      <c r="E162" s="1">
        <f>VLOOKUP(A162,Data_Shiller!A:B,2)</f>
        <v>80.650000000000006</v>
      </c>
      <c r="F162" s="81">
        <f>VLOOKUP(C162,'FRED Graph'!$A$12:$C$853,3,FALSE)</f>
        <v>5.2199999999999996E-2</v>
      </c>
      <c r="G162" s="82">
        <f t="shared" si="23"/>
        <v>4.2492701806178257E-3</v>
      </c>
      <c r="H162" s="83">
        <f t="shared" si="24"/>
        <v>-3.5213887166769986E-2</v>
      </c>
      <c r="I162" s="84">
        <f t="shared" si="25"/>
        <v>0.1716057036577805</v>
      </c>
      <c r="J162" s="84">
        <f t="shared" si="26"/>
        <v>0.28084314941103528</v>
      </c>
      <c r="L162" s="85">
        <f t="shared" si="27"/>
        <v>-0.3496119949304235</v>
      </c>
      <c r="M162" s="85">
        <f t="shared" si="28"/>
        <v>0.1716057036577805</v>
      </c>
      <c r="N162" s="85">
        <f t="shared" si="29"/>
        <v>2.5060727478061429E-2</v>
      </c>
      <c r="P162" s="86">
        <f t="shared" si="30"/>
        <v>-0.40181199493042352</v>
      </c>
      <c r="Q162" s="86">
        <f t="shared" si="30"/>
        <v>0.1194057036577805</v>
      </c>
      <c r="R162" s="86">
        <f t="shared" si="30"/>
        <v>-2.7139272521938568E-2</v>
      </c>
    </row>
    <row r="163" spans="1:18" x14ac:dyDescent="0.35">
      <c r="A163" s="1">
        <v>1966.09</v>
      </c>
      <c r="B163" s="89">
        <f t="shared" si="21"/>
        <v>1966.09</v>
      </c>
      <c r="C163" s="80">
        <f t="shared" si="22"/>
        <v>24351</v>
      </c>
      <c r="D163" s="1">
        <f>VLOOKUP(A163,Data_Shiller!A:M,13,FALSE)</f>
        <v>19.161676250615013</v>
      </c>
      <c r="E163" s="1">
        <f>VLOOKUP(A163,Data_Shiller!A:B,2)</f>
        <v>77.81</v>
      </c>
      <c r="F163" s="81">
        <f>VLOOKUP(C163,'FRED Graph'!$A$12:$C$853,3,FALSE)</f>
        <v>5.1799999999999999E-2</v>
      </c>
      <c r="G163" s="82">
        <f t="shared" si="23"/>
        <v>4.21745036527299E-3</v>
      </c>
      <c r="H163" s="83">
        <f t="shared" si="24"/>
        <v>-8.7392366019792833E-3</v>
      </c>
      <c r="I163" s="84">
        <f t="shared" si="25"/>
        <v>0.23133273358180184</v>
      </c>
      <c r="J163" s="84">
        <f t="shared" si="26"/>
        <v>0.35586685516000505</v>
      </c>
      <c r="L163" s="85">
        <f t="shared" si="27"/>
        <v>-9.9974130511824133E-2</v>
      </c>
      <c r="M163" s="85">
        <f t="shared" si="28"/>
        <v>0.23133273358180184</v>
      </c>
      <c r="N163" s="85">
        <f t="shared" si="29"/>
        <v>3.0912259956849875E-2</v>
      </c>
      <c r="P163" s="86">
        <f t="shared" si="30"/>
        <v>-0.15177413051182415</v>
      </c>
      <c r="Q163" s="86">
        <f t="shared" si="30"/>
        <v>0.17953273358180183</v>
      </c>
      <c r="R163" s="86">
        <f t="shared" si="30"/>
        <v>-2.0887740043150124E-2</v>
      </c>
    </row>
    <row r="164" spans="1:18" x14ac:dyDescent="0.35">
      <c r="A164" s="1">
        <v>1966.1</v>
      </c>
      <c r="B164" s="89">
        <f t="shared" si="21"/>
        <v>1966.1</v>
      </c>
      <c r="C164" s="80">
        <f t="shared" si="22"/>
        <v>24077</v>
      </c>
      <c r="D164" s="1">
        <f>VLOOKUP(A164,Data_Shiller!A:M,13,FALSE)</f>
        <v>18.825409371315679</v>
      </c>
      <c r="E164" s="1">
        <f>VLOOKUP(A164,Data_Shiller!A:B,2)</f>
        <v>77.13</v>
      </c>
      <c r="F164" s="81">
        <f>VLOOKUP(C164,'FRED Graph'!$A$12:$C$853,3,FALSE)</f>
        <v>4.6199999999999998E-2</v>
      </c>
      <c r="G164" s="82">
        <f t="shared" si="23"/>
        <v>3.7708043235686883E-3</v>
      </c>
      <c r="H164" s="83">
        <f t="shared" si="24"/>
        <v>5.004537793335917E-2</v>
      </c>
      <c r="I164" s="84">
        <f t="shared" si="25"/>
        <v>0.2402437443277583</v>
      </c>
      <c r="J164" s="84">
        <f t="shared" si="26"/>
        <v>0.32114611694541706</v>
      </c>
      <c r="L164" s="85">
        <f t="shared" si="27"/>
        <v>0.79678788741286</v>
      </c>
      <c r="M164" s="85">
        <f t="shared" si="28"/>
        <v>0.2402437443277583</v>
      </c>
      <c r="N164" s="85">
        <f t="shared" si="29"/>
        <v>2.8241398621778213E-2</v>
      </c>
      <c r="P164" s="86">
        <f t="shared" si="30"/>
        <v>0.75058788741285998</v>
      </c>
      <c r="Q164" s="86">
        <f t="shared" si="30"/>
        <v>0.19404374432775831</v>
      </c>
      <c r="R164" s="86">
        <f t="shared" si="30"/>
        <v>-1.7958601378221785E-2</v>
      </c>
    </row>
    <row r="165" spans="1:18" x14ac:dyDescent="0.35">
      <c r="A165" s="1">
        <v>1966.11</v>
      </c>
      <c r="B165" s="89">
        <f t="shared" si="21"/>
        <v>1966.11</v>
      </c>
      <c r="C165" s="80">
        <f t="shared" si="22"/>
        <v>24412</v>
      </c>
      <c r="D165" s="1">
        <f>VLOOKUP(A165,Data_Shiller!A:M,13,FALSE)</f>
        <v>19.711251211928971</v>
      </c>
      <c r="E165" s="1">
        <f>VLOOKUP(A165,Data_Shiller!A:B,2)</f>
        <v>80.989999999999995</v>
      </c>
      <c r="F165" s="81">
        <f>VLOOKUP(C165,'FRED Graph'!$A$12:$C$853,3,FALSE)</f>
        <v>5.16E-2</v>
      </c>
      <c r="G165" s="82">
        <f t="shared" si="23"/>
        <v>4.2015362976310922E-3</v>
      </c>
      <c r="H165" s="83">
        <f t="shared" si="24"/>
        <v>4.1980491418693866E-3</v>
      </c>
      <c r="I165" s="84">
        <f t="shared" si="25"/>
        <v>0.14409186319298684</v>
      </c>
      <c r="J165" s="84">
        <f t="shared" si="26"/>
        <v>0.24953697987405854</v>
      </c>
      <c r="L165" s="85">
        <f t="shared" si="27"/>
        <v>5.1556179836469873E-2</v>
      </c>
      <c r="M165" s="85">
        <f t="shared" si="28"/>
        <v>0.14409186319298684</v>
      </c>
      <c r="N165" s="85">
        <f t="shared" si="29"/>
        <v>2.2527298787632599E-2</v>
      </c>
      <c r="P165" s="86">
        <f t="shared" si="30"/>
        <v>-4.382016353012691E-5</v>
      </c>
      <c r="Q165" s="86">
        <f t="shared" si="30"/>
        <v>9.2491863192986828E-2</v>
      </c>
      <c r="R165" s="86">
        <f t="shared" si="30"/>
        <v>-2.9072701212367401E-2</v>
      </c>
    </row>
    <row r="166" spans="1:18" x14ac:dyDescent="0.35">
      <c r="A166" s="1">
        <v>1966.12</v>
      </c>
      <c r="B166" s="89">
        <f t="shared" si="21"/>
        <v>1966.12</v>
      </c>
      <c r="C166" s="80">
        <f t="shared" si="22"/>
        <v>24442</v>
      </c>
      <c r="D166" s="1">
        <f>VLOOKUP(A166,Data_Shiller!A:M,13,FALSE)</f>
        <v>19.736473752791973</v>
      </c>
      <c r="E166" s="1">
        <f>VLOOKUP(A166,Data_Shiller!A:B,2)</f>
        <v>81.33</v>
      </c>
      <c r="F166" s="81">
        <f>VLOOKUP(C166,'FRED Graph'!$A$12:$C$853,3,FALSE)</f>
        <v>4.8399999999999999E-2</v>
      </c>
      <c r="G166" s="82">
        <f t="shared" si="23"/>
        <v>3.9465331721730834E-3</v>
      </c>
      <c r="H166" s="83">
        <f t="shared" si="24"/>
        <v>3.836222796016231E-2</v>
      </c>
      <c r="I166" s="84">
        <f t="shared" si="25"/>
        <v>0.17176933480880363</v>
      </c>
      <c r="J166" s="84">
        <f t="shared" si="26"/>
        <v>0.28734784212467734</v>
      </c>
      <c r="L166" s="85">
        <f t="shared" si="27"/>
        <v>0.57103760017956984</v>
      </c>
      <c r="M166" s="85">
        <f t="shared" si="28"/>
        <v>0.17176933480880363</v>
      </c>
      <c r="N166" s="85">
        <f t="shared" si="29"/>
        <v>2.558011317859088E-2</v>
      </c>
      <c r="P166" s="86">
        <f t="shared" si="30"/>
        <v>0.52263760017956984</v>
      </c>
      <c r="Q166" s="86">
        <f t="shared" si="30"/>
        <v>0.12336933480880363</v>
      </c>
      <c r="R166" s="86">
        <f t="shared" si="30"/>
        <v>-2.2819886821409119E-2</v>
      </c>
    </row>
    <row r="167" spans="1:18" x14ac:dyDescent="0.35">
      <c r="A167" s="1">
        <v>1967.01</v>
      </c>
      <c r="B167" s="89">
        <f t="shared" si="21"/>
        <v>1967.01</v>
      </c>
      <c r="C167" s="80">
        <f t="shared" si="22"/>
        <v>24473</v>
      </c>
      <c r="D167" s="1">
        <f>VLOOKUP(A167,Data_Shiller!A:M,13,FALSE)</f>
        <v>20.432242125384281</v>
      </c>
      <c r="E167" s="1">
        <f>VLOOKUP(A167,Data_Shiller!A:B,2)</f>
        <v>84.45</v>
      </c>
      <c r="F167" s="81">
        <f>VLOOKUP(C167,'FRED Graph'!$A$12:$C$853,3,FALSE)</f>
        <v>4.58E-2</v>
      </c>
      <c r="G167" s="82">
        <f t="shared" si="23"/>
        <v>3.7388172355212745E-3</v>
      </c>
      <c r="H167" s="83">
        <f t="shared" si="24"/>
        <v>3.4458259325044427E-2</v>
      </c>
      <c r="I167" s="84">
        <f t="shared" si="25"/>
        <v>0.12539964476021326</v>
      </c>
      <c r="J167" s="84">
        <f t="shared" si="26"/>
        <v>0.22912966252220235</v>
      </c>
      <c r="L167" s="85">
        <f t="shared" si="27"/>
        <v>0.50160483309247716</v>
      </c>
      <c r="M167" s="85">
        <f t="shared" si="28"/>
        <v>0.12539964476021326</v>
      </c>
      <c r="N167" s="85">
        <f t="shared" si="29"/>
        <v>2.0844915309619516E-2</v>
      </c>
      <c r="P167" s="86">
        <f t="shared" si="30"/>
        <v>0.45580483309247716</v>
      </c>
      <c r="Q167" s="86">
        <f t="shared" si="30"/>
        <v>7.9599644760213251E-2</v>
      </c>
      <c r="R167" s="86">
        <f t="shared" si="30"/>
        <v>-2.4955084690380484E-2</v>
      </c>
    </row>
    <row r="168" spans="1:18" x14ac:dyDescent="0.35">
      <c r="A168" s="1">
        <v>1967.02</v>
      </c>
      <c r="B168" s="89">
        <f t="shared" si="21"/>
        <v>1967.02</v>
      </c>
      <c r="C168" s="80">
        <f t="shared" si="22"/>
        <v>24504</v>
      </c>
      <c r="D168" s="1">
        <f>VLOOKUP(A168,Data_Shiller!A:M,13,FALSE)</f>
        <v>21.074443163678442</v>
      </c>
      <c r="E168" s="1">
        <f>VLOOKUP(A168,Data_Shiller!A:B,2)</f>
        <v>87.36</v>
      </c>
      <c r="F168" s="81">
        <f>VLOOKUP(C168,'FRED Graph'!$A$12:$C$853,3,FALSE)</f>
        <v>4.6300000000000001E-2</v>
      </c>
      <c r="G168" s="82">
        <f t="shared" si="23"/>
        <v>3.7787993439000189E-3</v>
      </c>
      <c r="H168" s="83">
        <f t="shared" si="24"/>
        <v>2.3580586080585997E-2</v>
      </c>
      <c r="I168" s="84">
        <f t="shared" si="25"/>
        <v>3.8804945054945028E-2</v>
      </c>
      <c r="J168" s="84">
        <f t="shared" si="26"/>
        <v>0.15613553113553125</v>
      </c>
      <c r="L168" s="85">
        <f t="shared" si="27"/>
        <v>0.32270952831673805</v>
      </c>
      <c r="M168" s="85">
        <f t="shared" si="28"/>
        <v>3.8804945054945028E-2</v>
      </c>
      <c r="N168" s="85">
        <f t="shared" si="29"/>
        <v>1.4614056704663314E-2</v>
      </c>
      <c r="P168" s="86">
        <f t="shared" si="30"/>
        <v>0.27640952831673804</v>
      </c>
      <c r="Q168" s="86">
        <f t="shared" si="30"/>
        <v>-7.4950549450549728E-3</v>
      </c>
      <c r="R168" s="86">
        <f t="shared" si="30"/>
        <v>-3.1685943295336687E-2</v>
      </c>
    </row>
    <row r="169" spans="1:18" x14ac:dyDescent="0.35">
      <c r="A169" s="1">
        <v>1967.03</v>
      </c>
      <c r="B169" s="89">
        <f t="shared" si="21"/>
        <v>1967.03</v>
      </c>
      <c r="C169" s="80">
        <f t="shared" si="22"/>
        <v>24532</v>
      </c>
      <c r="D169" s="1">
        <f>VLOOKUP(A169,Data_Shiller!A:M,13,FALSE)</f>
        <v>21.4438986020191</v>
      </c>
      <c r="E169" s="1">
        <f>VLOOKUP(A169,Data_Shiller!A:B,2)</f>
        <v>89.42</v>
      </c>
      <c r="F169" s="81">
        <f>VLOOKUP(C169,'FRED Graph'!$A$12:$C$853,3,FALSE)</f>
        <v>4.5400000000000003E-2</v>
      </c>
      <c r="G169" s="82">
        <f t="shared" si="23"/>
        <v>3.7068189305531352E-3</v>
      </c>
      <c r="H169" s="83">
        <f t="shared" si="24"/>
        <v>1.7222097964661121E-2</v>
      </c>
      <c r="I169" s="84">
        <f t="shared" si="25"/>
        <v>-3.690449563855891E-3</v>
      </c>
      <c r="J169" s="84">
        <f t="shared" si="26"/>
        <v>0.12502795795124122</v>
      </c>
      <c r="L169" s="85">
        <f t="shared" si="27"/>
        <v>0.22740936836815018</v>
      </c>
      <c r="M169" s="85">
        <f t="shared" si="28"/>
        <v>-3.690449563855891E-3</v>
      </c>
      <c r="N169" s="85">
        <f t="shared" si="29"/>
        <v>1.1850455484834432E-2</v>
      </c>
      <c r="P169" s="86">
        <f t="shared" si="30"/>
        <v>0.18200936836815018</v>
      </c>
      <c r="Q169" s="86">
        <f t="shared" si="30"/>
        <v>-4.9090449563855894E-2</v>
      </c>
      <c r="R169" s="86">
        <f t="shared" si="30"/>
        <v>-3.3549544515165571E-2</v>
      </c>
    </row>
    <row r="170" spans="1:18" x14ac:dyDescent="0.35">
      <c r="A170" s="1">
        <v>1967.04</v>
      </c>
      <c r="B170" s="89">
        <f t="shared" si="21"/>
        <v>1967.04</v>
      </c>
      <c r="C170" s="80">
        <f t="shared" si="22"/>
        <v>24563</v>
      </c>
      <c r="D170" s="1">
        <f>VLOOKUP(A170,Data_Shiller!A:M,13,FALSE)</f>
        <v>21.686025566746245</v>
      </c>
      <c r="E170" s="1">
        <f>VLOOKUP(A170,Data_Shiller!A:B,2)</f>
        <v>90.96</v>
      </c>
      <c r="F170" s="81">
        <f>VLOOKUP(C170,'FRED Graph'!$A$12:$C$853,3,FALSE)</f>
        <v>4.5899999999999996E-2</v>
      </c>
      <c r="G170" s="82">
        <f t="shared" si="23"/>
        <v>3.7468150587982585E-3</v>
      </c>
      <c r="H170" s="83">
        <f t="shared" si="24"/>
        <v>1.791996481970104E-2</v>
      </c>
      <c r="I170" s="84">
        <f t="shared" si="25"/>
        <v>5.1781002638522589E-2</v>
      </c>
      <c r="J170" s="84">
        <f t="shared" si="26"/>
        <v>8.8940193491644726E-2</v>
      </c>
      <c r="L170" s="85">
        <f t="shared" si="27"/>
        <v>0.23755237798828466</v>
      </c>
      <c r="M170" s="85">
        <f t="shared" si="28"/>
        <v>5.1781002638522589E-2</v>
      </c>
      <c r="N170" s="85">
        <f t="shared" si="29"/>
        <v>8.5568950815655409E-3</v>
      </c>
      <c r="P170" s="86">
        <f t="shared" si="30"/>
        <v>0.19165237798828466</v>
      </c>
      <c r="Q170" s="86">
        <f t="shared" si="30"/>
        <v>5.8810026385225922E-3</v>
      </c>
      <c r="R170" s="86">
        <f t="shared" si="30"/>
        <v>-3.7343104918434455E-2</v>
      </c>
    </row>
    <row r="171" spans="1:18" x14ac:dyDescent="0.35">
      <c r="A171" s="1">
        <v>1967.05</v>
      </c>
      <c r="B171" s="89">
        <f t="shared" si="21"/>
        <v>1967.05</v>
      </c>
      <c r="C171" s="80">
        <f t="shared" si="22"/>
        <v>24593</v>
      </c>
      <c r="D171" s="1">
        <f>VLOOKUP(A171,Data_Shiller!A:M,13,FALSE)</f>
        <v>21.948477389658407</v>
      </c>
      <c r="E171" s="1">
        <f>VLOOKUP(A171,Data_Shiller!A:B,2)</f>
        <v>92.59</v>
      </c>
      <c r="F171" s="81">
        <f>VLOOKUP(C171,'FRED Graph'!$A$12:$C$853,3,FALSE)</f>
        <v>4.8499999999999995E-2</v>
      </c>
      <c r="G171" s="82">
        <f t="shared" si="23"/>
        <v>3.9545128129423457E-3</v>
      </c>
      <c r="H171" s="83">
        <f t="shared" si="24"/>
        <v>-1.2528350793822196E-2</v>
      </c>
      <c r="I171" s="84">
        <f t="shared" si="25"/>
        <v>5.7025596716708149E-2</v>
      </c>
      <c r="J171" s="84">
        <f t="shared" si="26"/>
        <v>6.6637865860244005E-2</v>
      </c>
      <c r="L171" s="85">
        <f t="shared" si="27"/>
        <v>-0.1404015414244536</v>
      </c>
      <c r="M171" s="85">
        <f t="shared" si="28"/>
        <v>5.7025596716708149E-2</v>
      </c>
      <c r="N171" s="85">
        <f t="shared" si="29"/>
        <v>6.4720055016918021E-3</v>
      </c>
      <c r="P171" s="86">
        <f t="shared" si="30"/>
        <v>-0.18890154142445359</v>
      </c>
      <c r="Q171" s="86">
        <f t="shared" si="30"/>
        <v>8.5255967167081545E-3</v>
      </c>
      <c r="R171" s="86">
        <f t="shared" si="30"/>
        <v>-4.2027994498308192E-2</v>
      </c>
    </row>
    <row r="172" spans="1:18" x14ac:dyDescent="0.35">
      <c r="A172" s="1">
        <v>1967.06</v>
      </c>
      <c r="B172" s="89">
        <f t="shared" si="21"/>
        <v>1967.06</v>
      </c>
      <c r="C172" s="80">
        <f t="shared" si="22"/>
        <v>24624</v>
      </c>
      <c r="D172" s="1">
        <f>VLOOKUP(A172,Data_Shiller!A:M,13,FALSE)</f>
        <v>21.552097609793485</v>
      </c>
      <c r="E172" s="1">
        <f>VLOOKUP(A172,Data_Shiller!A:B,2)</f>
        <v>91.43</v>
      </c>
      <c r="F172" s="81">
        <f>VLOOKUP(C172,'FRED Graph'!$A$12:$C$853,3,FALSE)</f>
        <v>5.0199999999999995E-2</v>
      </c>
      <c r="G172" s="82">
        <f t="shared" si="23"/>
        <v>4.0900600769369078E-3</v>
      </c>
      <c r="H172" s="83">
        <f t="shared" si="24"/>
        <v>1.7280979984687805E-2</v>
      </c>
      <c r="I172" s="84">
        <f t="shared" si="25"/>
        <v>9.9201574975390949E-2</v>
      </c>
      <c r="J172" s="84">
        <f t="shared" si="26"/>
        <v>8.5967406759269283E-2</v>
      </c>
      <c r="L172" s="85">
        <f t="shared" si="27"/>
        <v>0.22826222467324619</v>
      </c>
      <c r="M172" s="85">
        <f t="shared" si="28"/>
        <v>9.9201574975390949E-2</v>
      </c>
      <c r="N172" s="85">
        <f t="shared" si="29"/>
        <v>8.2812220694403749E-3</v>
      </c>
      <c r="P172" s="86">
        <f t="shared" si="30"/>
        <v>0.1780622246732462</v>
      </c>
      <c r="Q172" s="86">
        <f t="shared" si="30"/>
        <v>4.9001574975390955E-2</v>
      </c>
      <c r="R172" s="86">
        <f t="shared" si="30"/>
        <v>-4.191877793055962E-2</v>
      </c>
    </row>
    <row r="173" spans="1:18" x14ac:dyDescent="0.35">
      <c r="A173" s="1">
        <v>1967.07</v>
      </c>
      <c r="B173" s="89">
        <f t="shared" si="21"/>
        <v>1967.07</v>
      </c>
      <c r="C173" s="80">
        <f t="shared" si="22"/>
        <v>24654</v>
      </c>
      <c r="D173" s="1">
        <f>VLOOKUP(A173,Data_Shiller!A:M,13,FALSE)</f>
        <v>21.804196245666368</v>
      </c>
      <c r="E173" s="1">
        <f>VLOOKUP(A173,Data_Shiller!A:B,2)</f>
        <v>93.01</v>
      </c>
      <c r="F173" s="81">
        <f>VLOOKUP(C173,'FRED Graph'!$A$12:$C$853,3,FALSE)</f>
        <v>5.16E-2</v>
      </c>
      <c r="G173" s="82">
        <f t="shared" si="23"/>
        <v>4.2015362976310922E-3</v>
      </c>
      <c r="H173" s="83">
        <f t="shared" si="24"/>
        <v>1.5912267498118471E-2</v>
      </c>
      <c r="I173" s="84">
        <f t="shared" si="25"/>
        <v>7.8378668960326747E-2</v>
      </c>
      <c r="J173" s="84">
        <f t="shared" si="26"/>
        <v>7.7303515750994478E-2</v>
      </c>
      <c r="L173" s="85">
        <f t="shared" si="27"/>
        <v>0.20857736257392379</v>
      </c>
      <c r="M173" s="85">
        <f t="shared" si="28"/>
        <v>7.8378668960326747E-2</v>
      </c>
      <c r="N173" s="85">
        <f t="shared" si="29"/>
        <v>7.4739087082946742E-3</v>
      </c>
      <c r="P173" s="86">
        <f t="shared" si="30"/>
        <v>0.15697736257392378</v>
      </c>
      <c r="Q173" s="86">
        <f t="shared" si="30"/>
        <v>2.6778668960326747E-2</v>
      </c>
      <c r="R173" s="86">
        <f t="shared" si="30"/>
        <v>-4.4126091291705326E-2</v>
      </c>
    </row>
    <row r="174" spans="1:18" x14ac:dyDescent="0.35">
      <c r="A174" s="1">
        <v>1967.08</v>
      </c>
      <c r="B174" s="89">
        <f t="shared" si="21"/>
        <v>1967.08</v>
      </c>
      <c r="C174" s="80">
        <f t="shared" si="22"/>
        <v>24685</v>
      </c>
      <c r="D174" s="1">
        <f>VLOOKUP(A174,Data_Shiller!A:M,13,FALSE)</f>
        <v>22.030627049126025</v>
      </c>
      <c r="E174" s="1">
        <f>VLOOKUP(A174,Data_Shiller!A:B,2)</f>
        <v>94.49</v>
      </c>
      <c r="F174" s="81">
        <f>VLOOKUP(C174,'FRED Graph'!$A$12:$C$853,3,FALSE)</f>
        <v>5.28E-2</v>
      </c>
      <c r="G174" s="82">
        <f t="shared" si="23"/>
        <v>4.2969791189388928E-3</v>
      </c>
      <c r="H174" s="83">
        <f t="shared" si="24"/>
        <v>1.396973224679865E-2</v>
      </c>
      <c r="I174" s="84">
        <f t="shared" si="25"/>
        <v>3.8310932373796236E-2</v>
      </c>
      <c r="J174" s="84">
        <f t="shared" si="26"/>
        <v>3.4501005397396645E-2</v>
      </c>
      <c r="L174" s="85">
        <f t="shared" si="27"/>
        <v>0.1811359659677545</v>
      </c>
      <c r="M174" s="85">
        <f t="shared" si="28"/>
        <v>3.8310932373796236E-2</v>
      </c>
      <c r="N174" s="85">
        <f t="shared" si="29"/>
        <v>3.3976780739579659E-3</v>
      </c>
      <c r="P174" s="86">
        <f t="shared" si="30"/>
        <v>0.12833596596775448</v>
      </c>
      <c r="Q174" s="86">
        <f t="shared" si="30"/>
        <v>-1.4489067626203764E-2</v>
      </c>
      <c r="R174" s="86">
        <f t="shared" si="30"/>
        <v>-4.9402321926042034E-2</v>
      </c>
    </row>
    <row r="175" spans="1:18" x14ac:dyDescent="0.35">
      <c r="A175" s="1">
        <v>1967.09</v>
      </c>
      <c r="B175" s="89">
        <f t="shared" si="21"/>
        <v>1967.09</v>
      </c>
      <c r="C175" s="80">
        <f t="shared" si="22"/>
        <v>24716</v>
      </c>
      <c r="D175" s="1">
        <f>VLOOKUP(A175,Data_Shiller!A:M,13,FALSE)</f>
        <v>22.219145488664793</v>
      </c>
      <c r="E175" s="1">
        <f>VLOOKUP(A175,Data_Shiller!A:B,2)</f>
        <v>95.81</v>
      </c>
      <c r="F175" s="81">
        <f>VLOOKUP(C175,'FRED Graph'!$A$12:$C$853,3,FALSE)</f>
        <v>5.2999999999999999E-2</v>
      </c>
      <c r="G175" s="82">
        <f t="shared" si="23"/>
        <v>4.3128765598297036E-3</v>
      </c>
      <c r="H175" s="83">
        <f t="shared" si="24"/>
        <v>-1.5655985805239636E-3</v>
      </c>
      <c r="I175" s="84">
        <f t="shared" si="25"/>
        <v>5.7300908047176691E-2</v>
      </c>
      <c r="J175" s="84">
        <f t="shared" si="26"/>
        <v>4.3836760254671869E-3</v>
      </c>
      <c r="L175" s="85">
        <f t="shared" si="27"/>
        <v>-1.8626251707543506E-2</v>
      </c>
      <c r="M175" s="85">
        <f t="shared" si="28"/>
        <v>5.7300908047176691E-2</v>
      </c>
      <c r="N175" s="85">
        <f t="shared" si="29"/>
        <v>4.3750524806851487E-4</v>
      </c>
      <c r="P175" s="86">
        <f t="shared" si="30"/>
        <v>-7.1626251707543498E-2</v>
      </c>
      <c r="Q175" s="86">
        <f t="shared" si="30"/>
        <v>4.3009080471766922E-3</v>
      </c>
      <c r="R175" s="86">
        <f t="shared" si="30"/>
        <v>-5.2562494751931484E-2</v>
      </c>
    </row>
    <row r="176" spans="1:18" x14ac:dyDescent="0.35">
      <c r="A176" s="1">
        <v>1967.1</v>
      </c>
      <c r="B176" s="89">
        <f t="shared" si="21"/>
        <v>1967.1</v>
      </c>
      <c r="C176" s="80">
        <f t="shared" si="22"/>
        <v>24442</v>
      </c>
      <c r="D176" s="1">
        <f>VLOOKUP(A176,Data_Shiller!A:M,13,FALSE)</f>
        <v>22.06819919418389</v>
      </c>
      <c r="E176" s="1">
        <f>VLOOKUP(A176,Data_Shiller!A:B,2)</f>
        <v>95.66</v>
      </c>
      <c r="F176" s="81">
        <f>VLOOKUP(C176,'FRED Graph'!$A$12:$C$853,3,FALSE)</f>
        <v>4.8399999999999999E-2</v>
      </c>
      <c r="G176" s="82">
        <f t="shared" si="23"/>
        <v>3.9465331721730834E-3</v>
      </c>
      <c r="H176" s="83">
        <f t="shared" si="24"/>
        <v>-3.136107045787162E-2</v>
      </c>
      <c r="I176" s="84">
        <f t="shared" si="25"/>
        <v>8.5093037842358443E-2</v>
      </c>
      <c r="J176" s="84">
        <f t="shared" si="26"/>
        <v>-2.0071085093037899E-2</v>
      </c>
      <c r="L176" s="85">
        <f t="shared" si="27"/>
        <v>-0.31775080489767138</v>
      </c>
      <c r="M176" s="85">
        <f t="shared" si="28"/>
        <v>8.5093037842358443E-2</v>
      </c>
      <c r="N176" s="85">
        <f t="shared" si="29"/>
        <v>-2.0254705362461323E-3</v>
      </c>
      <c r="P176" s="86">
        <f t="shared" si="30"/>
        <v>-0.36615080489767138</v>
      </c>
      <c r="Q176" s="86">
        <f t="shared" si="30"/>
        <v>3.6693037842358445E-2</v>
      </c>
      <c r="R176" s="86">
        <f t="shared" si="30"/>
        <v>-5.0425470536246131E-2</v>
      </c>
    </row>
    <row r="177" spans="1:18" x14ac:dyDescent="0.35">
      <c r="A177" s="1">
        <v>1967.11</v>
      </c>
      <c r="B177" s="89">
        <f t="shared" si="21"/>
        <v>1967.11</v>
      </c>
      <c r="C177" s="80">
        <f t="shared" si="22"/>
        <v>24777</v>
      </c>
      <c r="D177" s="1">
        <f>VLOOKUP(A177,Data_Shiller!A:M,13,FALSE)</f>
        <v>21.263102968336288</v>
      </c>
      <c r="E177" s="1">
        <f>VLOOKUP(A177,Data_Shiller!A:B,2)</f>
        <v>92.66</v>
      </c>
      <c r="F177" s="81">
        <f>VLOOKUP(C177,'FRED Graph'!$A$12:$C$853,3,FALSE)</f>
        <v>5.7500000000000002E-2</v>
      </c>
      <c r="G177" s="82">
        <f t="shared" si="23"/>
        <v>4.6698392000357192E-3</v>
      </c>
      <c r="H177" s="83">
        <f t="shared" si="24"/>
        <v>2.8491258363910976E-2</v>
      </c>
      <c r="I177" s="84">
        <f t="shared" si="25"/>
        <v>0.13749190589251037</v>
      </c>
      <c r="J177" s="84">
        <f t="shared" si="26"/>
        <v>1.7483272177854614E-2</v>
      </c>
      <c r="L177" s="85">
        <f t="shared" si="27"/>
        <v>0.40090039342869566</v>
      </c>
      <c r="M177" s="85">
        <f t="shared" si="28"/>
        <v>0.13749190589251037</v>
      </c>
      <c r="N177" s="85">
        <f t="shared" si="29"/>
        <v>1.7347227015502842E-3</v>
      </c>
      <c r="P177" s="86">
        <f t="shared" si="30"/>
        <v>0.34340039342869566</v>
      </c>
      <c r="Q177" s="86">
        <f t="shared" si="30"/>
        <v>7.9991905892510373E-2</v>
      </c>
      <c r="R177" s="86">
        <f t="shared" si="30"/>
        <v>-5.5765277298449718E-2</v>
      </c>
    </row>
    <row r="178" spans="1:18" x14ac:dyDescent="0.35">
      <c r="A178" s="1">
        <v>1967.12</v>
      </c>
      <c r="B178" s="89">
        <f t="shared" si="21"/>
        <v>1967.12</v>
      </c>
      <c r="C178" s="80">
        <f t="shared" si="22"/>
        <v>24807</v>
      </c>
      <c r="D178" s="1">
        <f>VLOOKUP(A178,Data_Shiller!A:M,13,FALSE)</f>
        <v>21.751597808723638</v>
      </c>
      <c r="E178" s="1">
        <f>VLOOKUP(A178,Data_Shiller!A:B,2)</f>
        <v>95.3</v>
      </c>
      <c r="F178" s="81">
        <f>VLOOKUP(C178,'FRED Graph'!$A$12:$C$853,3,FALSE)</f>
        <v>5.7000000000000002E-2</v>
      </c>
      <c r="G178" s="82">
        <f t="shared" si="23"/>
        <v>4.6302455190647684E-3</v>
      </c>
      <c r="H178" s="83">
        <f t="shared" si="24"/>
        <v>-2.7282266526756915E-3</v>
      </c>
      <c r="I178" s="84">
        <f t="shared" si="25"/>
        <v>0.1175236096537251</v>
      </c>
      <c r="J178" s="84">
        <f t="shared" si="26"/>
        <v>-1.5529905561385116E-2</v>
      </c>
      <c r="L178" s="85">
        <f t="shared" si="27"/>
        <v>-3.2251907458027751E-2</v>
      </c>
      <c r="M178" s="85">
        <f t="shared" si="28"/>
        <v>0.1175236096537251</v>
      </c>
      <c r="N178" s="85">
        <f t="shared" si="29"/>
        <v>-1.5639515271843596E-3</v>
      </c>
      <c r="P178" s="86">
        <f t="shared" si="30"/>
        <v>-8.9251907458027746E-2</v>
      </c>
      <c r="Q178" s="86">
        <f t="shared" si="30"/>
        <v>6.0523609653725101E-2</v>
      </c>
      <c r="R178" s="86">
        <f t="shared" si="30"/>
        <v>-5.8563951527184362E-2</v>
      </c>
    </row>
    <row r="179" spans="1:18" x14ac:dyDescent="0.35">
      <c r="A179" s="1">
        <v>1968.01</v>
      </c>
      <c r="B179" s="89">
        <f t="shared" si="21"/>
        <v>1968.01</v>
      </c>
      <c r="C179" s="80">
        <f t="shared" si="22"/>
        <v>24838</v>
      </c>
      <c r="D179" s="1">
        <f>VLOOKUP(A179,Data_Shiller!A:M,13,FALSE)</f>
        <v>21.511535896332184</v>
      </c>
      <c r="E179" s="1">
        <f>VLOOKUP(A179,Data_Shiller!A:B,2)</f>
        <v>95.04</v>
      </c>
      <c r="F179" s="81">
        <f>VLOOKUP(C179,'FRED Graph'!$A$12:$C$853,3,FALSE)</f>
        <v>5.5300000000000002E-2</v>
      </c>
      <c r="G179" s="82">
        <f t="shared" si="23"/>
        <v>4.4954984622596061E-3</v>
      </c>
      <c r="H179" s="83">
        <f t="shared" si="24"/>
        <v>-4.5138888888888951E-2</v>
      </c>
      <c r="I179" s="84">
        <f t="shared" si="25"/>
        <v>7.3232323232323093E-2</v>
      </c>
      <c r="J179" s="84">
        <f t="shared" si="26"/>
        <v>-5.039983164983175E-2</v>
      </c>
      <c r="L179" s="85">
        <f t="shared" si="27"/>
        <v>-0.42551000077400647</v>
      </c>
      <c r="M179" s="85">
        <f t="shared" si="28"/>
        <v>7.3232323232323093E-2</v>
      </c>
      <c r="N179" s="85">
        <f t="shared" si="29"/>
        <v>-5.1580770382173569E-3</v>
      </c>
      <c r="P179" s="86">
        <f t="shared" si="30"/>
        <v>-0.48081000077400649</v>
      </c>
      <c r="Q179" s="86">
        <f t="shared" si="30"/>
        <v>1.7932323232323091E-2</v>
      </c>
      <c r="R179" s="86">
        <f t="shared" si="30"/>
        <v>-6.0458077038217359E-2</v>
      </c>
    </row>
    <row r="180" spans="1:18" x14ac:dyDescent="0.35">
      <c r="A180" s="1">
        <v>1968.02</v>
      </c>
      <c r="B180" s="89">
        <f t="shared" si="21"/>
        <v>1968.02</v>
      </c>
      <c r="C180" s="80">
        <f t="shared" si="22"/>
        <v>24869</v>
      </c>
      <c r="D180" s="1">
        <f>VLOOKUP(A180,Data_Shiller!A:M,13,FALSE)</f>
        <v>20.424992376214227</v>
      </c>
      <c r="E180" s="1">
        <f>VLOOKUP(A180,Data_Shiller!A:B,2)</f>
        <v>90.75</v>
      </c>
      <c r="F180" s="81">
        <f>VLOOKUP(C180,'FRED Graph'!$A$12:$C$853,3,FALSE)</f>
        <v>5.5599999999999997E-2</v>
      </c>
      <c r="G180" s="82">
        <f t="shared" si="23"/>
        <v>4.5192918063745591E-3</v>
      </c>
      <c r="H180" s="83">
        <f t="shared" si="24"/>
        <v>-1.8292011019283683E-2</v>
      </c>
      <c r="I180" s="84">
        <f t="shared" si="25"/>
        <v>0.11845730027548207</v>
      </c>
      <c r="J180" s="84">
        <f t="shared" si="26"/>
        <v>-1.9504132231404903E-2</v>
      </c>
      <c r="L180" s="85">
        <f t="shared" si="27"/>
        <v>-0.19871335816125424</v>
      </c>
      <c r="M180" s="85">
        <f t="shared" si="28"/>
        <v>0.11845730027548207</v>
      </c>
      <c r="N180" s="85">
        <f t="shared" si="29"/>
        <v>-1.9677462206370011E-3</v>
      </c>
      <c r="P180" s="86">
        <f t="shared" si="30"/>
        <v>-0.25431335816125422</v>
      </c>
      <c r="Q180" s="86">
        <f t="shared" si="30"/>
        <v>6.2857300275482073E-2</v>
      </c>
      <c r="R180" s="86">
        <f t="shared" si="30"/>
        <v>-5.7567746220636998E-2</v>
      </c>
    </row>
    <row r="181" spans="1:18" x14ac:dyDescent="0.35">
      <c r="A181" s="1">
        <v>1968.03</v>
      </c>
      <c r="B181" s="89">
        <f t="shared" si="21"/>
        <v>1968.03</v>
      </c>
      <c r="C181" s="80">
        <f t="shared" si="22"/>
        <v>24898</v>
      </c>
      <c r="D181" s="1">
        <f>VLOOKUP(A181,Data_Shiller!A:M,13,FALSE)</f>
        <v>19.9347113082957</v>
      </c>
      <c r="E181" s="1">
        <f>VLOOKUP(A181,Data_Shiller!A:B,2)</f>
        <v>89.09</v>
      </c>
      <c r="F181" s="81">
        <f>VLOOKUP(C181,'FRED Graph'!$A$12:$C$853,3,FALSE)</f>
        <v>5.74E-2</v>
      </c>
      <c r="G181" s="82">
        <f t="shared" si="23"/>
        <v>4.661921836872196E-3</v>
      </c>
      <c r="H181" s="83">
        <f t="shared" si="24"/>
        <v>7.3857896509148091E-2</v>
      </c>
      <c r="I181" s="84">
        <f t="shared" si="25"/>
        <v>0.11460321023683906</v>
      </c>
      <c r="J181" s="84">
        <f t="shared" si="26"/>
        <v>-3.0306431698283731E-3</v>
      </c>
      <c r="L181" s="85">
        <f t="shared" si="27"/>
        <v>1.3515909509296744</v>
      </c>
      <c r="M181" s="85">
        <f t="shared" si="28"/>
        <v>0.11460321023683906</v>
      </c>
      <c r="N181" s="85">
        <f t="shared" si="29"/>
        <v>-3.0347842796263347E-4</v>
      </c>
      <c r="P181" s="86">
        <f t="shared" si="30"/>
        <v>1.2941909509296745</v>
      </c>
      <c r="Q181" s="86">
        <f t="shared" si="30"/>
        <v>5.720321023683906E-2</v>
      </c>
      <c r="R181" s="86">
        <f t="shared" si="30"/>
        <v>-5.7703478427962633E-2</v>
      </c>
    </row>
    <row r="182" spans="1:18" x14ac:dyDescent="0.35">
      <c r="A182" s="1">
        <v>1968.04</v>
      </c>
      <c r="B182" s="89">
        <f t="shared" si="21"/>
        <v>1968.04</v>
      </c>
      <c r="C182" s="80">
        <f t="shared" si="22"/>
        <v>24929</v>
      </c>
      <c r="D182" s="1">
        <f>VLOOKUP(A182,Data_Shiller!A:M,13,FALSE)</f>
        <v>21.277356015671749</v>
      </c>
      <c r="E182" s="1">
        <f>VLOOKUP(A182,Data_Shiller!A:B,2)</f>
        <v>95.67</v>
      </c>
      <c r="F182" s="81">
        <f>VLOOKUP(C182,'FRED Graph'!$A$12:$C$853,3,FALSE)</f>
        <v>5.6399999999999999E-2</v>
      </c>
      <c r="G182" s="82">
        <f t="shared" si="23"/>
        <v>4.5827104331948032E-3</v>
      </c>
      <c r="H182" s="83">
        <f t="shared" si="24"/>
        <v>2.2995714435037229E-2</v>
      </c>
      <c r="I182" s="84">
        <f t="shared" si="25"/>
        <v>5.8848123758753923E-2</v>
      </c>
      <c r="J182" s="84">
        <f t="shared" si="26"/>
        <v>-3.0939688512595431E-2</v>
      </c>
      <c r="L182" s="85">
        <f t="shared" si="27"/>
        <v>0.31366845775658292</v>
      </c>
      <c r="M182" s="85">
        <f t="shared" si="28"/>
        <v>5.8848123758753923E-2</v>
      </c>
      <c r="N182" s="85">
        <f t="shared" si="29"/>
        <v>-3.1379092464852709E-3</v>
      </c>
      <c r="P182" s="86">
        <f t="shared" si="30"/>
        <v>0.25726845775658291</v>
      </c>
      <c r="Q182" s="86">
        <f t="shared" si="30"/>
        <v>2.4481237587539242E-3</v>
      </c>
      <c r="R182" s="86">
        <f t="shared" si="30"/>
        <v>-5.953790924648527E-2</v>
      </c>
    </row>
    <row r="183" spans="1:18" x14ac:dyDescent="0.35">
      <c r="A183" s="1">
        <v>1968.05</v>
      </c>
      <c r="B183" s="89">
        <f t="shared" si="21"/>
        <v>1968.05</v>
      </c>
      <c r="C183" s="80">
        <f t="shared" si="22"/>
        <v>24959</v>
      </c>
      <c r="D183" s="1">
        <f>VLOOKUP(A183,Data_Shiller!A:M,13,FALSE)</f>
        <v>21.630227142779876</v>
      </c>
      <c r="E183" s="1">
        <f>VLOOKUP(A183,Data_Shiller!A:B,2)</f>
        <v>97.87</v>
      </c>
      <c r="F183" s="81">
        <f>VLOOKUP(C183,'FRED Graph'!$A$12:$C$853,3,FALSE)</f>
        <v>5.8700000000000002E-2</v>
      </c>
      <c r="G183" s="82">
        <f t="shared" si="23"/>
        <v>4.7647940647530529E-3</v>
      </c>
      <c r="H183" s="83">
        <f t="shared" si="24"/>
        <v>2.6872381730867367E-2</v>
      </c>
      <c r="I183" s="84">
        <f t="shared" si="25"/>
        <v>6.8764687851231132E-2</v>
      </c>
      <c r="J183" s="84">
        <f t="shared" si="26"/>
        <v>-4.7001123939921507E-3</v>
      </c>
      <c r="L183" s="85">
        <f t="shared" si="27"/>
        <v>0.37466755092158999</v>
      </c>
      <c r="M183" s="85">
        <f t="shared" si="28"/>
        <v>6.8764687851231132E-2</v>
      </c>
      <c r="N183" s="85">
        <f t="shared" si="29"/>
        <v>-4.7100830623092449E-4</v>
      </c>
      <c r="P183" s="86">
        <f t="shared" si="30"/>
        <v>0.31596755092159001</v>
      </c>
      <c r="Q183" s="86">
        <f t="shared" si="30"/>
        <v>1.006468785123113E-2</v>
      </c>
      <c r="R183" s="86">
        <f t="shared" si="30"/>
        <v>-5.9171008306230927E-2</v>
      </c>
    </row>
    <row r="184" spans="1:18" x14ac:dyDescent="0.35">
      <c r="A184" s="1">
        <v>1968.06</v>
      </c>
      <c r="B184" s="89">
        <f t="shared" si="21"/>
        <v>1968.06</v>
      </c>
      <c r="C184" s="80">
        <f t="shared" si="22"/>
        <v>24990</v>
      </c>
      <c r="D184" s="1">
        <f>VLOOKUP(A184,Data_Shiller!A:M,13,FALSE)</f>
        <v>22.004623431346538</v>
      </c>
      <c r="E184" s="1">
        <f>VLOOKUP(A184,Data_Shiller!A:B,2)</f>
        <v>100.5</v>
      </c>
      <c r="F184" s="81">
        <f>VLOOKUP(C184,'FRED Graph'!$A$12:$C$853,3,FALSE)</f>
        <v>5.7200000000000001E-2</v>
      </c>
      <c r="G184" s="82">
        <f t="shared" si="23"/>
        <v>4.6460850512481944E-3</v>
      </c>
      <c r="H184" s="83">
        <f t="shared" si="24"/>
        <v>-1.9900497512438386E-3</v>
      </c>
      <c r="I184" s="84">
        <f t="shared" si="25"/>
        <v>-1.3532338308457681E-2</v>
      </c>
      <c r="J184" s="84">
        <f t="shared" si="26"/>
        <v>-2.8258706467661709E-2</v>
      </c>
      <c r="L184" s="85">
        <f t="shared" si="27"/>
        <v>-2.3620943469024658E-2</v>
      </c>
      <c r="M184" s="85">
        <f t="shared" si="28"/>
        <v>-1.3532338308457681E-2</v>
      </c>
      <c r="N184" s="85">
        <f t="shared" si="29"/>
        <v>-2.8624622067539018E-3</v>
      </c>
      <c r="P184" s="86">
        <f t="shared" si="30"/>
        <v>-8.0820943469024659E-2</v>
      </c>
      <c r="Q184" s="86">
        <f t="shared" si="30"/>
        <v>-7.0732338308457682E-2</v>
      </c>
      <c r="R184" s="86">
        <f t="shared" si="30"/>
        <v>-6.0062462206753903E-2</v>
      </c>
    </row>
    <row r="185" spans="1:18" x14ac:dyDescent="0.35">
      <c r="A185" s="1">
        <v>1968.07</v>
      </c>
      <c r="B185" s="89">
        <f t="shared" si="21"/>
        <v>1968.07</v>
      </c>
      <c r="C185" s="80">
        <f t="shared" si="22"/>
        <v>25020</v>
      </c>
      <c r="D185" s="1">
        <f>VLOOKUP(A185,Data_Shiller!A:M,13,FALSE)</f>
        <v>21.753537415670948</v>
      </c>
      <c r="E185" s="1">
        <f>VLOOKUP(A185,Data_Shiller!A:B,2)</f>
        <v>100.3</v>
      </c>
      <c r="F185" s="81">
        <f>VLOOKUP(C185,'FRED Graph'!$A$12:$C$853,3,FALSE)</f>
        <v>5.5E-2</v>
      </c>
      <c r="G185" s="82">
        <f t="shared" si="23"/>
        <v>4.471698917043021E-3</v>
      </c>
      <c r="H185" s="83">
        <f t="shared" si="24"/>
        <v>-2.1834496510468537E-2</v>
      </c>
      <c r="I185" s="84">
        <f t="shared" si="25"/>
        <v>-5.5732801595214432E-2</v>
      </c>
      <c r="J185" s="84">
        <f t="shared" si="26"/>
        <v>-3.1006979062811579E-2</v>
      </c>
      <c r="L185" s="85">
        <f t="shared" si="27"/>
        <v>-0.23273018630225795</v>
      </c>
      <c r="M185" s="85">
        <f t="shared" si="28"/>
        <v>-5.5732801595214432E-2</v>
      </c>
      <c r="N185" s="85">
        <f t="shared" si="29"/>
        <v>-3.1448315705077112E-3</v>
      </c>
      <c r="P185" s="86">
        <f t="shared" si="30"/>
        <v>-0.28773018630225794</v>
      </c>
      <c r="Q185" s="86">
        <f t="shared" si="30"/>
        <v>-0.11073280159521443</v>
      </c>
      <c r="R185" s="86">
        <f t="shared" si="30"/>
        <v>-5.8144831570507712E-2</v>
      </c>
    </row>
    <row r="186" spans="1:18" x14ac:dyDescent="0.35">
      <c r="A186" s="1">
        <v>1968.08</v>
      </c>
      <c r="B186" s="89">
        <f t="shared" si="21"/>
        <v>1968.08</v>
      </c>
      <c r="C186" s="80">
        <f t="shared" si="22"/>
        <v>25051</v>
      </c>
      <c r="D186" s="1">
        <f>VLOOKUP(A186,Data_Shiller!A:M,13,FALSE)</f>
        <v>21.137766793617853</v>
      </c>
      <c r="E186" s="1">
        <f>VLOOKUP(A186,Data_Shiller!A:B,2)</f>
        <v>98.11</v>
      </c>
      <c r="F186" s="81">
        <f>VLOOKUP(C186,'FRED Graph'!$A$12:$C$853,3,FALSE)</f>
        <v>5.4199999999999998E-2</v>
      </c>
      <c r="G186" s="82">
        <f t="shared" si="23"/>
        <v>4.4082031209211614E-3</v>
      </c>
      <c r="H186" s="83">
        <f t="shared" si="24"/>
        <v>3.251452451330139E-2</v>
      </c>
      <c r="I186" s="84">
        <f t="shared" si="25"/>
        <v>-4.0057078789114131E-2</v>
      </c>
      <c r="J186" s="84">
        <f t="shared" si="26"/>
        <v>5.9015390887779073E-2</v>
      </c>
      <c r="L186" s="85">
        <f t="shared" si="27"/>
        <v>0.46809458153004924</v>
      </c>
      <c r="M186" s="85">
        <f t="shared" si="28"/>
        <v>-4.0057078789114131E-2</v>
      </c>
      <c r="N186" s="85">
        <f t="shared" si="29"/>
        <v>5.750430607154966E-3</v>
      </c>
      <c r="P186" s="86">
        <f t="shared" si="30"/>
        <v>0.41389458153004921</v>
      </c>
      <c r="Q186" s="86">
        <f t="shared" si="30"/>
        <v>-9.4257078789114129E-2</v>
      </c>
      <c r="R186" s="86">
        <f t="shared" si="30"/>
        <v>-4.8449569392845032E-2</v>
      </c>
    </row>
    <row r="187" spans="1:18" x14ac:dyDescent="0.35">
      <c r="A187" s="1">
        <v>1968.09</v>
      </c>
      <c r="B187" s="89">
        <f t="shared" si="21"/>
        <v>1968.09</v>
      </c>
      <c r="C187" s="80">
        <f t="shared" si="22"/>
        <v>25082</v>
      </c>
      <c r="D187" s="1">
        <f>VLOOKUP(A187,Data_Shiller!A:M,13,FALSE)</f>
        <v>21.680275633292929</v>
      </c>
      <c r="E187" s="1">
        <f>VLOOKUP(A187,Data_Shiller!A:B,2)</f>
        <v>101.3</v>
      </c>
      <c r="F187" s="81">
        <f>VLOOKUP(C187,'FRED Graph'!$A$12:$C$853,3,FALSE)</f>
        <v>5.4600000000000003E-2</v>
      </c>
      <c r="G187" s="82">
        <f t="shared" si="23"/>
        <v>4.439956538087042E-3</v>
      </c>
      <c r="H187" s="83">
        <f t="shared" si="24"/>
        <v>2.4679170779861703E-2</v>
      </c>
      <c r="I187" s="84">
        <f t="shared" si="25"/>
        <v>-6.7028627838104593E-2</v>
      </c>
      <c r="J187" s="84">
        <f t="shared" si="26"/>
        <v>2.5666337611056411E-2</v>
      </c>
      <c r="L187" s="85">
        <f t="shared" si="27"/>
        <v>0.33984604252744499</v>
      </c>
      <c r="M187" s="85">
        <f t="shared" si="28"/>
        <v>-6.7028627838104593E-2</v>
      </c>
      <c r="N187" s="85">
        <f t="shared" si="29"/>
        <v>2.5374626076395401E-3</v>
      </c>
      <c r="P187" s="86">
        <f t="shared" si="30"/>
        <v>0.28524604252744501</v>
      </c>
      <c r="Q187" s="86">
        <f t="shared" si="30"/>
        <v>-0.1216286278381046</v>
      </c>
      <c r="R187" s="86">
        <f t="shared" si="30"/>
        <v>-5.2062537392360463E-2</v>
      </c>
    </row>
    <row r="188" spans="1:18" x14ac:dyDescent="0.35">
      <c r="A188" s="1">
        <v>1968.1</v>
      </c>
      <c r="B188" s="89">
        <f t="shared" si="21"/>
        <v>1968.1</v>
      </c>
      <c r="C188" s="80">
        <f t="shared" si="22"/>
        <v>24807</v>
      </c>
      <c r="D188" s="1">
        <f>VLOOKUP(A188,Data_Shiller!A:M,13,FALSE)</f>
        <v>22.004606927956889</v>
      </c>
      <c r="E188" s="1">
        <f>VLOOKUP(A188,Data_Shiller!A:B,2)</f>
        <v>103.8</v>
      </c>
      <c r="F188" s="81">
        <f>VLOOKUP(C188,'FRED Graph'!$A$12:$C$853,3,FALSE)</f>
        <v>5.7000000000000002E-2</v>
      </c>
      <c r="G188" s="82">
        <f t="shared" si="23"/>
        <v>4.6302455190647684E-3</v>
      </c>
      <c r="H188" s="83">
        <f t="shared" si="24"/>
        <v>1.5414258188824803E-2</v>
      </c>
      <c r="I188" s="84">
        <f t="shared" si="25"/>
        <v>-7.9768786127167646E-2</v>
      </c>
      <c r="J188" s="84">
        <f t="shared" si="26"/>
        <v>-3.0828516377649384E-2</v>
      </c>
      <c r="L188" s="85">
        <f t="shared" si="27"/>
        <v>0.20148703385598932</v>
      </c>
      <c r="M188" s="85">
        <f t="shared" si="28"/>
        <v>-7.9768786127167646E-2</v>
      </c>
      <c r="N188" s="85">
        <f t="shared" si="29"/>
        <v>-3.1264736769177626E-3</v>
      </c>
      <c r="P188" s="86">
        <f t="shared" si="30"/>
        <v>0.14448703385598932</v>
      </c>
      <c r="Q188" s="86">
        <f t="shared" si="30"/>
        <v>-0.13676878612716764</v>
      </c>
      <c r="R188" s="86">
        <f t="shared" si="30"/>
        <v>-6.0126473676917765E-2</v>
      </c>
    </row>
    <row r="189" spans="1:18" x14ac:dyDescent="0.35">
      <c r="A189" s="1">
        <v>1968.11</v>
      </c>
      <c r="B189" s="89">
        <f t="shared" si="21"/>
        <v>1968.11</v>
      </c>
      <c r="C189" s="80">
        <f t="shared" si="22"/>
        <v>25143</v>
      </c>
      <c r="D189" s="1">
        <f>VLOOKUP(A189,Data_Shiller!A:M,13,FALSE)</f>
        <v>22.195529227158158</v>
      </c>
      <c r="E189" s="1">
        <f>VLOOKUP(A189,Data_Shiller!A:B,2)</f>
        <v>105.4</v>
      </c>
      <c r="F189" s="81">
        <f>VLOOKUP(C189,'FRED Graph'!$A$12:$C$853,3,FALSE)</f>
        <v>5.7000000000000002E-2</v>
      </c>
      <c r="G189" s="82">
        <f t="shared" si="23"/>
        <v>4.6302455190647684E-3</v>
      </c>
      <c r="H189" s="83">
        <f t="shared" si="24"/>
        <v>1.0436432637571214E-2</v>
      </c>
      <c r="I189" s="84">
        <f t="shared" si="25"/>
        <v>-8.7191650853890024E-2</v>
      </c>
      <c r="J189" s="84">
        <f t="shared" si="26"/>
        <v>-0.10142314990512347</v>
      </c>
      <c r="L189" s="85">
        <f t="shared" si="27"/>
        <v>0.13268190558154314</v>
      </c>
      <c r="M189" s="85">
        <f t="shared" si="28"/>
        <v>-8.7191650853890024E-2</v>
      </c>
      <c r="N189" s="85">
        <f t="shared" si="29"/>
        <v>-1.0637323716823466E-2</v>
      </c>
      <c r="P189" s="86">
        <f t="shared" si="30"/>
        <v>7.5681905581543141E-2</v>
      </c>
      <c r="Q189" s="86">
        <f t="shared" si="30"/>
        <v>-0.14419165085389002</v>
      </c>
      <c r="R189" s="86">
        <f t="shared" si="30"/>
        <v>-6.7637323716823461E-2</v>
      </c>
    </row>
    <row r="190" spans="1:18" x14ac:dyDescent="0.35">
      <c r="A190" s="1">
        <v>1968.12</v>
      </c>
      <c r="B190" s="89">
        <f t="shared" si="21"/>
        <v>1968.12</v>
      </c>
      <c r="C190" s="80">
        <f t="shared" si="22"/>
        <v>25173</v>
      </c>
      <c r="D190" s="1">
        <f>VLOOKUP(A190,Data_Shiller!A:M,13,FALSE)</f>
        <v>22.27787299543489</v>
      </c>
      <c r="E190" s="1">
        <f>VLOOKUP(A190,Data_Shiller!A:B,2)</f>
        <v>106.5</v>
      </c>
      <c r="F190" s="81">
        <f>VLOOKUP(C190,'FRED Graph'!$A$12:$C$853,3,FALSE)</f>
        <v>6.0299999999999999E-2</v>
      </c>
      <c r="G190" s="82">
        <f t="shared" si="23"/>
        <v>4.8912471980258054E-3</v>
      </c>
      <c r="H190" s="83">
        <f t="shared" si="24"/>
        <v>-4.2253521126760618E-2</v>
      </c>
      <c r="I190" s="84">
        <f t="shared" si="25"/>
        <v>-0.14450704225352118</v>
      </c>
      <c r="J190" s="84">
        <f t="shared" si="26"/>
        <v>-9.755868544600943E-2</v>
      </c>
      <c r="L190" s="85">
        <f t="shared" si="27"/>
        <v>-0.40432857387313359</v>
      </c>
      <c r="M190" s="85">
        <f t="shared" si="28"/>
        <v>-0.14450704225352118</v>
      </c>
      <c r="N190" s="85">
        <f t="shared" si="29"/>
        <v>-1.0212654677476896E-2</v>
      </c>
      <c r="P190" s="86">
        <f t="shared" si="30"/>
        <v>-0.46462857387313361</v>
      </c>
      <c r="Q190" s="86">
        <f t="shared" si="30"/>
        <v>-0.20480704225352117</v>
      </c>
      <c r="R190" s="86">
        <f t="shared" si="30"/>
        <v>-7.0512654677476888E-2</v>
      </c>
    </row>
    <row r="191" spans="1:18" x14ac:dyDescent="0.35">
      <c r="A191" s="1">
        <v>1969.01</v>
      </c>
      <c r="B191" s="89">
        <f t="shared" si="21"/>
        <v>1969.01</v>
      </c>
      <c r="C191" s="80">
        <f t="shared" si="22"/>
        <v>25204</v>
      </c>
      <c r="D191" s="1">
        <f>VLOOKUP(A191,Data_Shiller!A:M,13,FALSE)</f>
        <v>21.194968072847157</v>
      </c>
      <c r="E191" s="1">
        <f>VLOOKUP(A191,Data_Shiller!A:B,2)</f>
        <v>102</v>
      </c>
      <c r="F191" s="81">
        <f>VLOOKUP(C191,'FRED Graph'!$A$12:$C$853,3,FALSE)</f>
        <v>6.0400000000000002E-2</v>
      </c>
      <c r="G191" s="82">
        <f t="shared" si="23"/>
        <v>4.899144709827663E-3</v>
      </c>
      <c r="H191" s="83">
        <f t="shared" si="24"/>
        <v>-4.9019607843137081E-3</v>
      </c>
      <c r="I191" s="84">
        <f t="shared" si="25"/>
        <v>-0.11460784313725492</v>
      </c>
      <c r="J191" s="84">
        <f t="shared" si="26"/>
        <v>-2.2450980392156872E-2</v>
      </c>
      <c r="L191" s="85">
        <f t="shared" si="27"/>
        <v>-5.7263231201160836E-2</v>
      </c>
      <c r="M191" s="85">
        <f t="shared" si="28"/>
        <v>-0.11460784313725492</v>
      </c>
      <c r="N191" s="85">
        <f t="shared" si="29"/>
        <v>-2.2681079915118918E-3</v>
      </c>
      <c r="P191" s="86">
        <f t="shared" si="30"/>
        <v>-0.11766323120116084</v>
      </c>
      <c r="Q191" s="86">
        <f t="shared" si="30"/>
        <v>-0.17500784313725493</v>
      </c>
      <c r="R191" s="86">
        <f t="shared" si="30"/>
        <v>-6.2668107991511901E-2</v>
      </c>
    </row>
    <row r="192" spans="1:18" x14ac:dyDescent="0.35">
      <c r="A192" s="1">
        <v>1969.02</v>
      </c>
      <c r="B192" s="89">
        <f t="shared" si="21"/>
        <v>1969.02</v>
      </c>
      <c r="C192" s="80">
        <f t="shared" si="22"/>
        <v>25235</v>
      </c>
      <c r="D192" s="1">
        <f>VLOOKUP(A192,Data_Shiller!A:M,13,FALSE)</f>
        <v>20.895729901987242</v>
      </c>
      <c r="E192" s="1">
        <f>VLOOKUP(A192,Data_Shiller!A:B,2)</f>
        <v>101.5</v>
      </c>
      <c r="F192" s="81">
        <f>VLOOKUP(C192,'FRED Graph'!$A$12:$C$853,3,FALSE)</f>
        <v>6.1900000000000004E-2</v>
      </c>
      <c r="G192" s="82">
        <f t="shared" si="23"/>
        <v>5.0175255350288772E-3</v>
      </c>
      <c r="H192" s="83">
        <f t="shared" si="24"/>
        <v>-2.1674876847290636E-2</v>
      </c>
      <c r="I192" s="84">
        <f t="shared" si="25"/>
        <v>-0.14128078817733991</v>
      </c>
      <c r="J192" s="84">
        <f t="shared" si="26"/>
        <v>-3.2216748768472914E-2</v>
      </c>
      <c r="L192" s="85">
        <f t="shared" si="27"/>
        <v>-0.23122637541689017</v>
      </c>
      <c r="M192" s="85">
        <f t="shared" si="28"/>
        <v>-0.14128078817733991</v>
      </c>
      <c r="N192" s="85">
        <f t="shared" si="29"/>
        <v>-3.2693570547064343E-3</v>
      </c>
      <c r="P192" s="86">
        <f t="shared" si="30"/>
        <v>-0.29312637541689018</v>
      </c>
      <c r="Q192" s="86">
        <f t="shared" si="30"/>
        <v>-0.20318078817733992</v>
      </c>
      <c r="R192" s="86">
        <f t="shared" si="30"/>
        <v>-6.5169357054706445E-2</v>
      </c>
    </row>
    <row r="193" spans="1:18" x14ac:dyDescent="0.35">
      <c r="A193" s="1">
        <v>1969.03</v>
      </c>
      <c r="B193" s="89">
        <f t="shared" si="21"/>
        <v>1969.03</v>
      </c>
      <c r="C193" s="80">
        <f t="shared" si="22"/>
        <v>25263</v>
      </c>
      <c r="D193" s="1">
        <f>VLOOKUP(A193,Data_Shiller!A:M,13,FALSE)</f>
        <v>20.202287616481659</v>
      </c>
      <c r="E193" s="1">
        <f>VLOOKUP(A193,Data_Shiller!A:B,2)</f>
        <v>99.3</v>
      </c>
      <c r="F193" s="81">
        <f>VLOOKUP(C193,'FRED Graph'!$A$12:$C$853,3,FALSE)</f>
        <v>6.3E-2</v>
      </c>
      <c r="G193" s="82">
        <f t="shared" si="23"/>
        <v>5.1042407584538374E-3</v>
      </c>
      <c r="H193" s="83">
        <f t="shared" si="24"/>
        <v>2.0140986908358416E-2</v>
      </c>
      <c r="I193" s="84">
        <f t="shared" si="25"/>
        <v>-0.107250755287009</v>
      </c>
      <c r="J193" s="84">
        <f t="shared" si="26"/>
        <v>8.0563947633434108E-3</v>
      </c>
      <c r="L193" s="85">
        <f t="shared" si="27"/>
        <v>0.27034698849731065</v>
      </c>
      <c r="M193" s="85">
        <f t="shared" si="28"/>
        <v>-0.107250755287009</v>
      </c>
      <c r="N193" s="85">
        <f t="shared" si="29"/>
        <v>8.0273354525872698E-4</v>
      </c>
      <c r="P193" s="86">
        <f t="shared" si="30"/>
        <v>0.20734698849731065</v>
      </c>
      <c r="Q193" s="86">
        <f t="shared" si="30"/>
        <v>-0.170250755287009</v>
      </c>
      <c r="R193" s="86">
        <f t="shared" si="30"/>
        <v>-6.2197266454741273E-2</v>
      </c>
    </row>
    <row r="194" spans="1:18" x14ac:dyDescent="0.35">
      <c r="A194" s="1">
        <v>1969.04</v>
      </c>
      <c r="B194" s="89">
        <f t="shared" ref="B194:B257" si="31">IF(RIGHT(A194,3)="0.1",_xlfn.CONCAT(A194,"0"),A194)</f>
        <v>1969.04</v>
      </c>
      <c r="C194" s="80">
        <f t="shared" si="22"/>
        <v>25294</v>
      </c>
      <c r="D194" s="1">
        <f>VLOOKUP(A194,Data_Shiller!A:M,13,FALSE)</f>
        <v>20.428608081932165</v>
      </c>
      <c r="E194" s="1">
        <f>VLOOKUP(A194,Data_Shiller!A:B,2)</f>
        <v>101.3</v>
      </c>
      <c r="F194" s="81">
        <f>VLOOKUP(C194,'FRED Graph'!$A$12:$C$853,3,FALSE)</f>
        <v>6.1699999999999998E-2</v>
      </c>
      <c r="G194" s="82">
        <f t="shared" si="23"/>
        <v>5.0017502848112017E-3</v>
      </c>
      <c r="H194" s="83">
        <f t="shared" si="24"/>
        <v>3.257650542941759E-2</v>
      </c>
      <c r="I194" s="84">
        <f t="shared" si="25"/>
        <v>-0.15153010858835136</v>
      </c>
      <c r="J194" s="84">
        <f t="shared" si="26"/>
        <v>7.8973346495556651E-3</v>
      </c>
      <c r="L194" s="85">
        <f t="shared" si="27"/>
        <v>0.46915247148888639</v>
      </c>
      <c r="M194" s="85">
        <f t="shared" si="28"/>
        <v>-0.15153010858835136</v>
      </c>
      <c r="N194" s="85">
        <f t="shared" si="29"/>
        <v>7.8694086721364798E-4</v>
      </c>
      <c r="P194" s="86">
        <f t="shared" si="30"/>
        <v>0.40745247148888641</v>
      </c>
      <c r="Q194" s="86">
        <f t="shared" si="30"/>
        <v>-0.21323010858835137</v>
      </c>
      <c r="R194" s="86">
        <f t="shared" si="30"/>
        <v>-6.091305913278635E-2</v>
      </c>
    </row>
    <row r="195" spans="1:18" x14ac:dyDescent="0.35">
      <c r="A195" s="1">
        <v>1969.05</v>
      </c>
      <c r="B195" s="89">
        <f t="shared" si="31"/>
        <v>1969.05</v>
      </c>
      <c r="C195" s="80">
        <f t="shared" ref="C195:C258" si="32">DATE(LEFT(B195,4),RIGHT(B195,2),1)</f>
        <v>25324</v>
      </c>
      <c r="D195" s="1">
        <f>VLOOKUP(A195,Data_Shiller!A:M,13,FALSE)</f>
        <v>20.972258271972102</v>
      </c>
      <c r="E195" s="1">
        <f>VLOOKUP(A195,Data_Shiller!A:B,2)</f>
        <v>104.6</v>
      </c>
      <c r="F195" s="81">
        <f>VLOOKUP(C195,'FRED Graph'!$A$12:$C$853,3,FALSE)</f>
        <v>6.3200000000000006E-2</v>
      </c>
      <c r="G195" s="82">
        <f t="shared" ref="G195:G258" si="33">((1+F195)^(1/12))-1</f>
        <v>5.1199983247298686E-3</v>
      </c>
      <c r="H195" s="83">
        <f t="shared" ref="H195:H258" si="34">E196/E195-1</f>
        <v>-5.2198852772466497E-2</v>
      </c>
      <c r="I195" s="84">
        <f t="shared" ref="I195:I258" si="35">E207/E195-1</f>
        <v>-0.27284894837476092</v>
      </c>
      <c r="J195" s="84">
        <f t="shared" ref="J195:J258" si="36">E315/E195-1</f>
        <v>-4.6558317399617466E-2</v>
      </c>
      <c r="L195" s="85">
        <f t="shared" ref="L195:L258" si="37">((1+H195)^12)-1</f>
        <v>-0.47445880958835485</v>
      </c>
      <c r="M195" s="85">
        <f t="shared" ref="M195:M258" si="38">I195</f>
        <v>-0.27284894837476092</v>
      </c>
      <c r="N195" s="85">
        <f t="shared" ref="N195:N258" si="39">((1+J195)^(1/10))-1</f>
        <v>-4.7563542727643293E-3</v>
      </c>
      <c r="P195" s="86">
        <f t="shared" ref="P195:R258" si="40">L195-$F195</f>
        <v>-0.53765880958835488</v>
      </c>
      <c r="Q195" s="86">
        <f t="shared" si="40"/>
        <v>-0.33604894837476096</v>
      </c>
      <c r="R195" s="86">
        <f t="shared" si="40"/>
        <v>-6.7956354272764335E-2</v>
      </c>
    </row>
    <row r="196" spans="1:18" x14ac:dyDescent="0.35">
      <c r="A196" s="1">
        <v>1969.06</v>
      </c>
      <c r="B196" s="89">
        <f t="shared" si="31"/>
        <v>1969.06</v>
      </c>
      <c r="C196" s="80">
        <f t="shared" si="32"/>
        <v>25355</v>
      </c>
      <c r="D196" s="1">
        <f>VLOOKUP(A196,Data_Shiller!A:M,13,FALSE)</f>
        <v>19.713341583757636</v>
      </c>
      <c r="E196" s="1">
        <f>VLOOKUP(A196,Data_Shiller!A:B,2)</f>
        <v>99.14</v>
      </c>
      <c r="F196" s="81">
        <f>VLOOKUP(C196,'FRED Graph'!$A$12:$C$853,3,FALSE)</f>
        <v>6.5700000000000008E-2</v>
      </c>
      <c r="G196" s="82">
        <f t="shared" si="33"/>
        <v>5.3167389786501484E-3</v>
      </c>
      <c r="H196" s="83">
        <f t="shared" si="34"/>
        <v>-4.4684284849707545E-2</v>
      </c>
      <c r="I196" s="84">
        <f t="shared" si="35"/>
        <v>-0.23754286867056684</v>
      </c>
      <c r="J196" s="84">
        <f t="shared" si="36"/>
        <v>2.5822069800282454E-2</v>
      </c>
      <c r="L196" s="85">
        <f t="shared" si="37"/>
        <v>-0.42221925503923896</v>
      </c>
      <c r="M196" s="85">
        <f t="shared" si="38"/>
        <v>-0.23754286867056684</v>
      </c>
      <c r="N196" s="85">
        <f t="shared" si="39"/>
        <v>2.5526836090126181E-3</v>
      </c>
      <c r="P196" s="86">
        <f t="shared" si="40"/>
        <v>-0.48791925503923894</v>
      </c>
      <c r="Q196" s="86">
        <f t="shared" si="40"/>
        <v>-0.30324286867056682</v>
      </c>
      <c r="R196" s="86">
        <f t="shared" si="40"/>
        <v>-6.314731639098739E-2</v>
      </c>
    </row>
    <row r="197" spans="1:18" x14ac:dyDescent="0.35">
      <c r="A197" s="1">
        <v>1969.07</v>
      </c>
      <c r="B197" s="89">
        <f t="shared" si="31"/>
        <v>1969.07</v>
      </c>
      <c r="C197" s="80">
        <f t="shared" si="32"/>
        <v>25385</v>
      </c>
      <c r="D197" s="1">
        <f>VLOOKUP(A197,Data_Shiller!A:M,13,FALSE)</f>
        <v>18.681708207192766</v>
      </c>
      <c r="E197" s="1">
        <f>VLOOKUP(A197,Data_Shiller!A:B,2)</f>
        <v>94.71</v>
      </c>
      <c r="F197" s="81">
        <f>VLOOKUP(C197,'FRED Graph'!$A$12:$C$853,3,FALSE)</f>
        <v>6.7199999999999996E-2</v>
      </c>
      <c r="G197" s="82">
        <f t="shared" si="33"/>
        <v>5.4345803945961002E-3</v>
      </c>
      <c r="H197" s="83">
        <f t="shared" si="34"/>
        <v>-5.5960299862737317E-3</v>
      </c>
      <c r="I197" s="84">
        <f t="shared" si="35"/>
        <v>-0.20050681026290773</v>
      </c>
      <c r="J197" s="84">
        <f t="shared" si="36"/>
        <v>8.4362791679865046E-2</v>
      </c>
      <c r="L197" s="85">
        <f t="shared" si="37"/>
        <v>-6.5123605727236078E-2</v>
      </c>
      <c r="M197" s="85">
        <f t="shared" si="38"/>
        <v>-0.20050681026290773</v>
      </c>
      <c r="N197" s="85">
        <f t="shared" si="39"/>
        <v>8.1321402443126356E-3</v>
      </c>
      <c r="P197" s="86">
        <f t="shared" si="40"/>
        <v>-0.13232360572723606</v>
      </c>
      <c r="Q197" s="86">
        <f t="shared" si="40"/>
        <v>-0.26770681026290771</v>
      </c>
      <c r="R197" s="86">
        <f t="shared" si="40"/>
        <v>-5.906785975568736E-2</v>
      </c>
    </row>
    <row r="198" spans="1:18" x14ac:dyDescent="0.35">
      <c r="A198" s="1">
        <v>1969.08</v>
      </c>
      <c r="B198" s="89">
        <f t="shared" si="31"/>
        <v>1969.08</v>
      </c>
      <c r="C198" s="80">
        <f t="shared" si="32"/>
        <v>25416</v>
      </c>
      <c r="D198" s="1">
        <f>VLOOKUP(A198,Data_Shiller!A:M,13,FALSE)</f>
        <v>18.429515590207746</v>
      </c>
      <c r="E198" s="1">
        <f>VLOOKUP(A198,Data_Shiller!A:B,2)</f>
        <v>94.18</v>
      </c>
      <c r="F198" s="81">
        <f>VLOOKUP(C198,'FRED Graph'!$A$12:$C$853,3,FALSE)</f>
        <v>6.6900000000000001E-2</v>
      </c>
      <c r="G198" s="82">
        <f t="shared" si="33"/>
        <v>5.4110242629969996E-3</v>
      </c>
      <c r="H198" s="83">
        <f t="shared" si="34"/>
        <v>3.5039286472711151E-3</v>
      </c>
      <c r="I198" s="84">
        <f t="shared" si="35"/>
        <v>-0.17264812062008927</v>
      </c>
      <c r="J198" s="84">
        <f t="shared" si="36"/>
        <v>0.14036950520280311</v>
      </c>
      <c r="L198" s="85">
        <f t="shared" si="37"/>
        <v>4.2866999154775209E-2</v>
      </c>
      <c r="M198" s="85">
        <f t="shared" si="38"/>
        <v>-0.17264812062008927</v>
      </c>
      <c r="N198" s="85">
        <f t="shared" si="39"/>
        <v>1.3221879865258135E-2</v>
      </c>
      <c r="P198" s="86">
        <f t="shared" si="40"/>
        <v>-2.4033000845224792E-2</v>
      </c>
      <c r="Q198" s="86">
        <f t="shared" si="40"/>
        <v>-0.23954812062008929</v>
      </c>
      <c r="R198" s="86">
        <f t="shared" si="40"/>
        <v>-5.3678120134741866E-2</v>
      </c>
    </row>
    <row r="199" spans="1:18" x14ac:dyDescent="0.35">
      <c r="A199" s="1">
        <v>1969.09</v>
      </c>
      <c r="B199" s="89">
        <f t="shared" si="31"/>
        <v>1969.09</v>
      </c>
      <c r="C199" s="80">
        <f t="shared" si="32"/>
        <v>25447</v>
      </c>
      <c r="D199" s="1">
        <f>VLOOKUP(A199,Data_Shiller!A:M,13,FALSE)</f>
        <v>18.398046344676978</v>
      </c>
      <c r="E199" s="1">
        <f>VLOOKUP(A199,Data_Shiller!A:B,2)</f>
        <v>94.51</v>
      </c>
      <c r="F199" s="81">
        <f>VLOOKUP(C199,'FRED Graph'!$A$12:$C$853,3,FALSE)</f>
        <v>7.1599999999999997E-2</v>
      </c>
      <c r="G199" s="82">
        <f t="shared" si="33"/>
        <v>5.7793747418921626E-3</v>
      </c>
      <c r="H199" s="83">
        <f t="shared" si="34"/>
        <v>1.0686699820124712E-2</v>
      </c>
      <c r="I199" s="84">
        <f t="shared" si="35"/>
        <v>-0.12623002856840548</v>
      </c>
      <c r="J199" s="84">
        <f t="shared" si="36"/>
        <v>0.14908475293619716</v>
      </c>
      <c r="L199" s="85">
        <f t="shared" si="37"/>
        <v>0.13605303806651836</v>
      </c>
      <c r="M199" s="85">
        <f t="shared" si="38"/>
        <v>-0.12623002856840548</v>
      </c>
      <c r="N199" s="85">
        <f t="shared" si="39"/>
        <v>1.3993582090130241E-2</v>
      </c>
      <c r="P199" s="86">
        <f t="shared" si="40"/>
        <v>6.4453038066518364E-2</v>
      </c>
      <c r="Q199" s="86">
        <f t="shared" si="40"/>
        <v>-0.19783002856840548</v>
      </c>
      <c r="R199" s="86">
        <f t="shared" si="40"/>
        <v>-5.7606417909869756E-2</v>
      </c>
    </row>
    <row r="200" spans="1:18" x14ac:dyDescent="0.35">
      <c r="A200" s="1">
        <v>1969.1</v>
      </c>
      <c r="B200" s="89">
        <f t="shared" si="31"/>
        <v>1969.1</v>
      </c>
      <c r="C200" s="80">
        <f t="shared" si="32"/>
        <v>25173</v>
      </c>
      <c r="D200" s="1">
        <f>VLOOKUP(A200,Data_Shiller!A:M,13,FALSE)</f>
        <v>18.44866203181536</v>
      </c>
      <c r="E200" s="1">
        <f>VLOOKUP(A200,Data_Shiller!A:B,2)</f>
        <v>95.52</v>
      </c>
      <c r="F200" s="81">
        <f>VLOOKUP(C200,'FRED Graph'!$A$12:$C$853,3,FALSE)</f>
        <v>6.0299999999999999E-2</v>
      </c>
      <c r="G200" s="82">
        <f t="shared" si="33"/>
        <v>4.8912471980258054E-3</v>
      </c>
      <c r="H200" s="83">
        <f t="shared" si="34"/>
        <v>7.223618090452133E-3</v>
      </c>
      <c r="I200" s="84">
        <f t="shared" si="35"/>
        <v>-0.11672948073701839</v>
      </c>
      <c r="J200" s="84">
        <f t="shared" si="36"/>
        <v>9.4011725293132287E-2</v>
      </c>
      <c r="L200" s="85">
        <f t="shared" si="37"/>
        <v>9.0211629332843435E-2</v>
      </c>
      <c r="M200" s="85">
        <f t="shared" si="38"/>
        <v>-0.11672948073701839</v>
      </c>
      <c r="N200" s="85">
        <f t="shared" si="39"/>
        <v>9.0256297373332295E-3</v>
      </c>
      <c r="P200" s="86">
        <f t="shared" si="40"/>
        <v>2.9911629332843435E-2</v>
      </c>
      <c r="Q200" s="86">
        <f t="shared" si="40"/>
        <v>-0.17702948073701838</v>
      </c>
      <c r="R200" s="86">
        <f t="shared" si="40"/>
        <v>-5.127437026266677E-2</v>
      </c>
    </row>
    <row r="201" spans="1:18" x14ac:dyDescent="0.35">
      <c r="A201" s="1">
        <v>1969.11</v>
      </c>
      <c r="B201" s="89">
        <f t="shared" si="31"/>
        <v>1969.11</v>
      </c>
      <c r="C201" s="80">
        <f t="shared" si="32"/>
        <v>25508</v>
      </c>
      <c r="D201" s="1">
        <f>VLOOKUP(A201,Data_Shiller!A:M,13,FALSE)</f>
        <v>18.437760084691043</v>
      </c>
      <c r="E201" s="1">
        <f>VLOOKUP(A201,Data_Shiller!A:B,2)</f>
        <v>96.21</v>
      </c>
      <c r="F201" s="81">
        <f>VLOOKUP(C201,'FRED Graph'!$A$12:$C$853,3,FALSE)</f>
        <v>7.1399999999999991E-2</v>
      </c>
      <c r="G201" s="82">
        <f t="shared" si="33"/>
        <v>5.7637304495372632E-3</v>
      </c>
      <c r="H201" s="83">
        <f t="shared" si="34"/>
        <v>-5.3009042719052046E-2</v>
      </c>
      <c r="I201" s="84">
        <f t="shared" si="35"/>
        <v>-0.12399958424280211</v>
      </c>
      <c r="J201" s="84">
        <f t="shared" si="36"/>
        <v>7.7850535287392164E-2</v>
      </c>
      <c r="L201" s="85">
        <f t="shared" si="37"/>
        <v>-0.47982439150276879</v>
      </c>
      <c r="M201" s="85">
        <f t="shared" si="38"/>
        <v>-0.12399958424280211</v>
      </c>
      <c r="N201" s="85">
        <f t="shared" si="39"/>
        <v>7.525053257377845E-3</v>
      </c>
      <c r="P201" s="86">
        <f t="shared" si="40"/>
        <v>-0.55122439150276881</v>
      </c>
      <c r="Q201" s="86">
        <f t="shared" si="40"/>
        <v>-0.1953995842428021</v>
      </c>
      <c r="R201" s="86">
        <f t="shared" si="40"/>
        <v>-6.3874946742622146E-2</v>
      </c>
    </row>
    <row r="202" spans="1:18" x14ac:dyDescent="0.35">
      <c r="A202" s="1">
        <v>1969.12</v>
      </c>
      <c r="B202" s="89">
        <f t="shared" si="31"/>
        <v>1969.12</v>
      </c>
      <c r="C202" s="80">
        <f t="shared" si="32"/>
        <v>25538</v>
      </c>
      <c r="D202" s="1">
        <f>VLOOKUP(A202,Data_Shiller!A:M,13,FALSE)</f>
        <v>17.326929913742688</v>
      </c>
      <c r="E202" s="1">
        <f>VLOOKUP(A202,Data_Shiller!A:B,2)</f>
        <v>91.11</v>
      </c>
      <c r="F202" s="81">
        <f>VLOOKUP(C202,'FRED Graph'!$A$12:$C$853,3,FALSE)</f>
        <v>7.6499999999999999E-2</v>
      </c>
      <c r="G202" s="82">
        <f t="shared" si="33"/>
        <v>6.1618262441982541E-3</v>
      </c>
      <c r="H202" s="83">
        <f t="shared" si="34"/>
        <v>-8.7805948853034721E-3</v>
      </c>
      <c r="I202" s="84">
        <f t="shared" si="35"/>
        <v>-1.1634288223027145E-2</v>
      </c>
      <c r="J202" s="84">
        <f t="shared" si="36"/>
        <v>0.18318516079464375</v>
      </c>
      <c r="L202" s="85">
        <f t="shared" si="37"/>
        <v>-0.10042464749664604</v>
      </c>
      <c r="M202" s="85">
        <f t="shared" si="38"/>
        <v>-1.1634288223027145E-2</v>
      </c>
      <c r="N202" s="85">
        <f t="shared" si="39"/>
        <v>1.6963278835602225E-2</v>
      </c>
      <c r="P202" s="86">
        <f t="shared" si="40"/>
        <v>-0.17692464749664605</v>
      </c>
      <c r="Q202" s="86">
        <f t="shared" si="40"/>
        <v>-8.8134288223027143E-2</v>
      </c>
      <c r="R202" s="86">
        <f t="shared" si="40"/>
        <v>-5.9536721164397774E-2</v>
      </c>
    </row>
    <row r="203" spans="1:18" x14ac:dyDescent="0.35">
      <c r="A203" s="1">
        <v>1970.01</v>
      </c>
      <c r="B203" s="89">
        <f t="shared" si="31"/>
        <v>1970.01</v>
      </c>
      <c r="C203" s="80">
        <f t="shared" si="32"/>
        <v>25569</v>
      </c>
      <c r="D203" s="1">
        <f>VLOOKUP(A203,Data_Shiller!A:M,13,FALSE)</f>
        <v>17.090541395140207</v>
      </c>
      <c r="E203" s="1">
        <f>VLOOKUP(A203,Data_Shiller!A:B,2)</f>
        <v>90.31</v>
      </c>
      <c r="F203" s="81">
        <f>VLOOKUP(C203,'FRED Graph'!$A$12:$C$853,3,FALSE)</f>
        <v>7.7899999999999997E-2</v>
      </c>
      <c r="G203" s="82">
        <f t="shared" si="33"/>
        <v>6.2708050038517982E-3</v>
      </c>
      <c r="H203" s="83">
        <f t="shared" si="34"/>
        <v>-3.4879858265972841E-2</v>
      </c>
      <c r="I203" s="84">
        <f t="shared" si="35"/>
        <v>3.5212047392315204E-2</v>
      </c>
      <c r="J203" s="84">
        <f t="shared" si="36"/>
        <v>0.22799247037980286</v>
      </c>
      <c r="L203" s="85">
        <f t="shared" si="37"/>
        <v>-0.34690471024597402</v>
      </c>
      <c r="M203" s="85">
        <f t="shared" si="38"/>
        <v>3.5212047392315204E-2</v>
      </c>
      <c r="N203" s="85">
        <f t="shared" si="39"/>
        <v>2.0750427277682837E-2</v>
      </c>
      <c r="P203" s="86">
        <f t="shared" si="40"/>
        <v>-0.42480471024597399</v>
      </c>
      <c r="Q203" s="86">
        <f t="shared" si="40"/>
        <v>-4.2687952607684793E-2</v>
      </c>
      <c r="R203" s="86">
        <f t="shared" si="40"/>
        <v>-5.714957272231716E-2</v>
      </c>
    </row>
    <row r="204" spans="1:18" x14ac:dyDescent="0.35">
      <c r="A204" s="1">
        <v>1970.02</v>
      </c>
      <c r="B204" s="89">
        <f t="shared" si="31"/>
        <v>1970.02</v>
      </c>
      <c r="C204" s="80">
        <f t="shared" si="32"/>
        <v>25600</v>
      </c>
      <c r="D204" s="1">
        <f>VLOOKUP(A204,Data_Shiller!A:M,13,FALSE)</f>
        <v>16.372586787159854</v>
      </c>
      <c r="E204" s="1">
        <f>VLOOKUP(A204,Data_Shiller!A:B,2)</f>
        <v>87.16</v>
      </c>
      <c r="F204" s="81">
        <f>VLOOKUP(C204,'FRED Graph'!$A$12:$C$853,3,FALSE)</f>
        <v>7.2400000000000006E-2</v>
      </c>
      <c r="G204" s="82">
        <f t="shared" si="33"/>
        <v>5.8419251583290421E-3</v>
      </c>
      <c r="H204" s="83">
        <f t="shared" si="34"/>
        <v>1.7094997705369597E-2</v>
      </c>
      <c r="I204" s="84">
        <f t="shared" si="35"/>
        <v>0.11415787058283611</v>
      </c>
      <c r="J204" s="84">
        <f t="shared" si="36"/>
        <v>0.32285452042221197</v>
      </c>
      <c r="L204" s="85">
        <f t="shared" si="37"/>
        <v>0.22557027872867086</v>
      </c>
      <c r="M204" s="85">
        <f t="shared" si="38"/>
        <v>0.11415787058283611</v>
      </c>
      <c r="N204" s="85">
        <f t="shared" si="39"/>
        <v>2.8374285498566465E-2</v>
      </c>
      <c r="P204" s="86">
        <f t="shared" si="40"/>
        <v>0.15317027872867084</v>
      </c>
      <c r="Q204" s="86">
        <f t="shared" si="40"/>
        <v>4.1757870582836101E-2</v>
      </c>
      <c r="R204" s="86">
        <f t="shared" si="40"/>
        <v>-4.4025714501433541E-2</v>
      </c>
    </row>
    <row r="205" spans="1:18" x14ac:dyDescent="0.35">
      <c r="A205" s="1">
        <v>1970.03</v>
      </c>
      <c r="B205" s="89">
        <f t="shared" si="31"/>
        <v>1970.03</v>
      </c>
      <c r="C205" s="80">
        <f t="shared" si="32"/>
        <v>25628</v>
      </c>
      <c r="D205" s="1">
        <f>VLOOKUP(A205,Data_Shiller!A:M,13,FALSE)</f>
        <v>16.531690813943619</v>
      </c>
      <c r="E205" s="1">
        <f>VLOOKUP(A205,Data_Shiller!A:B,2)</f>
        <v>88.65</v>
      </c>
      <c r="F205" s="81">
        <f>VLOOKUP(C205,'FRED Graph'!$A$12:$C$853,3,FALSE)</f>
        <v>7.0699999999999999E-2</v>
      </c>
      <c r="G205" s="82">
        <f t="shared" si="33"/>
        <v>5.7089543369561735E-3</v>
      </c>
      <c r="H205" s="83">
        <f t="shared" si="34"/>
        <v>-3.0456852791878153E-2</v>
      </c>
      <c r="I205" s="84">
        <f t="shared" si="35"/>
        <v>0.12351945854483914</v>
      </c>
      <c r="J205" s="84">
        <f t="shared" si="36"/>
        <v>0.18104906937394238</v>
      </c>
      <c r="L205" s="85">
        <f t="shared" si="37"/>
        <v>-0.31006894611993197</v>
      </c>
      <c r="M205" s="85">
        <f t="shared" si="38"/>
        <v>0.12351945854483914</v>
      </c>
      <c r="N205" s="85">
        <f t="shared" si="39"/>
        <v>1.6779529624973755E-2</v>
      </c>
      <c r="P205" s="86">
        <f t="shared" si="40"/>
        <v>-0.38076894611993195</v>
      </c>
      <c r="Q205" s="86">
        <f t="shared" si="40"/>
        <v>5.2819458544839146E-2</v>
      </c>
      <c r="R205" s="86">
        <f t="shared" si="40"/>
        <v>-5.3920470375026244E-2</v>
      </c>
    </row>
    <row r="206" spans="1:18" x14ac:dyDescent="0.35">
      <c r="A206" s="1">
        <v>1970.04</v>
      </c>
      <c r="B206" s="89">
        <f t="shared" si="31"/>
        <v>1970.04</v>
      </c>
      <c r="C206" s="80">
        <f t="shared" si="32"/>
        <v>25659</v>
      </c>
      <c r="D206" s="1">
        <f>VLOOKUP(A206,Data_Shiller!A:M,13,FALSE)</f>
        <v>15.873067819354061</v>
      </c>
      <c r="E206" s="1">
        <f>VLOOKUP(A206,Data_Shiller!A:B,2)</f>
        <v>85.95</v>
      </c>
      <c r="F206" s="81">
        <f>VLOOKUP(C206,'FRED Graph'!$A$12:$C$853,3,FALSE)</f>
        <v>7.3899999999999993E-2</v>
      </c>
      <c r="G206" s="82">
        <f t="shared" si="33"/>
        <v>5.9590919885958993E-3</v>
      </c>
      <c r="H206" s="83">
        <f t="shared" si="34"/>
        <v>-0.11506689936009307</v>
      </c>
      <c r="I206" s="84">
        <f t="shared" si="35"/>
        <v>0.19837114601512496</v>
      </c>
      <c r="J206" s="84">
        <f t="shared" si="36"/>
        <v>0.19837114601512496</v>
      </c>
      <c r="L206" s="85">
        <f t="shared" si="37"/>
        <v>-0.76936496477076821</v>
      </c>
      <c r="M206" s="85">
        <f t="shared" si="38"/>
        <v>0.19837114601512496</v>
      </c>
      <c r="N206" s="85">
        <f t="shared" si="39"/>
        <v>1.8261056313927826E-2</v>
      </c>
      <c r="P206" s="86">
        <f t="shared" si="40"/>
        <v>-0.84326496477076818</v>
      </c>
      <c r="Q206" s="86">
        <f t="shared" si="40"/>
        <v>0.12447114601512496</v>
      </c>
      <c r="R206" s="86">
        <f t="shared" si="40"/>
        <v>-5.5638943686072168E-2</v>
      </c>
    </row>
    <row r="207" spans="1:18" x14ac:dyDescent="0.35">
      <c r="A207" s="1">
        <v>1970.05</v>
      </c>
      <c r="B207" s="89">
        <f t="shared" si="31"/>
        <v>1970.05</v>
      </c>
      <c r="C207" s="80">
        <f t="shared" si="32"/>
        <v>25689</v>
      </c>
      <c r="D207" s="1">
        <f>VLOOKUP(A207,Data_Shiller!A:M,13,FALSE)</f>
        <v>13.983836060789194</v>
      </c>
      <c r="E207" s="1">
        <f>VLOOKUP(A207,Data_Shiller!A:B,2)</f>
        <v>76.06</v>
      </c>
      <c r="F207" s="81">
        <f>VLOOKUP(C207,'FRED Graph'!$A$12:$C$853,3,FALSE)</f>
        <v>7.9100000000000004E-2</v>
      </c>
      <c r="G207" s="82">
        <f t="shared" si="33"/>
        <v>6.3641121491160302E-3</v>
      </c>
      <c r="H207" s="83">
        <f t="shared" si="34"/>
        <v>-6.179332106231894E-3</v>
      </c>
      <c r="I207" s="84">
        <f t="shared" si="35"/>
        <v>0.33578753615566637</v>
      </c>
      <c r="J207" s="84">
        <f t="shared" si="36"/>
        <v>0.41598737838548505</v>
      </c>
      <c r="L207" s="85">
        <f t="shared" si="37"/>
        <v>-7.1683026599770883E-2</v>
      </c>
      <c r="M207" s="85">
        <f t="shared" si="38"/>
        <v>0.33578753615566637</v>
      </c>
      <c r="N207" s="85">
        <f t="shared" si="39"/>
        <v>3.5394701541007656E-2</v>
      </c>
      <c r="P207" s="86">
        <f t="shared" si="40"/>
        <v>-0.15078302659977089</v>
      </c>
      <c r="Q207" s="86">
        <f t="shared" si="40"/>
        <v>0.25668753615566636</v>
      </c>
      <c r="R207" s="86">
        <f t="shared" si="40"/>
        <v>-4.3705298458992348E-2</v>
      </c>
    </row>
    <row r="208" spans="1:18" x14ac:dyDescent="0.35">
      <c r="A208" s="1">
        <v>1970.06</v>
      </c>
      <c r="B208" s="89">
        <f t="shared" si="31"/>
        <v>1970.06</v>
      </c>
      <c r="C208" s="80">
        <f t="shared" si="32"/>
        <v>25720</v>
      </c>
      <c r="D208" s="1">
        <f>VLOOKUP(A208,Data_Shiller!A:M,13,FALSE)</f>
        <v>13.799691797725185</v>
      </c>
      <c r="E208" s="1">
        <f>VLOOKUP(A208,Data_Shiller!A:B,2)</f>
        <v>75.59</v>
      </c>
      <c r="F208" s="81">
        <f>VLOOKUP(C208,'FRED Graph'!$A$12:$C$853,3,FALSE)</f>
        <v>7.8399999999999997E-2</v>
      </c>
      <c r="G208" s="82">
        <f t="shared" si="33"/>
        <v>6.309694547193212E-3</v>
      </c>
      <c r="H208" s="83">
        <f t="shared" si="34"/>
        <v>1.7198042069055397E-3</v>
      </c>
      <c r="I208" s="84">
        <f t="shared" si="35"/>
        <v>0.31922211932795341</v>
      </c>
      <c r="J208" s="84">
        <f t="shared" si="36"/>
        <v>0.51607355470300287</v>
      </c>
      <c r="L208" s="85">
        <f t="shared" si="37"/>
        <v>2.0833983851113569E-2</v>
      </c>
      <c r="M208" s="85">
        <f t="shared" si="38"/>
        <v>0.31922211932795341</v>
      </c>
      <c r="N208" s="85">
        <f t="shared" si="39"/>
        <v>4.2490310848652957E-2</v>
      </c>
      <c r="P208" s="86">
        <f t="shared" si="40"/>
        <v>-5.7566016148886429E-2</v>
      </c>
      <c r="Q208" s="86">
        <f t="shared" si="40"/>
        <v>0.24082211932795342</v>
      </c>
      <c r="R208" s="86">
        <f t="shared" si="40"/>
        <v>-3.5909689151347041E-2</v>
      </c>
    </row>
    <row r="209" spans="1:18" x14ac:dyDescent="0.35">
      <c r="A209" s="1">
        <v>1970.07</v>
      </c>
      <c r="B209" s="89">
        <f t="shared" si="31"/>
        <v>1970.07</v>
      </c>
      <c r="C209" s="80">
        <f t="shared" si="32"/>
        <v>25750</v>
      </c>
      <c r="D209" s="1">
        <f>VLOOKUP(A209,Data_Shiller!A:M,13,FALSE)</f>
        <v>13.726499744359774</v>
      </c>
      <c r="E209" s="1">
        <f>VLOOKUP(A209,Data_Shiller!A:B,2)</f>
        <v>75.72</v>
      </c>
      <c r="F209" s="81">
        <f>VLOOKUP(C209,'FRED Graph'!$A$12:$C$853,3,FALSE)</f>
        <v>7.46E-2</v>
      </c>
      <c r="G209" s="82">
        <f t="shared" si="33"/>
        <v>6.0137185116289071E-3</v>
      </c>
      <c r="H209" s="83">
        <f t="shared" si="34"/>
        <v>2.905441098785011E-2</v>
      </c>
      <c r="I209" s="84">
        <f t="shared" si="35"/>
        <v>0.30744849445324873</v>
      </c>
      <c r="J209" s="84">
        <f t="shared" si="36"/>
        <v>0.58214474379292125</v>
      </c>
      <c r="L209" s="85">
        <f t="shared" si="37"/>
        <v>0.41013295732249611</v>
      </c>
      <c r="M209" s="85">
        <f t="shared" si="38"/>
        <v>0.30744849445324873</v>
      </c>
      <c r="N209" s="85">
        <f t="shared" si="39"/>
        <v>4.6946817986494249E-2</v>
      </c>
      <c r="P209" s="86">
        <f t="shared" si="40"/>
        <v>0.33553295732249611</v>
      </c>
      <c r="Q209" s="86">
        <f t="shared" si="40"/>
        <v>0.23284849445324873</v>
      </c>
      <c r="R209" s="86">
        <f t="shared" si="40"/>
        <v>-2.765318201350575E-2</v>
      </c>
    </row>
    <row r="210" spans="1:18" x14ac:dyDescent="0.35">
      <c r="A210" s="1">
        <v>1970.08</v>
      </c>
      <c r="B210" s="89">
        <f t="shared" si="31"/>
        <v>1970.08</v>
      </c>
      <c r="C210" s="80">
        <f t="shared" si="32"/>
        <v>25781</v>
      </c>
      <c r="D210" s="1">
        <f>VLOOKUP(A210,Data_Shiller!A:M,13,FALSE)</f>
        <v>14.100456516815452</v>
      </c>
      <c r="E210" s="1">
        <f>VLOOKUP(A210,Data_Shiller!A:B,2)</f>
        <v>77.92</v>
      </c>
      <c r="F210" s="81">
        <f>VLOOKUP(C210,'FRED Graph'!$A$12:$C$853,3,FALSE)</f>
        <v>7.5300000000000006E-2</v>
      </c>
      <c r="G210" s="82">
        <f t="shared" si="33"/>
        <v>6.0683124257288057E-3</v>
      </c>
      <c r="H210" s="83">
        <f t="shared" si="34"/>
        <v>5.9804928131416801E-2</v>
      </c>
      <c r="I210" s="84">
        <f t="shared" si="35"/>
        <v>0.24794661190965073</v>
      </c>
      <c r="J210" s="84">
        <f t="shared" si="36"/>
        <v>0.58495893223819295</v>
      </c>
      <c r="L210" s="85">
        <f t="shared" si="37"/>
        <v>1.0077573110292208</v>
      </c>
      <c r="M210" s="85">
        <f t="shared" si="38"/>
        <v>0.24794661190965073</v>
      </c>
      <c r="N210" s="85">
        <f t="shared" si="39"/>
        <v>4.7132891353828921E-2</v>
      </c>
      <c r="P210" s="86">
        <f t="shared" si="40"/>
        <v>0.9324573110292208</v>
      </c>
      <c r="Q210" s="86">
        <f t="shared" si="40"/>
        <v>0.17264661190965072</v>
      </c>
      <c r="R210" s="86">
        <f t="shared" si="40"/>
        <v>-2.8167108646171085E-2</v>
      </c>
    </row>
    <row r="211" spans="1:18" x14ac:dyDescent="0.35">
      <c r="A211" s="1">
        <v>1970.09</v>
      </c>
      <c r="B211" s="89">
        <f t="shared" si="31"/>
        <v>1970.09</v>
      </c>
      <c r="C211" s="80">
        <f t="shared" si="32"/>
        <v>25812</v>
      </c>
      <c r="D211" s="1">
        <f>VLOOKUP(A211,Data_Shiller!A:M,13,FALSE)</f>
        <v>14.842661145242227</v>
      </c>
      <c r="E211" s="1">
        <f>VLOOKUP(A211,Data_Shiller!A:B,2)</f>
        <v>82.58</v>
      </c>
      <c r="F211" s="81">
        <f>VLOOKUP(C211,'FRED Graph'!$A$12:$C$853,3,FALSE)</f>
        <v>7.3899999999999993E-2</v>
      </c>
      <c r="G211" s="82">
        <f t="shared" si="33"/>
        <v>5.9590919885958993E-3</v>
      </c>
      <c r="H211" s="83">
        <f t="shared" si="34"/>
        <v>2.1675950593364135E-2</v>
      </c>
      <c r="I211" s="84">
        <f t="shared" si="35"/>
        <v>0.20368127875999043</v>
      </c>
      <c r="J211" s="84">
        <f t="shared" si="36"/>
        <v>0.53184790506175839</v>
      </c>
      <c r="L211" s="85">
        <f t="shared" si="37"/>
        <v>0.29347502274470783</v>
      </c>
      <c r="M211" s="85">
        <f t="shared" si="38"/>
        <v>0.20368127875999043</v>
      </c>
      <c r="N211" s="85">
        <f t="shared" si="39"/>
        <v>4.3569949438976519E-2</v>
      </c>
      <c r="P211" s="86">
        <f t="shared" si="40"/>
        <v>0.21957502274470783</v>
      </c>
      <c r="Q211" s="86">
        <f t="shared" si="40"/>
        <v>0.12978127875999043</v>
      </c>
      <c r="R211" s="86">
        <f t="shared" si="40"/>
        <v>-3.0330050561023475E-2</v>
      </c>
    </row>
    <row r="212" spans="1:18" x14ac:dyDescent="0.35">
      <c r="A212" s="1">
        <v>1970.1</v>
      </c>
      <c r="B212" s="89" t="str">
        <f t="shared" si="31"/>
        <v>1970.10</v>
      </c>
      <c r="C212" s="80">
        <f t="shared" si="32"/>
        <v>25842</v>
      </c>
      <c r="D212" s="1">
        <f>VLOOKUP(A212,Data_Shiller!A:M,13,FALSE)</f>
        <v>15.06418540408964</v>
      </c>
      <c r="E212" s="1">
        <f>VLOOKUP(A212,Data_Shiller!A:B,2)</f>
        <v>84.37</v>
      </c>
      <c r="F212" s="81">
        <f>VLOOKUP(C212,'FRED Graph'!$A$12:$C$853,3,FALSE)</f>
        <v>7.3300000000000004E-2</v>
      </c>
      <c r="G212" s="82">
        <f t="shared" si="33"/>
        <v>5.9122432696303573E-3</v>
      </c>
      <c r="H212" s="83">
        <f t="shared" si="34"/>
        <v>-1.0667298802892189E-3</v>
      </c>
      <c r="I212" s="84">
        <f t="shared" si="35"/>
        <v>0.15313500059262775</v>
      </c>
      <c r="J212" s="84">
        <f t="shared" si="36"/>
        <v>0.54320256015171253</v>
      </c>
      <c r="L212" s="85">
        <f t="shared" si="37"/>
        <v>-1.2725922735530526E-2</v>
      </c>
      <c r="M212" s="85">
        <f t="shared" si="38"/>
        <v>0.15313500059262775</v>
      </c>
      <c r="N212" s="85">
        <f t="shared" si="39"/>
        <v>4.4340916116637263E-2</v>
      </c>
      <c r="P212" s="86">
        <f t="shared" si="40"/>
        <v>-8.602592273553053E-2</v>
      </c>
      <c r="Q212" s="86">
        <f t="shared" si="40"/>
        <v>7.9835000592627742E-2</v>
      </c>
      <c r="R212" s="86">
        <f t="shared" si="40"/>
        <v>-2.8959083883362741E-2</v>
      </c>
    </row>
    <row r="213" spans="1:18" x14ac:dyDescent="0.35">
      <c r="A213" s="1">
        <v>1970.11</v>
      </c>
      <c r="B213" s="89">
        <f t="shared" si="31"/>
        <v>1970.11</v>
      </c>
      <c r="C213" s="80">
        <f t="shared" si="32"/>
        <v>25873</v>
      </c>
      <c r="D213" s="1">
        <f>VLOOKUP(A213,Data_Shiller!A:M,13,FALSE)</f>
        <v>14.950761908791739</v>
      </c>
      <c r="E213" s="1">
        <f>VLOOKUP(A213,Data_Shiller!A:B,2)</f>
        <v>84.28</v>
      </c>
      <c r="F213" s="81">
        <f>VLOOKUP(C213,'FRED Graph'!$A$12:$C$853,3,FALSE)</f>
        <v>6.8400000000000002E-2</v>
      </c>
      <c r="G213" s="82">
        <f t="shared" si="33"/>
        <v>5.528744261182883E-3</v>
      </c>
      <c r="H213" s="83">
        <f t="shared" si="34"/>
        <v>6.8462268628381562E-2</v>
      </c>
      <c r="I213" s="84">
        <f t="shared" si="35"/>
        <v>0.10085429520645461</v>
      </c>
      <c r="J213" s="84">
        <f t="shared" si="36"/>
        <v>0.61010915994304682</v>
      </c>
      <c r="L213" s="85">
        <f t="shared" si="37"/>
        <v>1.2136567634995763</v>
      </c>
      <c r="M213" s="85">
        <f t="shared" si="38"/>
        <v>0.10085429520645461</v>
      </c>
      <c r="N213" s="85">
        <f t="shared" si="39"/>
        <v>4.8782741428100351E-2</v>
      </c>
      <c r="P213" s="86">
        <f t="shared" si="40"/>
        <v>1.1452567634995763</v>
      </c>
      <c r="Q213" s="86">
        <f t="shared" si="40"/>
        <v>3.2454295206454611E-2</v>
      </c>
      <c r="R213" s="86">
        <f t="shared" si="40"/>
        <v>-1.9617258571899651E-2</v>
      </c>
    </row>
    <row r="214" spans="1:18" x14ac:dyDescent="0.35">
      <c r="A214" s="1">
        <v>1970.12</v>
      </c>
      <c r="B214" s="89">
        <f t="shared" si="31"/>
        <v>1970.12</v>
      </c>
      <c r="C214" s="80">
        <f t="shared" si="32"/>
        <v>25903</v>
      </c>
      <c r="D214" s="1">
        <f>VLOOKUP(A214,Data_Shiller!A:M,13,FALSE)</f>
        <v>15.873840687205751</v>
      </c>
      <c r="E214" s="1">
        <f>VLOOKUP(A214,Data_Shiller!A:B,2)</f>
        <v>90.05</v>
      </c>
      <c r="F214" s="81">
        <f>VLOOKUP(C214,'FRED Graph'!$A$12:$C$853,3,FALSE)</f>
        <v>6.3899999999999998E-2</v>
      </c>
      <c r="G214" s="82">
        <f t="shared" si="33"/>
        <v>5.175128417311603E-3</v>
      </c>
      <c r="H214" s="83">
        <f t="shared" si="34"/>
        <v>3.820099944475297E-2</v>
      </c>
      <c r="I214" s="84">
        <f t="shared" si="35"/>
        <v>0.1012770682953914</v>
      </c>
      <c r="J214" s="84">
        <f t="shared" si="36"/>
        <v>0.48250971682398669</v>
      </c>
      <c r="L214" s="85">
        <f t="shared" si="37"/>
        <v>0.56811284211771462</v>
      </c>
      <c r="M214" s="85">
        <f t="shared" si="38"/>
        <v>0.1012770682953914</v>
      </c>
      <c r="N214" s="85">
        <f t="shared" si="39"/>
        <v>4.0159056729056175E-2</v>
      </c>
      <c r="P214" s="86">
        <f t="shared" si="40"/>
        <v>0.50421284211771467</v>
      </c>
      <c r="Q214" s="86">
        <f t="shared" si="40"/>
        <v>3.7377068295391405E-2</v>
      </c>
      <c r="R214" s="86">
        <f t="shared" si="40"/>
        <v>-2.3740943270943823E-2</v>
      </c>
    </row>
    <row r="215" spans="1:18" x14ac:dyDescent="0.35">
      <c r="A215" s="1">
        <v>1971.01</v>
      </c>
      <c r="B215" s="89">
        <f t="shared" si="31"/>
        <v>1971.01</v>
      </c>
      <c r="C215" s="80">
        <f t="shared" si="32"/>
        <v>25934</v>
      </c>
      <c r="D215" s="1">
        <f>VLOOKUP(A215,Data_Shiller!A:M,13,FALSE)</f>
        <v>16.461793943491951</v>
      </c>
      <c r="E215" s="1">
        <f>VLOOKUP(A215,Data_Shiller!A:B,2)</f>
        <v>93.49</v>
      </c>
      <c r="F215" s="81">
        <f>VLOOKUP(C215,'FRED Graph'!$A$12:$C$853,3,FALSE)</f>
        <v>6.2400000000000004E-2</v>
      </c>
      <c r="G215" s="82">
        <f t="shared" si="33"/>
        <v>5.0569517482548232E-3</v>
      </c>
      <c r="H215" s="83">
        <f t="shared" si="34"/>
        <v>3.8720718793453957E-2</v>
      </c>
      <c r="I215" s="84">
        <f t="shared" si="35"/>
        <v>0.10493100866402827</v>
      </c>
      <c r="J215" s="84">
        <f t="shared" si="36"/>
        <v>0.42261204406888453</v>
      </c>
      <c r="L215" s="85">
        <f t="shared" si="37"/>
        <v>0.57755871470125308</v>
      </c>
      <c r="M215" s="85">
        <f t="shared" si="38"/>
        <v>0.10493100866402827</v>
      </c>
      <c r="N215" s="85">
        <f t="shared" si="39"/>
        <v>3.5878091847834304E-2</v>
      </c>
      <c r="P215" s="86">
        <f t="shared" si="40"/>
        <v>0.51515871470125307</v>
      </c>
      <c r="Q215" s="86">
        <f t="shared" si="40"/>
        <v>4.2531008664028265E-2</v>
      </c>
      <c r="R215" s="86">
        <f t="shared" si="40"/>
        <v>-2.65219081521657E-2</v>
      </c>
    </row>
    <row r="216" spans="1:18" x14ac:dyDescent="0.35">
      <c r="A216" s="1">
        <v>1971.02</v>
      </c>
      <c r="B216" s="89">
        <f t="shared" si="31"/>
        <v>1971.02</v>
      </c>
      <c r="C216" s="80">
        <f t="shared" si="32"/>
        <v>25965</v>
      </c>
      <c r="D216" s="1">
        <f>VLOOKUP(A216,Data_Shiller!A:M,13,FALSE)</f>
        <v>17.034534781502138</v>
      </c>
      <c r="E216" s="1">
        <f>VLOOKUP(A216,Data_Shiller!A:B,2)</f>
        <v>97.11</v>
      </c>
      <c r="F216" s="81">
        <f>VLOOKUP(C216,'FRED Graph'!$A$12:$C$853,3,FALSE)</f>
        <v>6.1100000000000002E-2</v>
      </c>
      <c r="G216" s="82">
        <f t="shared" si="33"/>
        <v>4.9544081844810073E-3</v>
      </c>
      <c r="H216" s="83">
        <f t="shared" si="34"/>
        <v>2.564102564102555E-2</v>
      </c>
      <c r="I216" s="84">
        <f t="shared" si="35"/>
        <v>8.3307589331685694E-2</v>
      </c>
      <c r="J216" s="84">
        <f t="shared" si="36"/>
        <v>0.32221192462156334</v>
      </c>
      <c r="L216" s="85">
        <f t="shared" si="37"/>
        <v>0.35501658730667285</v>
      </c>
      <c r="M216" s="85">
        <f t="shared" si="38"/>
        <v>8.3307589331685694E-2</v>
      </c>
      <c r="N216" s="85">
        <f t="shared" si="39"/>
        <v>2.8324319800533182E-2</v>
      </c>
      <c r="P216" s="86">
        <f t="shared" si="40"/>
        <v>0.29391658730667286</v>
      </c>
      <c r="Q216" s="86">
        <f t="shared" si="40"/>
        <v>2.2207589331685693E-2</v>
      </c>
      <c r="R216" s="86">
        <f t="shared" si="40"/>
        <v>-3.277568019946682E-2</v>
      </c>
    </row>
    <row r="217" spans="1:18" x14ac:dyDescent="0.35">
      <c r="A217" s="1">
        <v>1971.03</v>
      </c>
      <c r="B217" s="89">
        <f t="shared" si="31"/>
        <v>1971.03</v>
      </c>
      <c r="C217" s="80">
        <f t="shared" si="32"/>
        <v>25993</v>
      </c>
      <c r="D217" s="1">
        <f>VLOOKUP(A217,Data_Shiller!A:M,13,FALSE)</f>
        <v>17.402902607188892</v>
      </c>
      <c r="E217" s="1">
        <f>VLOOKUP(A217,Data_Shiller!A:B,2)</f>
        <v>99.6</v>
      </c>
      <c r="F217" s="81">
        <f>VLOOKUP(C217,'FRED Graph'!$A$12:$C$853,3,FALSE)</f>
        <v>5.7000000000000002E-2</v>
      </c>
      <c r="G217" s="82">
        <f t="shared" si="33"/>
        <v>4.6302455190647684E-3</v>
      </c>
      <c r="H217" s="83">
        <f t="shared" si="34"/>
        <v>3.4136546184738936E-2</v>
      </c>
      <c r="I217" s="84">
        <f t="shared" si="35"/>
        <v>8.13253012048194E-2</v>
      </c>
      <c r="J217" s="84">
        <f t="shared" si="36"/>
        <v>0.33734939759036142</v>
      </c>
      <c r="L217" s="85">
        <f t="shared" si="37"/>
        <v>0.49601047819529853</v>
      </c>
      <c r="M217" s="85">
        <f t="shared" si="38"/>
        <v>8.13253012048194E-2</v>
      </c>
      <c r="N217" s="85">
        <f t="shared" si="39"/>
        <v>2.9495585375374889E-2</v>
      </c>
      <c r="P217" s="86">
        <f t="shared" si="40"/>
        <v>0.43901047819529854</v>
      </c>
      <c r="Q217" s="86">
        <f t="shared" si="40"/>
        <v>2.4325301204819398E-2</v>
      </c>
      <c r="R217" s="86">
        <f t="shared" si="40"/>
        <v>-2.7504414624625113E-2</v>
      </c>
    </row>
    <row r="218" spans="1:18" x14ac:dyDescent="0.35">
      <c r="A218" s="1">
        <v>1971.04</v>
      </c>
      <c r="B218" s="89">
        <f t="shared" si="31"/>
        <v>1971.04</v>
      </c>
      <c r="C218" s="80">
        <f t="shared" si="32"/>
        <v>26024</v>
      </c>
      <c r="D218" s="1">
        <f>VLOOKUP(A218,Data_Shiller!A:M,13,FALSE)</f>
        <v>17.92411044795962</v>
      </c>
      <c r="E218" s="1">
        <f>VLOOKUP(A218,Data_Shiller!A:B,2)</f>
        <v>103</v>
      </c>
      <c r="F218" s="81">
        <f>VLOOKUP(C218,'FRED Graph'!$A$12:$C$853,3,FALSE)</f>
        <v>5.8299999999999998E-2</v>
      </c>
      <c r="G218" s="82">
        <f t="shared" si="33"/>
        <v>4.7331534101910933E-3</v>
      </c>
      <c r="H218" s="83">
        <f t="shared" si="34"/>
        <v>-1.3592233009708798E-2</v>
      </c>
      <c r="I218" s="84">
        <f t="shared" si="35"/>
        <v>5.6310679611650372E-2</v>
      </c>
      <c r="J218" s="84">
        <f t="shared" si="36"/>
        <v>0.30485436893203888</v>
      </c>
      <c r="L218" s="85">
        <f t="shared" si="37"/>
        <v>-0.15144929442884514</v>
      </c>
      <c r="M218" s="85">
        <f t="shared" si="38"/>
        <v>5.6310679611650372E-2</v>
      </c>
      <c r="N218" s="85">
        <f t="shared" si="39"/>
        <v>2.6966328343585921E-2</v>
      </c>
      <c r="P218" s="86">
        <f t="shared" si="40"/>
        <v>-0.20974929442884513</v>
      </c>
      <c r="Q218" s="86">
        <f t="shared" si="40"/>
        <v>-1.989320388349626E-3</v>
      </c>
      <c r="R218" s="86">
        <f t="shared" si="40"/>
        <v>-3.1333671656414076E-2</v>
      </c>
    </row>
    <row r="219" spans="1:18" x14ac:dyDescent="0.35">
      <c r="A219" s="1">
        <v>1971.05</v>
      </c>
      <c r="B219" s="89">
        <f t="shared" si="31"/>
        <v>1971.05</v>
      </c>
      <c r="C219" s="80">
        <f t="shared" si="32"/>
        <v>26054</v>
      </c>
      <c r="D219" s="1">
        <f>VLOOKUP(A219,Data_Shiller!A:M,13,FALSE)</f>
        <v>17.564153279699394</v>
      </c>
      <c r="E219" s="1">
        <f>VLOOKUP(A219,Data_Shiller!A:B,2)</f>
        <v>101.6</v>
      </c>
      <c r="F219" s="81">
        <f>VLOOKUP(C219,'FRED Graph'!$A$12:$C$853,3,FALSE)</f>
        <v>6.3899999999999998E-2</v>
      </c>
      <c r="G219" s="82">
        <f t="shared" si="33"/>
        <v>5.175128417311603E-3</v>
      </c>
      <c r="H219" s="83">
        <f t="shared" si="34"/>
        <v>-1.8503937007874005E-2</v>
      </c>
      <c r="I219" s="84">
        <f t="shared" si="35"/>
        <v>6.0039370078740273E-2</v>
      </c>
      <c r="J219" s="84">
        <f t="shared" si="36"/>
        <v>0.29625984251968496</v>
      </c>
      <c r="L219" s="85">
        <f t="shared" si="37"/>
        <v>-0.20078662625152688</v>
      </c>
      <c r="M219" s="85">
        <f t="shared" si="38"/>
        <v>6.0039370078740273E-2</v>
      </c>
      <c r="N219" s="85">
        <f t="shared" si="39"/>
        <v>2.6287895572007614E-2</v>
      </c>
      <c r="P219" s="86">
        <f t="shared" si="40"/>
        <v>-0.26468662625152689</v>
      </c>
      <c r="Q219" s="86">
        <f t="shared" si="40"/>
        <v>-3.8606299212597256E-3</v>
      </c>
      <c r="R219" s="86">
        <f t="shared" si="40"/>
        <v>-3.7612104427992385E-2</v>
      </c>
    </row>
    <row r="220" spans="1:18" x14ac:dyDescent="0.35">
      <c r="A220" s="1">
        <v>1971.06</v>
      </c>
      <c r="B220" s="89">
        <f t="shared" si="31"/>
        <v>1971.06</v>
      </c>
      <c r="C220" s="80">
        <f t="shared" si="32"/>
        <v>26085</v>
      </c>
      <c r="D220" s="1">
        <f>VLOOKUP(A220,Data_Shiller!A:M,13,FALSE)</f>
        <v>17.083166880070713</v>
      </c>
      <c r="E220" s="1">
        <f>VLOOKUP(A220,Data_Shiller!A:B,2)</f>
        <v>99.72</v>
      </c>
      <c r="F220" s="81">
        <f>VLOOKUP(C220,'FRED Graph'!$A$12:$C$853,3,FALSE)</f>
        <v>6.5199999999999994E-2</v>
      </c>
      <c r="G220" s="82">
        <f t="shared" si="33"/>
        <v>5.2774247178459799E-3</v>
      </c>
      <c r="H220" s="83">
        <f t="shared" si="34"/>
        <v>-7.2202166064981865E-3</v>
      </c>
      <c r="I220" s="84">
        <f t="shared" si="35"/>
        <v>8.3032490974729312E-2</v>
      </c>
      <c r="J220" s="84">
        <f t="shared" si="36"/>
        <v>0.32671480144404352</v>
      </c>
      <c r="L220" s="85">
        <f t="shared" si="37"/>
        <v>-8.3283396794484155E-2</v>
      </c>
      <c r="M220" s="85">
        <f t="shared" si="38"/>
        <v>8.3032490974729312E-2</v>
      </c>
      <c r="N220" s="85">
        <f t="shared" si="39"/>
        <v>2.8673986657652861E-2</v>
      </c>
      <c r="P220" s="86">
        <f t="shared" si="40"/>
        <v>-0.14848339679448413</v>
      </c>
      <c r="Q220" s="86">
        <f t="shared" si="40"/>
        <v>1.7832490974729318E-2</v>
      </c>
      <c r="R220" s="86">
        <f t="shared" si="40"/>
        <v>-3.6526013342347133E-2</v>
      </c>
    </row>
    <row r="221" spans="1:18" x14ac:dyDescent="0.35">
      <c r="A221" s="1">
        <v>1971.07</v>
      </c>
      <c r="B221" s="89">
        <f t="shared" si="31"/>
        <v>1971.07</v>
      </c>
      <c r="C221" s="80">
        <f t="shared" si="32"/>
        <v>26115</v>
      </c>
      <c r="D221" s="1">
        <f>VLOOKUP(A221,Data_Shiller!A:M,13,FALSE)</f>
        <v>16.889414708693366</v>
      </c>
      <c r="E221" s="1">
        <f>VLOOKUP(A221,Data_Shiller!A:B,2)</f>
        <v>99</v>
      </c>
      <c r="F221" s="81">
        <f>VLOOKUP(C221,'FRED Graph'!$A$12:$C$853,3,FALSE)</f>
        <v>6.7299999999999999E-2</v>
      </c>
      <c r="G221" s="82">
        <f t="shared" si="33"/>
        <v>5.4424310895790917E-3</v>
      </c>
      <c r="H221" s="83">
        <f t="shared" si="34"/>
        <v>-1.7777777777777781E-2</v>
      </c>
      <c r="I221" s="84">
        <f t="shared" si="35"/>
        <v>8.2828282828282918E-2</v>
      </c>
      <c r="J221" s="84">
        <f t="shared" si="36"/>
        <v>0.30404040404040389</v>
      </c>
      <c r="L221" s="85">
        <f t="shared" si="37"/>
        <v>-0.19366211183789828</v>
      </c>
      <c r="M221" s="85">
        <f t="shared" si="38"/>
        <v>8.2828282828282918E-2</v>
      </c>
      <c r="N221" s="85">
        <f t="shared" si="39"/>
        <v>2.6902248451036614E-2</v>
      </c>
      <c r="P221" s="86">
        <f t="shared" si="40"/>
        <v>-0.2609621118378983</v>
      </c>
      <c r="Q221" s="86">
        <f t="shared" si="40"/>
        <v>1.5528282828282919E-2</v>
      </c>
      <c r="R221" s="86">
        <f t="shared" si="40"/>
        <v>-4.0397751548963384E-2</v>
      </c>
    </row>
    <row r="222" spans="1:18" x14ac:dyDescent="0.35">
      <c r="A222" s="1">
        <v>1971.08</v>
      </c>
      <c r="B222" s="89">
        <f t="shared" si="31"/>
        <v>1971.08</v>
      </c>
      <c r="C222" s="80">
        <f t="shared" si="32"/>
        <v>26146</v>
      </c>
      <c r="D222" s="1">
        <f>VLOOKUP(A222,Data_Shiller!A:M,13,FALSE)</f>
        <v>16.519449443051574</v>
      </c>
      <c r="E222" s="1">
        <f>VLOOKUP(A222,Data_Shiller!A:B,2)</f>
        <v>97.24</v>
      </c>
      <c r="F222" s="81">
        <f>VLOOKUP(C222,'FRED Graph'!$A$12:$C$853,3,FALSE)</f>
        <v>6.5799999999999997E-2</v>
      </c>
      <c r="G222" s="82">
        <f t="shared" si="33"/>
        <v>5.3245998017803498E-3</v>
      </c>
      <c r="H222" s="83">
        <f t="shared" si="34"/>
        <v>2.2213081036610571E-2</v>
      </c>
      <c r="I222" s="84">
        <f t="shared" si="35"/>
        <v>0.14150555327025915</v>
      </c>
      <c r="J222" s="84">
        <f t="shared" si="36"/>
        <v>0.33278486219662695</v>
      </c>
      <c r="L222" s="85">
        <f t="shared" si="37"/>
        <v>0.30165895555334288</v>
      </c>
      <c r="M222" s="85">
        <f t="shared" si="38"/>
        <v>0.14150555327025915</v>
      </c>
      <c r="N222" s="85">
        <f t="shared" si="39"/>
        <v>2.9143665214443226E-2</v>
      </c>
      <c r="P222" s="86">
        <f t="shared" si="40"/>
        <v>0.23585895555334288</v>
      </c>
      <c r="Q222" s="86">
        <f t="shared" si="40"/>
        <v>7.5705553270259157E-2</v>
      </c>
      <c r="R222" s="86">
        <f t="shared" si="40"/>
        <v>-3.6656334785556771E-2</v>
      </c>
    </row>
    <row r="223" spans="1:18" x14ac:dyDescent="0.35">
      <c r="A223" s="1">
        <v>1971.09</v>
      </c>
      <c r="B223" s="89">
        <f t="shared" si="31"/>
        <v>1971.09</v>
      </c>
      <c r="C223" s="80">
        <f t="shared" si="32"/>
        <v>26177</v>
      </c>
      <c r="D223" s="1">
        <f>VLOOKUP(A223,Data_Shiller!A:M,13,FALSE)</f>
        <v>16.856792547836008</v>
      </c>
      <c r="E223" s="1">
        <f>VLOOKUP(A223,Data_Shiller!A:B,2)</f>
        <v>99.4</v>
      </c>
      <c r="F223" s="81">
        <f>VLOOKUP(C223,'FRED Graph'!$A$12:$C$853,3,FALSE)</f>
        <v>6.1399999999999996E-2</v>
      </c>
      <c r="G223" s="82">
        <f t="shared" si="33"/>
        <v>4.9780823011333908E-3</v>
      </c>
      <c r="H223" s="83">
        <f t="shared" si="34"/>
        <v>-2.122736418511062E-2</v>
      </c>
      <c r="I223" s="84">
        <f t="shared" si="35"/>
        <v>0.10060362173038229</v>
      </c>
      <c r="J223" s="84">
        <f t="shared" si="36"/>
        <v>0.1901408450704225</v>
      </c>
      <c r="L223" s="85">
        <f t="shared" si="37"/>
        <v>-0.22699584566080322</v>
      </c>
      <c r="M223" s="85">
        <f t="shared" si="38"/>
        <v>0.10060362173038229</v>
      </c>
      <c r="N223" s="85">
        <f t="shared" si="39"/>
        <v>1.7559553369760561E-2</v>
      </c>
      <c r="P223" s="86">
        <f t="shared" si="40"/>
        <v>-0.28839584566080323</v>
      </c>
      <c r="Q223" s="86">
        <f t="shared" si="40"/>
        <v>3.920362173038229E-2</v>
      </c>
      <c r="R223" s="86">
        <f t="shared" si="40"/>
        <v>-4.3840446630239435E-2</v>
      </c>
    </row>
    <row r="224" spans="1:18" x14ac:dyDescent="0.35">
      <c r="A224" s="1">
        <v>1971.1</v>
      </c>
      <c r="B224" s="89">
        <f t="shared" si="31"/>
        <v>1971.1</v>
      </c>
      <c r="C224" s="80">
        <f t="shared" si="32"/>
        <v>25903</v>
      </c>
      <c r="D224" s="1">
        <f>VLOOKUP(A224,Data_Shiller!A:M,13,FALSE)</f>
        <v>16.428862709159482</v>
      </c>
      <c r="E224" s="1">
        <f>VLOOKUP(A224,Data_Shiller!A:B,2)</f>
        <v>97.29</v>
      </c>
      <c r="F224" s="81">
        <f>VLOOKUP(C224,'FRED Graph'!$A$12:$C$853,3,FALSE)</f>
        <v>6.3899999999999998E-2</v>
      </c>
      <c r="G224" s="82">
        <f t="shared" si="33"/>
        <v>5.175128417311603E-3</v>
      </c>
      <c r="H224" s="83">
        <f t="shared" si="34"/>
        <v>-4.635625449686509E-2</v>
      </c>
      <c r="I224" s="84">
        <f t="shared" si="35"/>
        <v>0.12652893411450283</v>
      </c>
      <c r="J224" s="84">
        <f t="shared" si="36"/>
        <v>0.23137013053756794</v>
      </c>
      <c r="L224" s="85">
        <f t="shared" si="37"/>
        <v>-0.43423773525363385</v>
      </c>
      <c r="M224" s="85">
        <f t="shared" si="38"/>
        <v>0.12652893411450283</v>
      </c>
      <c r="N224" s="85">
        <f t="shared" si="39"/>
        <v>2.1030843330959836E-2</v>
      </c>
      <c r="P224" s="86">
        <f t="shared" si="40"/>
        <v>-0.49813773525363386</v>
      </c>
      <c r="Q224" s="86">
        <f t="shared" si="40"/>
        <v>6.2628934114502835E-2</v>
      </c>
      <c r="R224" s="86">
        <f t="shared" si="40"/>
        <v>-4.2869156669040162E-2</v>
      </c>
    </row>
    <row r="225" spans="1:18" x14ac:dyDescent="0.35">
      <c r="A225" s="1">
        <v>1971.11</v>
      </c>
      <c r="B225" s="89">
        <f t="shared" si="31"/>
        <v>1971.11</v>
      </c>
      <c r="C225" s="80">
        <f t="shared" si="32"/>
        <v>26238</v>
      </c>
      <c r="D225" s="1">
        <f>VLOOKUP(A225,Data_Shiller!A:M,13,FALSE)</f>
        <v>15.638712654326651</v>
      </c>
      <c r="E225" s="1">
        <f>VLOOKUP(A225,Data_Shiller!A:B,2)</f>
        <v>92.78</v>
      </c>
      <c r="F225" s="81">
        <f>VLOOKUP(C225,'FRED Graph'!$A$12:$C$853,3,FALSE)</f>
        <v>5.8099999999999999E-2</v>
      </c>
      <c r="G225" s="82">
        <f t="shared" si="33"/>
        <v>4.7173289717712397E-3</v>
      </c>
      <c r="H225" s="83">
        <f t="shared" si="34"/>
        <v>6.8872601853847915E-2</v>
      </c>
      <c r="I225" s="84">
        <f t="shared" si="35"/>
        <v>0.24056908816555289</v>
      </c>
      <c r="J225" s="84">
        <f t="shared" si="36"/>
        <v>0.32463893080405271</v>
      </c>
      <c r="L225" s="85">
        <f t="shared" si="37"/>
        <v>1.2238799564011735</v>
      </c>
      <c r="M225" s="85">
        <f t="shared" si="38"/>
        <v>0.24056908816555289</v>
      </c>
      <c r="N225" s="85">
        <f t="shared" si="39"/>
        <v>2.8512919701108252E-2</v>
      </c>
      <c r="P225" s="86">
        <f t="shared" si="40"/>
        <v>1.1657799564011735</v>
      </c>
      <c r="Q225" s="86">
        <f t="shared" si="40"/>
        <v>0.18246908816555291</v>
      </c>
      <c r="R225" s="86">
        <f t="shared" si="40"/>
        <v>-2.9587080298891746E-2</v>
      </c>
    </row>
    <row r="226" spans="1:18" x14ac:dyDescent="0.35">
      <c r="A226" s="1">
        <v>1971.12</v>
      </c>
      <c r="B226" s="89">
        <f t="shared" si="31"/>
        <v>1971.12</v>
      </c>
      <c r="C226" s="80">
        <f t="shared" si="32"/>
        <v>26268</v>
      </c>
      <c r="D226" s="1">
        <f>VLOOKUP(A226,Data_Shiller!A:M,13,FALSE)</f>
        <v>16.603557212925342</v>
      </c>
      <c r="E226" s="1">
        <f>VLOOKUP(A226,Data_Shiller!A:B,2)</f>
        <v>99.17</v>
      </c>
      <c r="F226" s="81">
        <f>VLOOKUP(C226,'FRED Graph'!$A$12:$C$853,3,FALSE)</f>
        <v>5.9299999999999999E-2</v>
      </c>
      <c r="G226" s="82">
        <f t="shared" si="33"/>
        <v>4.8122345057812765E-3</v>
      </c>
      <c r="H226" s="83">
        <f t="shared" si="34"/>
        <v>4.1645658969446275E-2</v>
      </c>
      <c r="I226" s="84">
        <f t="shared" si="35"/>
        <v>0.18483412322274884</v>
      </c>
      <c r="J226" s="84">
        <f t="shared" si="36"/>
        <v>0.24836139961681947</v>
      </c>
      <c r="L226" s="85">
        <f t="shared" si="37"/>
        <v>0.63169919559791254</v>
      </c>
      <c r="M226" s="85">
        <f t="shared" si="38"/>
        <v>0.18483412322274884</v>
      </c>
      <c r="N226" s="85">
        <f t="shared" si="39"/>
        <v>2.2431057368613061E-2</v>
      </c>
      <c r="P226" s="86">
        <f t="shared" si="40"/>
        <v>0.57239919559791252</v>
      </c>
      <c r="Q226" s="86">
        <f t="shared" si="40"/>
        <v>0.12553412322274884</v>
      </c>
      <c r="R226" s="86">
        <f t="shared" si="40"/>
        <v>-3.6868942631386938E-2</v>
      </c>
    </row>
    <row r="227" spans="1:18" x14ac:dyDescent="0.35">
      <c r="A227" s="1">
        <v>1972.01</v>
      </c>
      <c r="B227" s="89">
        <f t="shared" si="31"/>
        <v>1972.01</v>
      </c>
      <c r="C227" s="80">
        <f t="shared" si="32"/>
        <v>26299</v>
      </c>
      <c r="D227" s="1">
        <f>VLOOKUP(A227,Data_Shiller!A:M,13,FALSE)</f>
        <v>17.262996797035179</v>
      </c>
      <c r="E227" s="1">
        <f>VLOOKUP(A227,Data_Shiller!A:B,2)</f>
        <v>103.3</v>
      </c>
      <c r="F227" s="81">
        <f>VLOOKUP(C227,'FRED Graph'!$A$12:$C$853,3,FALSE)</f>
        <v>5.9500000000000004E-2</v>
      </c>
      <c r="G227" s="82">
        <f t="shared" si="33"/>
        <v>4.8280425125377668E-3</v>
      </c>
      <c r="H227" s="83">
        <f t="shared" si="34"/>
        <v>1.8393030009680622E-2</v>
      </c>
      <c r="I227" s="84">
        <f t="shared" si="35"/>
        <v>0.14617618586640857</v>
      </c>
      <c r="J227" s="84">
        <f t="shared" si="36"/>
        <v>0.13552758954501454</v>
      </c>
      <c r="L227" s="85">
        <f t="shared" si="37"/>
        <v>0.24447168460028101</v>
      </c>
      <c r="M227" s="85">
        <f t="shared" si="38"/>
        <v>0.14617618586640857</v>
      </c>
      <c r="N227" s="85">
        <f t="shared" si="39"/>
        <v>1.279084994592572E-2</v>
      </c>
      <c r="P227" s="86">
        <f t="shared" si="40"/>
        <v>0.18497168460028102</v>
      </c>
      <c r="Q227" s="86">
        <f t="shared" si="40"/>
        <v>8.6676185866408573E-2</v>
      </c>
      <c r="R227" s="86">
        <f t="shared" si="40"/>
        <v>-4.6709150054074285E-2</v>
      </c>
    </row>
    <row r="228" spans="1:18" x14ac:dyDescent="0.35">
      <c r="A228" s="1">
        <v>1972.02</v>
      </c>
      <c r="B228" s="89">
        <f t="shared" si="31"/>
        <v>1972.02</v>
      </c>
      <c r="C228" s="80">
        <f t="shared" si="32"/>
        <v>26330</v>
      </c>
      <c r="D228" s="1">
        <f>VLOOKUP(A228,Data_Shiller!A:M,13,FALSE)</f>
        <v>17.464147605486176</v>
      </c>
      <c r="E228" s="1">
        <f>VLOOKUP(A228,Data_Shiller!A:B,2)</f>
        <v>105.2</v>
      </c>
      <c r="F228" s="81">
        <f>VLOOKUP(C228,'FRED Graph'!$A$12:$C$853,3,FALSE)</f>
        <v>6.08E-2</v>
      </c>
      <c r="G228" s="82">
        <f t="shared" si="33"/>
        <v>4.9307279315307095E-3</v>
      </c>
      <c r="H228" s="83">
        <f t="shared" si="34"/>
        <v>2.3764258555132978E-2</v>
      </c>
      <c r="I228" s="84">
        <f t="shared" si="35"/>
        <v>8.5551330798478986E-2</v>
      </c>
      <c r="J228" s="84">
        <f t="shared" si="36"/>
        <v>8.8403041825094952E-2</v>
      </c>
      <c r="L228" s="85">
        <f t="shared" si="37"/>
        <v>0.32556052312565709</v>
      </c>
      <c r="M228" s="85">
        <f t="shared" si="38"/>
        <v>8.5551330798478986E-2</v>
      </c>
      <c r="N228" s="85">
        <f t="shared" si="39"/>
        <v>8.5071340099553971E-3</v>
      </c>
      <c r="P228" s="86">
        <f t="shared" si="40"/>
        <v>0.26476052312565707</v>
      </c>
      <c r="Q228" s="86">
        <f t="shared" si="40"/>
        <v>2.4751330798478986E-2</v>
      </c>
      <c r="R228" s="86">
        <f t="shared" si="40"/>
        <v>-5.2292865990044603E-2</v>
      </c>
    </row>
    <row r="229" spans="1:18" x14ac:dyDescent="0.35">
      <c r="A229" s="1">
        <v>1972.03</v>
      </c>
      <c r="B229" s="89">
        <f t="shared" si="31"/>
        <v>1972.03</v>
      </c>
      <c r="C229" s="80">
        <f t="shared" si="32"/>
        <v>26359</v>
      </c>
      <c r="D229" s="1">
        <f>VLOOKUP(A229,Data_Shiller!A:M,13,FALSE)</f>
        <v>17.805643849614949</v>
      </c>
      <c r="E229" s="1">
        <f>VLOOKUP(A229,Data_Shiller!A:B,2)</f>
        <v>107.7</v>
      </c>
      <c r="F229" s="81">
        <f>VLOOKUP(C229,'FRED Graph'!$A$12:$C$853,3,FALSE)</f>
        <v>6.0700000000000004E-2</v>
      </c>
      <c r="G229" s="82">
        <f t="shared" si="33"/>
        <v>4.9228331496837807E-3</v>
      </c>
      <c r="H229" s="83">
        <f t="shared" si="34"/>
        <v>1.021355617455888E-2</v>
      </c>
      <c r="I229" s="84">
        <f t="shared" si="35"/>
        <v>4.3639740018570183E-2</v>
      </c>
      <c r="J229" s="84">
        <f t="shared" si="36"/>
        <v>2.8783658310120641E-2</v>
      </c>
      <c r="L229" s="85">
        <f t="shared" si="37"/>
        <v>0.12968745177244845</v>
      </c>
      <c r="M229" s="85">
        <f t="shared" si="38"/>
        <v>4.3639740018570183E-2</v>
      </c>
      <c r="N229" s="85">
        <f t="shared" si="39"/>
        <v>2.8417491509176163E-3</v>
      </c>
      <c r="P229" s="86">
        <f t="shared" si="40"/>
        <v>6.8987451772448444E-2</v>
      </c>
      <c r="Q229" s="86">
        <f t="shared" si="40"/>
        <v>-1.7060259981429821E-2</v>
      </c>
      <c r="R229" s="86">
        <f t="shared" si="40"/>
        <v>-5.7858250849082388E-2</v>
      </c>
    </row>
    <row r="230" spans="1:18" x14ac:dyDescent="0.35">
      <c r="A230" s="1">
        <v>1972.04</v>
      </c>
      <c r="B230" s="89">
        <f t="shared" si="31"/>
        <v>1972.04</v>
      </c>
      <c r="C230" s="80">
        <f t="shared" si="32"/>
        <v>26390</v>
      </c>
      <c r="D230" s="1">
        <f>VLOOKUP(A230,Data_Shiller!A:M,13,FALSE)</f>
        <v>17.915161678498304</v>
      </c>
      <c r="E230" s="1">
        <f>VLOOKUP(A230,Data_Shiller!A:B,2)</f>
        <v>108.8</v>
      </c>
      <c r="F230" s="81">
        <f>VLOOKUP(C230,'FRED Graph'!$A$12:$C$853,3,FALSE)</f>
        <v>6.1900000000000004E-2</v>
      </c>
      <c r="G230" s="82">
        <f t="shared" si="33"/>
        <v>5.0175255350288772E-3</v>
      </c>
      <c r="H230" s="83">
        <f t="shared" si="34"/>
        <v>-1.0110294117646967E-2</v>
      </c>
      <c r="I230" s="84">
        <f t="shared" si="35"/>
        <v>1.3786764705882248E-2</v>
      </c>
      <c r="J230" s="84">
        <f t="shared" si="36"/>
        <v>6.8933823529411686E-2</v>
      </c>
      <c r="L230" s="85">
        <f t="shared" si="37"/>
        <v>-0.11479940895950747</v>
      </c>
      <c r="M230" s="85">
        <f t="shared" si="38"/>
        <v>1.3786764705882248E-2</v>
      </c>
      <c r="N230" s="85">
        <f t="shared" si="39"/>
        <v>6.6884408923715277E-3</v>
      </c>
      <c r="P230" s="86">
        <f t="shared" si="40"/>
        <v>-0.17669940895950748</v>
      </c>
      <c r="Q230" s="86">
        <f t="shared" si="40"/>
        <v>-4.8113235294117755E-2</v>
      </c>
      <c r="R230" s="86">
        <f t="shared" si="40"/>
        <v>-5.5211559107628476E-2</v>
      </c>
    </row>
    <row r="231" spans="1:18" x14ac:dyDescent="0.35">
      <c r="A231" s="1">
        <v>1972.05</v>
      </c>
      <c r="B231" s="89">
        <f t="shared" si="31"/>
        <v>1972.05</v>
      </c>
      <c r="C231" s="80">
        <f t="shared" si="32"/>
        <v>26420</v>
      </c>
      <c r="D231" s="1">
        <f>VLOOKUP(A231,Data_Shiller!A:M,13,FALSE)</f>
        <v>17.66264620037256</v>
      </c>
      <c r="E231" s="1">
        <f>VLOOKUP(A231,Data_Shiller!A:B,2)</f>
        <v>107.7</v>
      </c>
      <c r="F231" s="81">
        <f>VLOOKUP(C231,'FRED Graph'!$A$12:$C$853,3,FALSE)</f>
        <v>6.13E-2</v>
      </c>
      <c r="G231" s="82">
        <f t="shared" si="33"/>
        <v>4.9701916105215904E-3</v>
      </c>
      <c r="H231" s="83">
        <f t="shared" si="34"/>
        <v>2.7855153203342198E-3</v>
      </c>
      <c r="I231" s="84">
        <f t="shared" si="35"/>
        <v>-4.6425255338904403E-3</v>
      </c>
      <c r="J231" s="84">
        <f t="shared" si="36"/>
        <v>8.0779944289693706E-2</v>
      </c>
      <c r="L231" s="85">
        <f t="shared" si="37"/>
        <v>3.3943068965138545E-2</v>
      </c>
      <c r="M231" s="85">
        <f t="shared" si="38"/>
        <v>-4.6425255338904403E-3</v>
      </c>
      <c r="N231" s="85">
        <f t="shared" si="39"/>
        <v>7.7985466014101057E-3</v>
      </c>
      <c r="P231" s="86">
        <f t="shared" si="40"/>
        <v>-2.7356931034861455E-2</v>
      </c>
      <c r="Q231" s="86">
        <f t="shared" si="40"/>
        <v>-6.5942525533890434E-2</v>
      </c>
      <c r="R231" s="86">
        <f t="shared" si="40"/>
        <v>-5.3501453398589895E-2</v>
      </c>
    </row>
    <row r="232" spans="1:18" x14ac:dyDescent="0.35">
      <c r="A232" s="1">
        <v>1972.06</v>
      </c>
      <c r="B232" s="89">
        <f t="shared" si="31"/>
        <v>1972.06</v>
      </c>
      <c r="C232" s="80">
        <f t="shared" si="32"/>
        <v>26451</v>
      </c>
      <c r="D232" s="1">
        <f>VLOOKUP(A232,Data_Shiller!A:M,13,FALSE)</f>
        <v>17.640857315740256</v>
      </c>
      <c r="E232" s="1">
        <f>VLOOKUP(A232,Data_Shiller!A:B,2)</f>
        <v>108</v>
      </c>
      <c r="F232" s="81">
        <f>VLOOKUP(C232,'FRED Graph'!$A$12:$C$853,3,FALSE)</f>
        <v>6.1100000000000002E-2</v>
      </c>
      <c r="G232" s="82">
        <f t="shared" si="33"/>
        <v>4.9544081844810073E-3</v>
      </c>
      <c r="H232" s="83">
        <f t="shared" si="34"/>
        <v>-7.4074074074074181E-3</v>
      </c>
      <c r="I232" s="84">
        <f t="shared" si="35"/>
        <v>-2.9629629629629672E-2</v>
      </c>
      <c r="J232" s="84">
        <f t="shared" si="36"/>
        <v>1.5740740740740833E-2</v>
      </c>
      <c r="L232" s="85">
        <f t="shared" si="37"/>
        <v>-8.5355434198829405E-2</v>
      </c>
      <c r="M232" s="85">
        <f t="shared" si="38"/>
        <v>-2.9629629629629672E-2</v>
      </c>
      <c r="N232" s="85">
        <f t="shared" si="39"/>
        <v>1.563034282400233E-3</v>
      </c>
      <c r="P232" s="86">
        <f t="shared" si="40"/>
        <v>-0.14645543419882939</v>
      </c>
      <c r="Q232" s="86">
        <f t="shared" si="40"/>
        <v>-9.0729629629629674E-2</v>
      </c>
      <c r="R232" s="86">
        <f t="shared" si="40"/>
        <v>-5.9536965717599769E-2</v>
      </c>
    </row>
    <row r="233" spans="1:18" x14ac:dyDescent="0.35">
      <c r="A233" s="1">
        <v>1972.07</v>
      </c>
      <c r="B233" s="89">
        <f t="shared" si="31"/>
        <v>1972.07</v>
      </c>
      <c r="C233" s="80">
        <f t="shared" si="32"/>
        <v>26481</v>
      </c>
      <c r="D233" s="1">
        <f>VLOOKUP(A233,Data_Shiller!A:M,13,FALSE)</f>
        <v>17.39869003113818</v>
      </c>
      <c r="E233" s="1">
        <f>VLOOKUP(A233,Data_Shiller!A:B,2)</f>
        <v>107.2</v>
      </c>
      <c r="F233" s="81">
        <f>VLOOKUP(C233,'FRED Graph'!$A$12:$C$853,3,FALSE)</f>
        <v>6.1100000000000002E-2</v>
      </c>
      <c r="G233" s="82">
        <f t="shared" si="33"/>
        <v>4.9544081844810073E-3</v>
      </c>
      <c r="H233" s="83">
        <f t="shared" si="34"/>
        <v>3.5447761194029814E-2</v>
      </c>
      <c r="I233" s="84">
        <f t="shared" si="35"/>
        <v>-1.3059701492537323E-2</v>
      </c>
      <c r="J233" s="84">
        <f t="shared" si="36"/>
        <v>2.0522388059701413E-2</v>
      </c>
      <c r="L233" s="85">
        <f t="shared" si="37"/>
        <v>0.51893196322606139</v>
      </c>
      <c r="M233" s="85">
        <f t="shared" si="38"/>
        <v>-1.3059701492537323E-2</v>
      </c>
      <c r="N233" s="85">
        <f t="shared" si="39"/>
        <v>2.033528956350672E-3</v>
      </c>
      <c r="P233" s="86">
        <f t="shared" si="40"/>
        <v>0.4578319632260614</v>
      </c>
      <c r="Q233" s="86">
        <f t="shared" si="40"/>
        <v>-7.4159701492537325E-2</v>
      </c>
      <c r="R233" s="86">
        <f t="shared" si="40"/>
        <v>-5.906647104364933E-2</v>
      </c>
    </row>
    <row r="234" spans="1:18" x14ac:dyDescent="0.35">
      <c r="A234" s="1">
        <v>1972.08</v>
      </c>
      <c r="B234" s="89">
        <f t="shared" si="31"/>
        <v>1972.08</v>
      </c>
      <c r="C234" s="80">
        <f t="shared" si="32"/>
        <v>26512</v>
      </c>
      <c r="D234" s="1">
        <f>VLOOKUP(A234,Data_Shiller!A:M,13,FALSE)</f>
        <v>17.943404688029812</v>
      </c>
      <c r="E234" s="1">
        <f>VLOOKUP(A234,Data_Shiller!A:B,2)</f>
        <v>111</v>
      </c>
      <c r="F234" s="81">
        <f>VLOOKUP(C234,'FRED Graph'!$A$12:$C$853,3,FALSE)</f>
        <v>6.2100000000000002E-2</v>
      </c>
      <c r="G234" s="82">
        <f t="shared" si="33"/>
        <v>5.0332980619396395E-3</v>
      </c>
      <c r="H234" s="83">
        <f t="shared" si="34"/>
        <v>-1.4414414414414378E-2</v>
      </c>
      <c r="I234" s="84">
        <f t="shared" si="35"/>
        <v>-6.4864864864864868E-2</v>
      </c>
      <c r="J234" s="84">
        <f t="shared" si="36"/>
        <v>-1.1711711711711703E-2</v>
      </c>
      <c r="L234" s="85">
        <f t="shared" si="37"/>
        <v>-0.15989780673303222</v>
      </c>
      <c r="M234" s="85">
        <f t="shared" si="38"/>
        <v>-6.4864864864864868E-2</v>
      </c>
      <c r="N234" s="85">
        <f t="shared" si="39"/>
        <v>-1.177389735288914E-3</v>
      </c>
      <c r="P234" s="86">
        <f t="shared" si="40"/>
        <v>-0.22199780673303221</v>
      </c>
      <c r="Q234" s="86">
        <f t="shared" si="40"/>
        <v>-0.12696486486486486</v>
      </c>
      <c r="R234" s="86">
        <f t="shared" si="40"/>
        <v>-6.3277389735288916E-2</v>
      </c>
    </row>
    <row r="235" spans="1:18" x14ac:dyDescent="0.35">
      <c r="A235" s="1">
        <v>1972.09</v>
      </c>
      <c r="B235" s="89">
        <f t="shared" si="31"/>
        <v>1972.09</v>
      </c>
      <c r="C235" s="80">
        <f t="shared" si="32"/>
        <v>26543</v>
      </c>
      <c r="D235" s="1">
        <f>VLOOKUP(A235,Data_Shiller!A:M,13,FALSE)</f>
        <v>17.613854552912123</v>
      </c>
      <c r="E235" s="1">
        <f>VLOOKUP(A235,Data_Shiller!A:B,2)</f>
        <v>109.4</v>
      </c>
      <c r="F235" s="81">
        <f>VLOOKUP(C235,'FRED Graph'!$A$12:$C$853,3,FALSE)</f>
        <v>6.5500000000000003E-2</v>
      </c>
      <c r="G235" s="82">
        <f t="shared" si="33"/>
        <v>5.3010153037240659E-3</v>
      </c>
      <c r="H235" s="83">
        <f t="shared" si="34"/>
        <v>1.8281535648994041E-3</v>
      </c>
      <c r="I235" s="84">
        <f t="shared" si="35"/>
        <v>-3.4734917733089676E-2</v>
      </c>
      <c r="J235" s="84">
        <f t="shared" si="36"/>
        <v>0.11882998171846437</v>
      </c>
      <c r="L235" s="85">
        <f t="shared" si="37"/>
        <v>2.2159774114399733E-2</v>
      </c>
      <c r="M235" s="85">
        <f t="shared" si="38"/>
        <v>-3.4734917733089676E-2</v>
      </c>
      <c r="N235" s="85">
        <f t="shared" si="39"/>
        <v>1.1291622509484567E-2</v>
      </c>
      <c r="P235" s="86">
        <f t="shared" si="40"/>
        <v>-4.334022588560027E-2</v>
      </c>
      <c r="Q235" s="86">
        <f t="shared" si="40"/>
        <v>-0.10023491773308968</v>
      </c>
      <c r="R235" s="86">
        <f t="shared" si="40"/>
        <v>-5.4208377490515436E-2</v>
      </c>
    </row>
    <row r="236" spans="1:18" x14ac:dyDescent="0.35">
      <c r="A236" s="1">
        <v>1972.1</v>
      </c>
      <c r="B236" s="89">
        <f t="shared" si="31"/>
        <v>1972.1</v>
      </c>
      <c r="C236" s="80">
        <f t="shared" si="32"/>
        <v>26268</v>
      </c>
      <c r="D236" s="1">
        <f>VLOOKUP(A236,Data_Shiller!A:M,13,FALSE)</f>
        <v>17.533183854158565</v>
      </c>
      <c r="E236" s="1">
        <f>VLOOKUP(A236,Data_Shiller!A:B,2)</f>
        <v>109.6</v>
      </c>
      <c r="F236" s="81">
        <f>VLOOKUP(C236,'FRED Graph'!$A$12:$C$853,3,FALSE)</f>
        <v>5.9299999999999999E-2</v>
      </c>
      <c r="G236" s="82">
        <f t="shared" si="33"/>
        <v>4.8122345057812765E-3</v>
      </c>
      <c r="H236" s="83">
        <f t="shared" si="34"/>
        <v>5.0182481751824826E-2</v>
      </c>
      <c r="I236" s="84">
        <f t="shared" si="35"/>
        <v>1.8248175182482562E-3</v>
      </c>
      <c r="J236" s="84">
        <f t="shared" si="36"/>
        <v>0.21076642335766427</v>
      </c>
      <c r="L236" s="85">
        <f t="shared" si="37"/>
        <v>0.79960517670473896</v>
      </c>
      <c r="M236" s="85">
        <f t="shared" si="38"/>
        <v>1.8248175182482562E-3</v>
      </c>
      <c r="N236" s="85">
        <f t="shared" si="39"/>
        <v>1.9309417855863487E-2</v>
      </c>
      <c r="P236" s="86">
        <f t="shared" si="40"/>
        <v>0.74030517670473894</v>
      </c>
      <c r="Q236" s="86">
        <f t="shared" si="40"/>
        <v>-5.7475182481751742E-2</v>
      </c>
      <c r="R236" s="86">
        <f t="shared" si="40"/>
        <v>-3.9990582144136512E-2</v>
      </c>
    </row>
    <row r="237" spans="1:18" x14ac:dyDescent="0.35">
      <c r="A237" s="1">
        <v>1972.11</v>
      </c>
      <c r="B237" s="89">
        <f t="shared" si="31"/>
        <v>1972.11</v>
      </c>
      <c r="C237" s="80">
        <f t="shared" si="32"/>
        <v>26604</v>
      </c>
      <c r="D237" s="1">
        <f>VLOOKUP(A237,Data_Shiller!A:M,13,FALSE)</f>
        <v>18.338894714968067</v>
      </c>
      <c r="E237" s="1">
        <f>VLOOKUP(A237,Data_Shiller!A:B,2)</f>
        <v>115.1</v>
      </c>
      <c r="F237" s="81">
        <f>VLOOKUP(C237,'FRED Graph'!$A$12:$C$853,3,FALSE)</f>
        <v>6.2800000000000009E-2</v>
      </c>
      <c r="G237" s="82">
        <f t="shared" si="33"/>
        <v>5.0884804742696854E-3</v>
      </c>
      <c r="H237" s="83">
        <f t="shared" si="34"/>
        <v>2.0851433536055675E-2</v>
      </c>
      <c r="I237" s="84">
        <f t="shared" si="35"/>
        <v>-0.11381407471763683</v>
      </c>
      <c r="J237" s="84">
        <f t="shared" si="36"/>
        <v>0.19982623805386623</v>
      </c>
      <c r="L237" s="85">
        <f t="shared" si="37"/>
        <v>0.28100408814114841</v>
      </c>
      <c r="M237" s="85">
        <f t="shared" si="38"/>
        <v>-0.11381407471763683</v>
      </c>
      <c r="N237" s="85">
        <f t="shared" si="39"/>
        <v>1.8384628597909236E-2</v>
      </c>
      <c r="P237" s="86">
        <f t="shared" si="40"/>
        <v>0.21820408814114839</v>
      </c>
      <c r="Q237" s="86">
        <f t="shared" si="40"/>
        <v>-0.17661407471763685</v>
      </c>
      <c r="R237" s="86">
        <f t="shared" si="40"/>
        <v>-4.4415371402090773E-2</v>
      </c>
    </row>
    <row r="238" spans="1:18" x14ac:dyDescent="0.35">
      <c r="A238" s="1">
        <v>1972.12</v>
      </c>
      <c r="B238" s="89">
        <f t="shared" si="31"/>
        <v>1972.12</v>
      </c>
      <c r="C238" s="80">
        <f t="shared" si="32"/>
        <v>26634</v>
      </c>
      <c r="D238" s="1">
        <f>VLOOKUP(A238,Data_Shiller!A:M,13,FALSE)</f>
        <v>18.645719442073688</v>
      </c>
      <c r="E238" s="1">
        <f>VLOOKUP(A238,Data_Shiller!A:B,2)</f>
        <v>117.5</v>
      </c>
      <c r="F238" s="81">
        <f>VLOOKUP(C238,'FRED Graph'!$A$12:$C$853,3,FALSE)</f>
        <v>6.3600000000000004E-2</v>
      </c>
      <c r="G238" s="82">
        <f t="shared" si="33"/>
        <v>5.1515053074766559E-3</v>
      </c>
      <c r="H238" s="83">
        <f t="shared" si="34"/>
        <v>7.6595744680851841E-3</v>
      </c>
      <c r="I238" s="84">
        <f t="shared" si="35"/>
        <v>-0.19336170212765957</v>
      </c>
      <c r="J238" s="84">
        <f t="shared" si="36"/>
        <v>0.18638297872340437</v>
      </c>
      <c r="L238" s="85">
        <f t="shared" si="37"/>
        <v>9.5887641496991138E-2</v>
      </c>
      <c r="M238" s="85">
        <f t="shared" si="38"/>
        <v>-0.19336170212765957</v>
      </c>
      <c r="N238" s="85">
        <f t="shared" si="39"/>
        <v>1.7237801795606966E-2</v>
      </c>
      <c r="P238" s="86">
        <f t="shared" si="40"/>
        <v>3.2287641496991135E-2</v>
      </c>
      <c r="Q238" s="86">
        <f t="shared" si="40"/>
        <v>-0.25696170212765956</v>
      </c>
      <c r="R238" s="86">
        <f t="shared" si="40"/>
        <v>-4.6362198204393038E-2</v>
      </c>
    </row>
    <row r="239" spans="1:18" x14ac:dyDescent="0.35">
      <c r="A239" s="1">
        <v>1973.01</v>
      </c>
      <c r="B239" s="89">
        <f t="shared" si="31"/>
        <v>1973.01</v>
      </c>
      <c r="C239" s="80">
        <f t="shared" si="32"/>
        <v>26665</v>
      </c>
      <c r="D239" s="1">
        <f>VLOOKUP(A239,Data_Shiller!A:M,13,FALSE)</f>
        <v>18.71253046730244</v>
      </c>
      <c r="E239" s="1">
        <f>VLOOKUP(A239,Data_Shiller!A:B,2)</f>
        <v>118.4</v>
      </c>
      <c r="F239" s="81">
        <f>VLOOKUP(C239,'FRED Graph'!$A$12:$C$853,3,FALSE)</f>
        <v>6.4600000000000005E-2</v>
      </c>
      <c r="G239" s="82">
        <f t="shared" si="33"/>
        <v>5.2302252694751417E-3</v>
      </c>
      <c r="H239" s="83">
        <f t="shared" si="34"/>
        <v>-3.5472972972973027E-2</v>
      </c>
      <c r="I239" s="84">
        <f t="shared" si="35"/>
        <v>-0.18826013513513518</v>
      </c>
      <c r="J239" s="84">
        <f t="shared" si="36"/>
        <v>0.21875</v>
      </c>
      <c r="L239" s="85">
        <f t="shared" si="37"/>
        <v>-0.35170478180086928</v>
      </c>
      <c r="M239" s="85">
        <f t="shared" si="38"/>
        <v>-0.18826013513513518</v>
      </c>
      <c r="N239" s="85">
        <f t="shared" si="39"/>
        <v>1.9979546182629093E-2</v>
      </c>
      <c r="P239" s="86">
        <f t="shared" si="40"/>
        <v>-0.41630478180086927</v>
      </c>
      <c r="Q239" s="86">
        <f t="shared" si="40"/>
        <v>-0.25286013513513517</v>
      </c>
      <c r="R239" s="86">
        <f t="shared" si="40"/>
        <v>-4.4620453817370911E-2</v>
      </c>
    </row>
    <row r="240" spans="1:18" x14ac:dyDescent="0.35">
      <c r="A240" s="1">
        <v>1973.02</v>
      </c>
      <c r="B240" s="89">
        <f t="shared" si="31"/>
        <v>1973.02</v>
      </c>
      <c r="C240" s="80">
        <f t="shared" si="32"/>
        <v>26696</v>
      </c>
      <c r="D240" s="1">
        <f>VLOOKUP(A240,Data_Shiller!A:M,13,FALSE)</f>
        <v>17.889889599193758</v>
      </c>
      <c r="E240" s="1">
        <f>VLOOKUP(A240,Data_Shiller!A:B,2)</f>
        <v>114.2</v>
      </c>
      <c r="F240" s="81">
        <f>VLOOKUP(C240,'FRED Graph'!$A$12:$C$853,3,FALSE)</f>
        <v>6.6400000000000001E-2</v>
      </c>
      <c r="G240" s="82">
        <f t="shared" si="33"/>
        <v>5.3717505475605609E-3</v>
      </c>
      <c r="H240" s="83">
        <f t="shared" si="34"/>
        <v>-1.5761821366024442E-2</v>
      </c>
      <c r="I240" s="84">
        <f t="shared" si="35"/>
        <v>-0.18169877408056045</v>
      </c>
      <c r="J240" s="84">
        <f t="shared" si="36"/>
        <v>0.28546409807355522</v>
      </c>
      <c r="L240" s="85">
        <f t="shared" si="37"/>
        <v>-0.17357682408956243</v>
      </c>
      <c r="M240" s="85">
        <f t="shared" si="38"/>
        <v>-0.18169877408056045</v>
      </c>
      <c r="N240" s="85">
        <f t="shared" si="39"/>
        <v>2.5429943684406986E-2</v>
      </c>
      <c r="P240" s="86">
        <f t="shared" si="40"/>
        <v>-0.23997682408956245</v>
      </c>
      <c r="Q240" s="86">
        <f t="shared" si="40"/>
        <v>-0.24809877408056047</v>
      </c>
      <c r="R240" s="86">
        <f t="shared" si="40"/>
        <v>-4.0970056315593015E-2</v>
      </c>
    </row>
    <row r="241" spans="1:18" x14ac:dyDescent="0.35">
      <c r="A241" s="1">
        <v>1973.03</v>
      </c>
      <c r="B241" s="89">
        <f t="shared" si="31"/>
        <v>1973.03</v>
      </c>
      <c r="C241" s="80">
        <f t="shared" si="32"/>
        <v>26724</v>
      </c>
      <c r="D241" s="1">
        <f>VLOOKUP(A241,Data_Shiller!A:M,13,FALSE)</f>
        <v>17.412142058290339</v>
      </c>
      <c r="E241" s="1">
        <f>VLOOKUP(A241,Data_Shiller!A:B,2)</f>
        <v>112.4</v>
      </c>
      <c r="F241" s="81">
        <f>VLOOKUP(C241,'FRED Graph'!$A$12:$C$853,3,FALSE)</f>
        <v>6.7099999999999993E-2</v>
      </c>
      <c r="G241" s="82">
        <f t="shared" si="33"/>
        <v>5.4267290252520972E-3</v>
      </c>
      <c r="H241" s="83">
        <f t="shared" si="34"/>
        <v>-1.8683274021352392E-2</v>
      </c>
      <c r="I241" s="84">
        <f t="shared" si="35"/>
        <v>-0.13309608540925277</v>
      </c>
      <c r="J241" s="84">
        <f t="shared" si="36"/>
        <v>0.35142348754448394</v>
      </c>
      <c r="L241" s="85">
        <f t="shared" si="37"/>
        <v>-0.20253723446833316</v>
      </c>
      <c r="M241" s="85">
        <f t="shared" si="38"/>
        <v>-0.13309608540925277</v>
      </c>
      <c r="N241" s="85">
        <f t="shared" si="39"/>
        <v>3.0573916155563374E-2</v>
      </c>
      <c r="P241" s="86">
        <f t="shared" si="40"/>
        <v>-0.26963723446833315</v>
      </c>
      <c r="Q241" s="86">
        <f t="shared" si="40"/>
        <v>-0.20019608540925277</v>
      </c>
      <c r="R241" s="86">
        <f t="shared" si="40"/>
        <v>-3.6526083844436619E-2</v>
      </c>
    </row>
    <row r="242" spans="1:18" x14ac:dyDescent="0.35">
      <c r="A242" s="1">
        <v>1973.04</v>
      </c>
      <c r="B242" s="89">
        <f t="shared" si="31"/>
        <v>1973.04</v>
      </c>
      <c r="C242" s="80">
        <f t="shared" si="32"/>
        <v>26755</v>
      </c>
      <c r="D242" s="1">
        <f>VLOOKUP(A242,Data_Shiller!A:M,13,FALSE)</f>
        <v>16.935740066050826</v>
      </c>
      <c r="E242" s="1">
        <f>VLOOKUP(A242,Data_Shiller!A:B,2)</f>
        <v>110.3</v>
      </c>
      <c r="F242" s="81">
        <f>VLOOKUP(C242,'FRED Graph'!$A$12:$C$853,3,FALSE)</f>
        <v>6.6699999999999995E-2</v>
      </c>
      <c r="G242" s="82">
        <f t="shared" si="33"/>
        <v>5.395316801844352E-3</v>
      </c>
      <c r="H242" s="83">
        <f t="shared" si="34"/>
        <v>-2.810516772438798E-2</v>
      </c>
      <c r="I242" s="84">
        <f t="shared" si="35"/>
        <v>-0.16174070716228472</v>
      </c>
      <c r="J242" s="84">
        <f t="shared" si="36"/>
        <v>0.42973708068902994</v>
      </c>
      <c r="L242" s="85">
        <f t="shared" si="37"/>
        <v>-0.28971723770260982</v>
      </c>
      <c r="M242" s="85">
        <f t="shared" si="38"/>
        <v>-0.16174070716228472</v>
      </c>
      <c r="N242" s="85">
        <f t="shared" si="39"/>
        <v>3.6395737363072556E-2</v>
      </c>
      <c r="P242" s="86">
        <f t="shared" si="40"/>
        <v>-0.3564172377026098</v>
      </c>
      <c r="Q242" s="86">
        <f t="shared" si="40"/>
        <v>-0.22844070716228471</v>
      </c>
      <c r="R242" s="86">
        <f t="shared" si="40"/>
        <v>-3.030426263692744E-2</v>
      </c>
    </row>
    <row r="243" spans="1:18" x14ac:dyDescent="0.35">
      <c r="A243" s="1">
        <v>1973.05</v>
      </c>
      <c r="B243" s="89">
        <f t="shared" si="31"/>
        <v>1973.05</v>
      </c>
      <c r="C243" s="80">
        <f t="shared" si="32"/>
        <v>26785</v>
      </c>
      <c r="D243" s="1">
        <f>VLOOKUP(A243,Data_Shiller!A:M,13,FALSE)</f>
        <v>16.31433875966858</v>
      </c>
      <c r="E243" s="1">
        <f>VLOOKUP(A243,Data_Shiller!A:B,2)</f>
        <v>107.2</v>
      </c>
      <c r="F243" s="81">
        <f>VLOOKUP(C243,'FRED Graph'!$A$12:$C$853,3,FALSE)</f>
        <v>6.8499999999999991E-2</v>
      </c>
      <c r="G243" s="82">
        <f t="shared" si="33"/>
        <v>5.5365868732712986E-3</v>
      </c>
      <c r="H243" s="83">
        <f t="shared" si="34"/>
        <v>-2.2388059701492602E-2</v>
      </c>
      <c r="I243" s="84">
        <f t="shared" si="35"/>
        <v>-0.16352611940298512</v>
      </c>
      <c r="J243" s="84">
        <f t="shared" si="36"/>
        <v>0.53078358208955212</v>
      </c>
      <c r="L243" s="85">
        <f t="shared" si="37"/>
        <v>-0.23792455651416278</v>
      </c>
      <c r="M243" s="85">
        <f t="shared" si="38"/>
        <v>-0.16352611940298512</v>
      </c>
      <c r="N243" s="85">
        <f t="shared" si="39"/>
        <v>4.3497419856376229E-2</v>
      </c>
      <c r="P243" s="86">
        <f t="shared" si="40"/>
        <v>-0.30642455651416278</v>
      </c>
      <c r="Q243" s="86">
        <f t="shared" si="40"/>
        <v>-0.23202611940298512</v>
      </c>
      <c r="R243" s="86">
        <f t="shared" si="40"/>
        <v>-2.5002580143623762E-2</v>
      </c>
    </row>
    <row r="244" spans="1:18" x14ac:dyDescent="0.35">
      <c r="A244" s="1">
        <v>1973.06</v>
      </c>
      <c r="B244" s="89">
        <f t="shared" si="31"/>
        <v>1973.06</v>
      </c>
      <c r="C244" s="80">
        <f t="shared" si="32"/>
        <v>26816</v>
      </c>
      <c r="D244" s="1">
        <f>VLOOKUP(A244,Data_Shiller!A:M,13,FALSE)</f>
        <v>15.808323047681981</v>
      </c>
      <c r="E244" s="1">
        <f>VLOOKUP(A244,Data_Shiller!A:B,2)</f>
        <v>104.8</v>
      </c>
      <c r="F244" s="81">
        <f>VLOOKUP(C244,'FRED Graph'!$A$12:$C$853,3,FALSE)</f>
        <v>6.9000000000000006E-2</v>
      </c>
      <c r="G244" s="82">
        <f t="shared" si="33"/>
        <v>5.5757898442876375E-3</v>
      </c>
      <c r="H244" s="83">
        <f t="shared" si="34"/>
        <v>9.5419847328244156E-3</v>
      </c>
      <c r="I244" s="84">
        <f t="shared" si="35"/>
        <v>-0.14322519083969454</v>
      </c>
      <c r="J244" s="84">
        <f t="shared" si="36"/>
        <v>0.58778625954198493</v>
      </c>
      <c r="L244" s="85">
        <f t="shared" si="37"/>
        <v>0.12070838328340461</v>
      </c>
      <c r="M244" s="85">
        <f t="shared" si="38"/>
        <v>-0.14322519083969454</v>
      </c>
      <c r="N244" s="85">
        <f t="shared" si="39"/>
        <v>4.7319534267877605E-2</v>
      </c>
      <c r="P244" s="86">
        <f t="shared" si="40"/>
        <v>5.1708383283404602E-2</v>
      </c>
      <c r="Q244" s="86">
        <f t="shared" si="40"/>
        <v>-0.21222519083969454</v>
      </c>
      <c r="R244" s="86">
        <f t="shared" si="40"/>
        <v>-2.16804657321224E-2</v>
      </c>
    </row>
    <row r="245" spans="1:18" x14ac:dyDescent="0.35">
      <c r="A245" s="1">
        <v>1973.07</v>
      </c>
      <c r="B245" s="89">
        <f t="shared" si="31"/>
        <v>1973.07</v>
      </c>
      <c r="C245" s="80">
        <f t="shared" si="32"/>
        <v>26846</v>
      </c>
      <c r="D245" s="1">
        <f>VLOOKUP(A245,Data_Shiller!A:M,13,FALSE)</f>
        <v>15.889518573988786</v>
      </c>
      <c r="E245" s="1">
        <f>VLOOKUP(A245,Data_Shiller!A:B,2)</f>
        <v>105.8</v>
      </c>
      <c r="F245" s="81">
        <f>VLOOKUP(C245,'FRED Graph'!$A$12:$C$853,3,FALSE)</f>
        <v>7.1300000000000002E-2</v>
      </c>
      <c r="G245" s="82">
        <f t="shared" si="33"/>
        <v>5.7559072994648464E-3</v>
      </c>
      <c r="H245" s="83">
        <f t="shared" si="34"/>
        <v>-1.8903591682419618E-2</v>
      </c>
      <c r="I245" s="84">
        <f t="shared" si="35"/>
        <v>-0.25037807183364835</v>
      </c>
      <c r="J245" s="84">
        <f t="shared" si="36"/>
        <v>0.57844990548204156</v>
      </c>
      <c r="L245" s="85">
        <f t="shared" si="37"/>
        <v>-0.20468306572735451</v>
      </c>
      <c r="M245" s="85">
        <f t="shared" si="38"/>
        <v>-0.25037807183364835</v>
      </c>
      <c r="N245" s="85">
        <f t="shared" si="39"/>
        <v>4.6702063487928491E-2</v>
      </c>
      <c r="P245" s="86">
        <f t="shared" si="40"/>
        <v>-0.27598306572735454</v>
      </c>
      <c r="Q245" s="86">
        <f t="shared" si="40"/>
        <v>-0.32167807183364838</v>
      </c>
      <c r="R245" s="86">
        <f t="shared" si="40"/>
        <v>-2.4597936512071511E-2</v>
      </c>
    </row>
    <row r="246" spans="1:18" x14ac:dyDescent="0.35">
      <c r="A246" s="1">
        <v>1973.08</v>
      </c>
      <c r="B246" s="89">
        <f t="shared" si="31"/>
        <v>1973.08</v>
      </c>
      <c r="C246" s="80">
        <f t="shared" si="32"/>
        <v>26877</v>
      </c>
      <c r="D246" s="1">
        <f>VLOOKUP(A246,Data_Shiller!A:M,13,FALSE)</f>
        <v>15.278501094706121</v>
      </c>
      <c r="E246" s="1">
        <f>VLOOKUP(A246,Data_Shiller!A:B,2)</f>
        <v>103.8</v>
      </c>
      <c r="F246" s="81">
        <f>VLOOKUP(C246,'FRED Graph'!$A$12:$C$853,3,FALSE)</f>
        <v>7.400000000000001E-2</v>
      </c>
      <c r="G246" s="82">
        <f t="shared" si="33"/>
        <v>5.9668977756095476E-3</v>
      </c>
      <c r="H246" s="83">
        <f t="shared" si="34"/>
        <v>1.7341040462427681E-2</v>
      </c>
      <c r="I246" s="84">
        <f t="shared" si="35"/>
        <v>-0.26753371868978804</v>
      </c>
      <c r="J246" s="84">
        <f t="shared" si="36"/>
        <v>0.56454720616570331</v>
      </c>
      <c r="L246" s="85">
        <f t="shared" si="37"/>
        <v>0.22913270954639353</v>
      </c>
      <c r="M246" s="85">
        <f t="shared" si="38"/>
        <v>-0.26753371868978804</v>
      </c>
      <c r="N246" s="85">
        <f t="shared" si="39"/>
        <v>4.5776472826420944E-2</v>
      </c>
      <c r="P246" s="86">
        <f t="shared" si="40"/>
        <v>0.15513270954639352</v>
      </c>
      <c r="Q246" s="86">
        <f t="shared" si="40"/>
        <v>-0.34153371868978805</v>
      </c>
      <c r="R246" s="86">
        <f t="shared" si="40"/>
        <v>-2.8223527173579066E-2</v>
      </c>
    </row>
    <row r="247" spans="1:18" x14ac:dyDescent="0.35">
      <c r="A247" s="1">
        <v>1973.09</v>
      </c>
      <c r="B247" s="89">
        <f t="shared" si="31"/>
        <v>1973.09</v>
      </c>
      <c r="C247" s="80">
        <f t="shared" si="32"/>
        <v>26908</v>
      </c>
      <c r="D247" s="1">
        <f>VLOOKUP(A247,Data_Shiller!A:M,13,FALSE)</f>
        <v>15.475308601805564</v>
      </c>
      <c r="E247" s="1">
        <f>VLOOKUP(A247,Data_Shiller!A:B,2)</f>
        <v>105.6</v>
      </c>
      <c r="F247" s="81">
        <f>VLOOKUP(C247,'FRED Graph'!$A$12:$C$853,3,FALSE)</f>
        <v>7.0900000000000005E-2</v>
      </c>
      <c r="G247" s="82">
        <f t="shared" si="33"/>
        <v>5.7246080037485214E-3</v>
      </c>
      <c r="H247" s="83">
        <f t="shared" si="34"/>
        <v>3.9772727272727293E-2</v>
      </c>
      <c r="I247" s="84">
        <f t="shared" si="35"/>
        <v>-0.35492424242424236</v>
      </c>
      <c r="J247" s="84">
        <f t="shared" si="36"/>
        <v>0.58333333333333326</v>
      </c>
      <c r="L247" s="85">
        <f t="shared" si="37"/>
        <v>0.59683875011823684</v>
      </c>
      <c r="M247" s="85">
        <f t="shared" si="38"/>
        <v>-0.35492424242424236</v>
      </c>
      <c r="N247" s="85">
        <f t="shared" si="39"/>
        <v>4.7025443507918707E-2</v>
      </c>
      <c r="P247" s="86">
        <f t="shared" si="40"/>
        <v>0.52593875011823688</v>
      </c>
      <c r="Q247" s="86">
        <f t="shared" si="40"/>
        <v>-0.42582424242424238</v>
      </c>
      <c r="R247" s="86">
        <f t="shared" si="40"/>
        <v>-2.3874556492081297E-2</v>
      </c>
    </row>
    <row r="248" spans="1:18" x14ac:dyDescent="0.35">
      <c r="A248" s="1">
        <v>1973.1</v>
      </c>
      <c r="B248" s="89">
        <f t="shared" si="31"/>
        <v>1973.1</v>
      </c>
      <c r="C248" s="80">
        <f t="shared" si="32"/>
        <v>26634</v>
      </c>
      <c r="D248" s="1">
        <f>VLOOKUP(A248,Data_Shiller!A:M,13,FALSE)</f>
        <v>15.913516308933383</v>
      </c>
      <c r="E248" s="1">
        <f>VLOOKUP(A248,Data_Shiller!A:B,2)</f>
        <v>109.8</v>
      </c>
      <c r="F248" s="81">
        <f>VLOOKUP(C248,'FRED Graph'!$A$12:$C$853,3,FALSE)</f>
        <v>6.3600000000000004E-2</v>
      </c>
      <c r="G248" s="82">
        <f t="shared" si="33"/>
        <v>5.1515053074766559E-3</v>
      </c>
      <c r="H248" s="83">
        <f t="shared" si="34"/>
        <v>-7.1038251366120186E-2</v>
      </c>
      <c r="I248" s="84">
        <f t="shared" si="35"/>
        <v>-0.36757741347905282</v>
      </c>
      <c r="J248" s="84">
        <f t="shared" si="36"/>
        <v>0.52732240437158473</v>
      </c>
      <c r="L248" s="85">
        <f t="shared" si="37"/>
        <v>-0.58697724450740019</v>
      </c>
      <c r="M248" s="85">
        <f t="shared" si="38"/>
        <v>-0.36757741347905282</v>
      </c>
      <c r="N248" s="85">
        <f t="shared" si="39"/>
        <v>4.3261239499655435E-2</v>
      </c>
      <c r="P248" s="86">
        <f t="shared" si="40"/>
        <v>-0.65057724450740018</v>
      </c>
      <c r="Q248" s="86">
        <f t="shared" si="40"/>
        <v>-0.43117741347905281</v>
      </c>
      <c r="R248" s="86">
        <f t="shared" si="40"/>
        <v>-2.0338760500344569E-2</v>
      </c>
    </row>
    <row r="249" spans="1:18" x14ac:dyDescent="0.35">
      <c r="A249" s="1">
        <v>1973.11</v>
      </c>
      <c r="B249" s="89">
        <f t="shared" si="31"/>
        <v>1973.11</v>
      </c>
      <c r="C249" s="80">
        <f t="shared" si="32"/>
        <v>26969</v>
      </c>
      <c r="D249" s="1">
        <f>VLOOKUP(A249,Data_Shiller!A:M,13,FALSE)</f>
        <v>14.65184515971057</v>
      </c>
      <c r="E249" s="1">
        <f>VLOOKUP(A249,Data_Shiller!A:B,2)</f>
        <v>102</v>
      </c>
      <c r="F249" s="81">
        <f>VLOOKUP(C249,'FRED Graph'!$A$12:$C$853,3,FALSE)</f>
        <v>6.7299999999999999E-2</v>
      </c>
      <c r="G249" s="82">
        <f t="shared" si="33"/>
        <v>5.4424310895790917E-3</v>
      </c>
      <c r="H249" s="83">
        <f t="shared" si="34"/>
        <v>-7.0784313725490211E-2</v>
      </c>
      <c r="I249" s="84">
        <f t="shared" si="35"/>
        <v>-0.29666666666666675</v>
      </c>
      <c r="J249" s="84">
        <f t="shared" si="36"/>
        <v>0.6196078431372547</v>
      </c>
      <c r="L249" s="85">
        <f t="shared" si="37"/>
        <v>-0.58562037674921241</v>
      </c>
      <c r="M249" s="85">
        <f t="shared" si="38"/>
        <v>-0.29666666666666675</v>
      </c>
      <c r="N249" s="85">
        <f t="shared" si="39"/>
        <v>4.9399824235784484E-2</v>
      </c>
      <c r="P249" s="86">
        <f t="shared" si="40"/>
        <v>-0.65292037674921244</v>
      </c>
      <c r="Q249" s="86">
        <f t="shared" si="40"/>
        <v>-0.36396666666666677</v>
      </c>
      <c r="R249" s="86">
        <f t="shared" si="40"/>
        <v>-1.7900175764215515E-2</v>
      </c>
    </row>
    <row r="250" spans="1:18" x14ac:dyDescent="0.35">
      <c r="A250" s="1">
        <v>1973.12</v>
      </c>
      <c r="B250" s="89">
        <f t="shared" si="31"/>
        <v>1973.12</v>
      </c>
      <c r="C250" s="80">
        <f t="shared" si="32"/>
        <v>26999</v>
      </c>
      <c r="D250" s="1">
        <f>VLOOKUP(A250,Data_Shiller!A:M,13,FALSE)</f>
        <v>13.49332968620589</v>
      </c>
      <c r="E250" s="1">
        <f>VLOOKUP(A250,Data_Shiller!A:B,2)</f>
        <v>94.78</v>
      </c>
      <c r="F250" s="81">
        <f>VLOOKUP(C250,'FRED Graph'!$A$12:$C$853,3,FALSE)</f>
        <v>6.7400000000000002E-2</v>
      </c>
      <c r="G250" s="82">
        <f t="shared" si="33"/>
        <v>5.4502811103220861E-3</v>
      </c>
      <c r="H250" s="83">
        <f t="shared" si="34"/>
        <v>1.4032496307237796E-2</v>
      </c>
      <c r="I250" s="84">
        <f t="shared" si="35"/>
        <v>-0.29236125764929322</v>
      </c>
      <c r="J250" s="84">
        <f t="shared" si="36"/>
        <v>0.73454315256383218</v>
      </c>
      <c r="L250" s="85">
        <f t="shared" si="37"/>
        <v>0.18201360320222704</v>
      </c>
      <c r="M250" s="85">
        <f t="shared" si="38"/>
        <v>-0.29236125764929322</v>
      </c>
      <c r="N250" s="85">
        <f t="shared" si="39"/>
        <v>5.6619231203883569E-2</v>
      </c>
      <c r="P250" s="86">
        <f t="shared" si="40"/>
        <v>0.11461360320222704</v>
      </c>
      <c r="Q250" s="86">
        <f t="shared" si="40"/>
        <v>-0.35976125764929323</v>
      </c>
      <c r="R250" s="86">
        <f t="shared" si="40"/>
        <v>-1.0780768796116433E-2</v>
      </c>
    </row>
    <row r="251" spans="1:18" x14ac:dyDescent="0.35">
      <c r="A251" s="1">
        <v>1974.01</v>
      </c>
      <c r="B251" s="89">
        <f t="shared" si="31"/>
        <v>1974.01</v>
      </c>
      <c r="C251" s="80">
        <f t="shared" si="32"/>
        <v>27030</v>
      </c>
      <c r="D251" s="1">
        <f>VLOOKUP(A251,Data_Shiller!A:M,13,FALSE)</f>
        <v>13.530721892513954</v>
      </c>
      <c r="E251" s="1">
        <f>VLOOKUP(A251,Data_Shiller!A:B,2)</f>
        <v>96.11</v>
      </c>
      <c r="F251" s="81">
        <f>VLOOKUP(C251,'FRED Graph'!$A$12:$C$853,3,FALSE)</f>
        <v>6.9900000000000004E-2</v>
      </c>
      <c r="G251" s="82">
        <f t="shared" si="33"/>
        <v>5.6463128544999019E-3</v>
      </c>
      <c r="H251" s="83">
        <f t="shared" si="34"/>
        <v>-2.7676620538965691E-2</v>
      </c>
      <c r="I251" s="84">
        <f t="shared" si="35"/>
        <v>-0.24503173447091875</v>
      </c>
      <c r="J251" s="84">
        <f t="shared" si="36"/>
        <v>0.73134949536988869</v>
      </c>
      <c r="L251" s="85">
        <f t="shared" si="37"/>
        <v>-0.28594980586424379</v>
      </c>
      <c r="M251" s="85">
        <f t="shared" si="38"/>
        <v>-0.24503173447091875</v>
      </c>
      <c r="N251" s="85">
        <f t="shared" si="39"/>
        <v>5.6424524097617335E-2</v>
      </c>
      <c r="P251" s="86">
        <f t="shared" si="40"/>
        <v>-0.35584980586424381</v>
      </c>
      <c r="Q251" s="86">
        <f t="shared" si="40"/>
        <v>-0.31493173447091877</v>
      </c>
      <c r="R251" s="86">
        <f t="shared" si="40"/>
        <v>-1.3475475902382669E-2</v>
      </c>
    </row>
    <row r="252" spans="1:18" x14ac:dyDescent="0.35">
      <c r="A252" s="1">
        <v>1974.02</v>
      </c>
      <c r="B252" s="89">
        <f t="shared" si="31"/>
        <v>1974.02</v>
      </c>
      <c r="C252" s="80">
        <f t="shared" si="32"/>
        <v>27061</v>
      </c>
      <c r="D252" s="1">
        <f>VLOOKUP(A252,Data_Shiller!A:M,13,FALSE)</f>
        <v>12.95732128020539</v>
      </c>
      <c r="E252" s="1">
        <f>VLOOKUP(A252,Data_Shiller!A:B,2)</f>
        <v>93.45</v>
      </c>
      <c r="F252" s="81">
        <f>VLOOKUP(C252,'FRED Graph'!$A$12:$C$853,3,FALSE)</f>
        <v>6.9599999999999995E-2</v>
      </c>
      <c r="G252" s="82">
        <f t="shared" si="33"/>
        <v>5.6228112286857979E-3</v>
      </c>
      <c r="H252" s="83">
        <f t="shared" si="34"/>
        <v>4.2696629213483162E-2</v>
      </c>
      <c r="I252" s="84">
        <f t="shared" si="35"/>
        <v>-0.1428571428571429</v>
      </c>
      <c r="J252" s="84">
        <f t="shared" si="36"/>
        <v>0.68325307651150347</v>
      </c>
      <c r="L252" s="85">
        <f t="shared" si="37"/>
        <v>0.65156486372398636</v>
      </c>
      <c r="M252" s="85">
        <f t="shared" si="38"/>
        <v>-0.1428571428571429</v>
      </c>
      <c r="N252" s="85">
        <f t="shared" si="39"/>
        <v>5.3452460151271808E-2</v>
      </c>
      <c r="P252" s="86">
        <f t="shared" si="40"/>
        <v>0.58196486372398637</v>
      </c>
      <c r="Q252" s="86">
        <f t="shared" si="40"/>
        <v>-0.2124571428571429</v>
      </c>
      <c r="R252" s="86">
        <f t="shared" si="40"/>
        <v>-1.6147539848728187E-2</v>
      </c>
    </row>
    <row r="253" spans="1:18" x14ac:dyDescent="0.35">
      <c r="A253" s="1">
        <v>1974.03</v>
      </c>
      <c r="B253" s="89">
        <f t="shared" si="31"/>
        <v>1974.03</v>
      </c>
      <c r="C253" s="80">
        <f t="shared" si="32"/>
        <v>27089</v>
      </c>
      <c r="D253" s="1">
        <f>VLOOKUP(A253,Data_Shiller!A:M,13,FALSE)</f>
        <v>13.310364239140164</v>
      </c>
      <c r="E253" s="1">
        <f>VLOOKUP(A253,Data_Shiller!A:B,2)</f>
        <v>97.44</v>
      </c>
      <c r="F253" s="81">
        <f>VLOOKUP(C253,'FRED Graph'!$A$12:$C$853,3,FALSE)</f>
        <v>7.2099999999999997E-2</v>
      </c>
      <c r="G253" s="82">
        <f t="shared" si="33"/>
        <v>5.8184737662567709E-3</v>
      </c>
      <c r="H253" s="83">
        <f t="shared" si="34"/>
        <v>-5.1108374384236543E-2</v>
      </c>
      <c r="I253" s="84">
        <f t="shared" si="35"/>
        <v>-0.14018883415435135</v>
      </c>
      <c r="J253" s="84">
        <f t="shared" si="36"/>
        <v>0.61535303776683103</v>
      </c>
      <c r="L253" s="85">
        <f t="shared" si="37"/>
        <v>-0.467156876120014</v>
      </c>
      <c r="M253" s="85">
        <f t="shared" si="38"/>
        <v>-0.14018883415435135</v>
      </c>
      <c r="N253" s="85">
        <f t="shared" si="39"/>
        <v>4.9123814259994347E-2</v>
      </c>
      <c r="P253" s="86">
        <f t="shared" si="40"/>
        <v>-0.53925687612001405</v>
      </c>
      <c r="Q253" s="86">
        <f t="shared" si="40"/>
        <v>-0.21228883415435135</v>
      </c>
      <c r="R253" s="86">
        <f t="shared" si="40"/>
        <v>-2.297618574000565E-2</v>
      </c>
    </row>
    <row r="254" spans="1:18" x14ac:dyDescent="0.35">
      <c r="A254" s="1">
        <v>1974.04</v>
      </c>
      <c r="B254" s="89">
        <f t="shared" si="31"/>
        <v>1974.04</v>
      </c>
      <c r="C254" s="80">
        <f t="shared" si="32"/>
        <v>27120</v>
      </c>
      <c r="D254" s="1">
        <f>VLOOKUP(A254,Data_Shiller!A:M,13,FALSE)</f>
        <v>12.550411048540907</v>
      </c>
      <c r="E254" s="1">
        <f>VLOOKUP(A254,Data_Shiller!A:B,2)</f>
        <v>92.46</v>
      </c>
      <c r="F254" s="81">
        <f>VLOOKUP(C254,'FRED Graph'!$A$12:$C$853,3,FALSE)</f>
        <v>7.51E-2</v>
      </c>
      <c r="G254" s="82">
        <f t="shared" si="33"/>
        <v>6.0527174896265468E-3</v>
      </c>
      <c r="H254" s="83">
        <f t="shared" si="34"/>
        <v>-3.0175210902011584E-2</v>
      </c>
      <c r="I254" s="84">
        <f t="shared" si="35"/>
        <v>-8.3711875405580782E-2</v>
      </c>
      <c r="J254" s="84">
        <f t="shared" si="36"/>
        <v>0.7045208738914126</v>
      </c>
      <c r="L254" s="85">
        <f t="shared" si="37"/>
        <v>-0.3076600890390524</v>
      </c>
      <c r="M254" s="85">
        <f t="shared" si="38"/>
        <v>-8.3711875405580782E-2</v>
      </c>
      <c r="N254" s="85">
        <f t="shared" si="39"/>
        <v>5.4775982888144226E-2</v>
      </c>
      <c r="P254" s="86">
        <f t="shared" si="40"/>
        <v>-0.3827600890390524</v>
      </c>
      <c r="Q254" s="86">
        <f t="shared" si="40"/>
        <v>-0.15881187540558078</v>
      </c>
      <c r="R254" s="86">
        <f t="shared" si="40"/>
        <v>-2.0324017111855774E-2</v>
      </c>
    </row>
    <row r="255" spans="1:18" x14ac:dyDescent="0.35">
      <c r="A255" s="1">
        <v>1974.05</v>
      </c>
      <c r="B255" s="89">
        <f t="shared" si="31"/>
        <v>1974.05</v>
      </c>
      <c r="C255" s="80">
        <f t="shared" si="32"/>
        <v>27150</v>
      </c>
      <c r="D255" s="1">
        <f>VLOOKUP(A255,Data_Shiller!A:M,13,FALSE)</f>
        <v>11.995436947329662</v>
      </c>
      <c r="E255" s="1">
        <f>VLOOKUP(A255,Data_Shiller!A:B,2)</f>
        <v>89.67</v>
      </c>
      <c r="F255" s="81">
        <f>VLOOKUP(C255,'FRED Graph'!$A$12:$C$853,3,FALSE)</f>
        <v>7.5800000000000006E-2</v>
      </c>
      <c r="G255" s="82">
        <f t="shared" si="33"/>
        <v>6.1072881365387133E-3</v>
      </c>
      <c r="H255" s="83">
        <f t="shared" si="34"/>
        <v>1.3382402141184357E-3</v>
      </c>
      <c r="I255" s="84">
        <f t="shared" si="35"/>
        <v>4.7953607672577281E-3</v>
      </c>
      <c r="J255" s="84">
        <f t="shared" si="36"/>
        <v>0.74640347942455665</v>
      </c>
      <c r="L255" s="85">
        <f t="shared" si="37"/>
        <v>1.6177609953994088E-2</v>
      </c>
      <c r="M255" s="85">
        <f t="shared" si="38"/>
        <v>4.7953607672577281E-3</v>
      </c>
      <c r="N255" s="85">
        <f t="shared" si="39"/>
        <v>5.7339504746734216E-2</v>
      </c>
      <c r="P255" s="86">
        <f t="shared" si="40"/>
        <v>-5.9622390046005919E-2</v>
      </c>
      <c r="Q255" s="86">
        <f t="shared" si="40"/>
        <v>-7.1004639232742278E-2</v>
      </c>
      <c r="R255" s="86">
        <f t="shared" si="40"/>
        <v>-1.8460495253265791E-2</v>
      </c>
    </row>
    <row r="256" spans="1:18" x14ac:dyDescent="0.35">
      <c r="A256" s="1">
        <v>1974.06</v>
      </c>
      <c r="B256" s="89">
        <f t="shared" si="31"/>
        <v>1974.06</v>
      </c>
      <c r="C256" s="80">
        <f t="shared" si="32"/>
        <v>27181</v>
      </c>
      <c r="D256" s="1">
        <f>VLOOKUP(A256,Data_Shiller!A:M,13,FALSE)</f>
        <v>11.888498820078999</v>
      </c>
      <c r="E256" s="1">
        <f>VLOOKUP(A256,Data_Shiller!A:B,2)</f>
        <v>89.79</v>
      </c>
      <c r="F256" s="81">
        <f>VLOOKUP(C256,'FRED Graph'!$A$12:$C$853,3,FALSE)</f>
        <v>7.5399999999999995E-2</v>
      </c>
      <c r="G256" s="82">
        <f t="shared" si="33"/>
        <v>6.0761088967336008E-3</v>
      </c>
      <c r="H256" s="83">
        <f t="shared" si="34"/>
        <v>-0.11671678360619231</v>
      </c>
      <c r="I256" s="84">
        <f t="shared" si="35"/>
        <v>2.9067824924824626E-2</v>
      </c>
      <c r="J256" s="84">
        <f t="shared" si="36"/>
        <v>0.7050896536362623</v>
      </c>
      <c r="L256" s="85">
        <f t="shared" si="37"/>
        <v>-0.77447237843941152</v>
      </c>
      <c r="M256" s="85">
        <f t="shared" si="38"/>
        <v>2.9067824924824626E-2</v>
      </c>
      <c r="N256" s="85">
        <f t="shared" si="39"/>
        <v>5.4811174310928301E-2</v>
      </c>
      <c r="P256" s="86">
        <f t="shared" si="40"/>
        <v>-0.84987237843941155</v>
      </c>
      <c r="Q256" s="86">
        <f t="shared" si="40"/>
        <v>-4.6332175075175369E-2</v>
      </c>
      <c r="R256" s="86">
        <f t="shared" si="40"/>
        <v>-2.0588825689071694E-2</v>
      </c>
    </row>
    <row r="257" spans="1:18" x14ac:dyDescent="0.35">
      <c r="A257" s="1">
        <v>1974.07</v>
      </c>
      <c r="B257" s="89">
        <f t="shared" si="31"/>
        <v>1974.07</v>
      </c>
      <c r="C257" s="80">
        <f t="shared" si="32"/>
        <v>27211</v>
      </c>
      <c r="D257" s="1">
        <f>VLOOKUP(A257,Data_Shiller!A:M,13,FALSE)</f>
        <v>10.394141805327054</v>
      </c>
      <c r="E257" s="1">
        <f>VLOOKUP(A257,Data_Shiller!A:B,2)</f>
        <v>79.31</v>
      </c>
      <c r="F257" s="81">
        <f>VLOOKUP(C257,'FRED Graph'!$A$12:$C$853,3,FALSE)</f>
        <v>7.8100000000000003E-2</v>
      </c>
      <c r="G257" s="82">
        <f t="shared" si="33"/>
        <v>6.2863628051315068E-3</v>
      </c>
      <c r="H257" s="83">
        <f t="shared" si="34"/>
        <v>-4.135670155087634E-2</v>
      </c>
      <c r="I257" s="84">
        <f t="shared" si="35"/>
        <v>0.16618333123187479</v>
      </c>
      <c r="J257" s="84">
        <f t="shared" si="36"/>
        <v>0.90518219644433229</v>
      </c>
      <c r="L257" s="85">
        <f t="shared" si="37"/>
        <v>-0.39760066008675343</v>
      </c>
      <c r="M257" s="85">
        <f t="shared" si="38"/>
        <v>0.16618333123187479</v>
      </c>
      <c r="N257" s="85">
        <f t="shared" si="39"/>
        <v>6.6580529750936979E-2</v>
      </c>
      <c r="P257" s="86">
        <f t="shared" si="40"/>
        <v>-0.47570066008675344</v>
      </c>
      <c r="Q257" s="86">
        <f t="shared" si="40"/>
        <v>8.8083331231874784E-2</v>
      </c>
      <c r="R257" s="86">
        <f t="shared" si="40"/>
        <v>-1.1519470249063024E-2</v>
      </c>
    </row>
    <row r="258" spans="1:18" x14ac:dyDescent="0.35">
      <c r="A258" s="1">
        <v>1974.08</v>
      </c>
      <c r="B258" s="89">
        <f t="shared" ref="B258:B321" si="41">IF(RIGHT(A258,3)="0.1",_xlfn.CONCAT(A258,"0"),A258)</f>
        <v>1974.08</v>
      </c>
      <c r="C258" s="80">
        <f t="shared" si="32"/>
        <v>27242</v>
      </c>
      <c r="D258" s="1">
        <f>VLOOKUP(A258,Data_Shiller!A:M,13,FALSE)</f>
        <v>9.8241957231412016</v>
      </c>
      <c r="E258" s="1">
        <f>VLOOKUP(A258,Data_Shiller!A:B,2)</f>
        <v>76.03</v>
      </c>
      <c r="F258" s="81">
        <f>VLOOKUP(C258,'FRED Graph'!$A$12:$C$853,3,FALSE)</f>
        <v>8.0399999999999985E-2</v>
      </c>
      <c r="G258" s="82">
        <f t="shared" si="33"/>
        <v>6.4650876169554117E-3</v>
      </c>
      <c r="H258" s="83">
        <f t="shared" si="34"/>
        <v>-0.10403787978429557</v>
      </c>
      <c r="I258" s="84">
        <f t="shared" si="35"/>
        <v>0.12731816388267769</v>
      </c>
      <c r="J258" s="84">
        <f t="shared" si="36"/>
        <v>1.1623043535446533</v>
      </c>
      <c r="L258" s="85">
        <f t="shared" si="37"/>
        <v>-0.7324063609429059</v>
      </c>
      <c r="M258" s="85">
        <f t="shared" si="38"/>
        <v>0.12731816388267769</v>
      </c>
      <c r="N258" s="85">
        <f t="shared" si="39"/>
        <v>8.0168932989032493E-2</v>
      </c>
      <c r="P258" s="86">
        <f t="shared" si="40"/>
        <v>-0.81280636094290593</v>
      </c>
      <c r="Q258" s="86">
        <f t="shared" si="40"/>
        <v>4.6918163882677708E-2</v>
      </c>
      <c r="R258" s="86">
        <f t="shared" si="40"/>
        <v>-2.3106701096749227E-4</v>
      </c>
    </row>
    <row r="259" spans="1:18" x14ac:dyDescent="0.35">
      <c r="A259" s="1">
        <v>1974.09</v>
      </c>
      <c r="B259" s="89">
        <f t="shared" si="41"/>
        <v>1974.09</v>
      </c>
      <c r="C259" s="80">
        <f t="shared" ref="C259:C322" si="42">DATE(LEFT(B259,4),RIGHT(B259,2),1)</f>
        <v>27273</v>
      </c>
      <c r="D259" s="1">
        <f>VLOOKUP(A259,Data_Shiller!A:M,13,FALSE)</f>
        <v>8.6804213056463375</v>
      </c>
      <c r="E259" s="1">
        <f>VLOOKUP(A259,Data_Shiller!A:B,2)</f>
        <v>68.12</v>
      </c>
      <c r="F259" s="81">
        <f>VLOOKUP(C259,'FRED Graph'!$A$12:$C$853,3,FALSE)</f>
        <v>8.0399999999999985E-2</v>
      </c>
      <c r="G259" s="82">
        <f t="shared" ref="G259:G322" si="43">((1+F259)^(1/12))-1</f>
        <v>6.4650876169554117E-3</v>
      </c>
      <c r="H259" s="83">
        <f t="shared" ref="H259:H322" si="44">E260/E259-1</f>
        <v>1.9377568995889494E-2</v>
      </c>
      <c r="I259" s="84">
        <f t="shared" ref="I259:I322" si="45">E271/E259-1</f>
        <v>0.24295361127422188</v>
      </c>
      <c r="J259" s="84">
        <f t="shared" ref="J259:J322" si="46">E379/E259-1</f>
        <v>1.4383440986494418</v>
      </c>
      <c r="L259" s="85">
        <f t="shared" ref="L259:L322" si="47">((1+H259)^12)-1</f>
        <v>0.25898592399169318</v>
      </c>
      <c r="M259" s="85">
        <f t="shared" ref="M259:M322" si="48">I259</f>
        <v>0.24295361127422188</v>
      </c>
      <c r="N259" s="85">
        <f t="shared" ref="N259:N322" si="49">((1+J259)^(1/10))-1</f>
        <v>9.32248607555759E-2</v>
      </c>
      <c r="P259" s="86">
        <f t="shared" ref="P259:R322" si="50">L259-$F259</f>
        <v>0.17858592399169321</v>
      </c>
      <c r="Q259" s="86">
        <f t="shared" si="50"/>
        <v>0.16255361127422191</v>
      </c>
      <c r="R259" s="86">
        <f t="shared" si="50"/>
        <v>1.2824860755575915E-2</v>
      </c>
    </row>
    <row r="260" spans="1:18" x14ac:dyDescent="0.35">
      <c r="A260" s="1">
        <v>1974.1</v>
      </c>
      <c r="B260" s="89">
        <f t="shared" si="41"/>
        <v>1974.1</v>
      </c>
      <c r="C260" s="80">
        <f t="shared" si="42"/>
        <v>26999</v>
      </c>
      <c r="D260" s="1">
        <f>VLOOKUP(A260,Data_Shiller!A:M,13,FALSE)</f>
        <v>8.744983833809588</v>
      </c>
      <c r="E260" s="1">
        <f>VLOOKUP(A260,Data_Shiller!A:B,2)</f>
        <v>69.44</v>
      </c>
      <c r="F260" s="81">
        <f>VLOOKUP(C260,'FRED Graph'!$A$12:$C$853,3,FALSE)</f>
        <v>6.7400000000000002E-2</v>
      </c>
      <c r="G260" s="82">
        <f t="shared" si="43"/>
        <v>5.4502811103220861E-3</v>
      </c>
      <c r="H260" s="83">
        <f t="shared" si="44"/>
        <v>3.312211981566815E-2</v>
      </c>
      <c r="I260" s="84">
        <f t="shared" si="45"/>
        <v>0.27548963133640547</v>
      </c>
      <c r="J260" s="84">
        <f t="shared" si="46"/>
        <v>1.3732718894009217</v>
      </c>
      <c r="L260" s="85">
        <f t="shared" si="47"/>
        <v>0.47849521072356294</v>
      </c>
      <c r="M260" s="85">
        <f t="shared" si="48"/>
        <v>0.27548963133640547</v>
      </c>
      <c r="N260" s="85">
        <f t="shared" si="49"/>
        <v>9.0271725597236729E-2</v>
      </c>
      <c r="P260" s="86">
        <f t="shared" si="50"/>
        <v>0.41109521072356292</v>
      </c>
      <c r="Q260" s="86">
        <f t="shared" si="50"/>
        <v>0.20808963133640546</v>
      </c>
      <c r="R260" s="86">
        <f t="shared" si="50"/>
        <v>2.2871725597236728E-2</v>
      </c>
    </row>
    <row r="261" spans="1:18" x14ac:dyDescent="0.35">
      <c r="A261" s="1">
        <v>1974.11</v>
      </c>
      <c r="B261" s="89">
        <f t="shared" si="41"/>
        <v>1974.11</v>
      </c>
      <c r="C261" s="80">
        <f t="shared" si="42"/>
        <v>27334</v>
      </c>
      <c r="D261" s="1">
        <f>VLOOKUP(A261,Data_Shiller!A:M,13,FALSE)</f>
        <v>8.948984512755608</v>
      </c>
      <c r="E261" s="1">
        <f>VLOOKUP(A261,Data_Shiller!A:B,2)</f>
        <v>71.739999999999995</v>
      </c>
      <c r="F261" s="81">
        <f>VLOOKUP(C261,'FRED Graph'!$A$12:$C$853,3,FALSE)</f>
        <v>7.6799999999999993E-2</v>
      </c>
      <c r="G261" s="82">
        <f t="shared" si="43"/>
        <v>6.1851897679632284E-3</v>
      </c>
      <c r="H261" s="83">
        <f t="shared" si="44"/>
        <v>-6.5096180652355784E-2</v>
      </c>
      <c r="I261" s="84">
        <f t="shared" si="45"/>
        <v>0.255505993866741</v>
      </c>
      <c r="J261" s="84">
        <f t="shared" si="46"/>
        <v>1.3180931140228607</v>
      </c>
      <c r="L261" s="85">
        <f t="shared" si="47"/>
        <v>-0.55413517858887829</v>
      </c>
      <c r="M261" s="85">
        <f t="shared" si="48"/>
        <v>0.255505993866741</v>
      </c>
      <c r="N261" s="85">
        <f t="shared" si="49"/>
        <v>8.7709915835796348E-2</v>
      </c>
      <c r="P261" s="86">
        <f t="shared" si="50"/>
        <v>-0.63093517858887826</v>
      </c>
      <c r="Q261" s="86">
        <f t="shared" si="50"/>
        <v>0.17870599386674102</v>
      </c>
      <c r="R261" s="86">
        <f t="shared" si="50"/>
        <v>1.0909915835796355E-2</v>
      </c>
    </row>
    <row r="262" spans="1:18" x14ac:dyDescent="0.35">
      <c r="A262" s="1">
        <v>1974.12</v>
      </c>
      <c r="B262" s="89">
        <f t="shared" si="41"/>
        <v>1974.12</v>
      </c>
      <c r="C262" s="80">
        <f t="shared" si="42"/>
        <v>27364</v>
      </c>
      <c r="D262" s="1">
        <f>VLOOKUP(A262,Data_Shiller!A:M,13,FALSE)</f>
        <v>8.2890600559230858</v>
      </c>
      <c r="E262" s="1">
        <f>VLOOKUP(A262,Data_Shiller!A:B,2)</f>
        <v>67.069999999999993</v>
      </c>
      <c r="F262" s="81">
        <f>VLOOKUP(C262,'FRED Graph'!$A$12:$C$853,3,FALSE)</f>
        <v>7.4299999999999991E-2</v>
      </c>
      <c r="G262" s="82">
        <f t="shared" si="43"/>
        <v>5.9903111399197684E-3</v>
      </c>
      <c r="H262" s="83">
        <f t="shared" si="44"/>
        <v>8.1854778589533383E-2</v>
      </c>
      <c r="I262" s="84">
        <f t="shared" si="45"/>
        <v>0.32249888176532004</v>
      </c>
      <c r="J262" s="84">
        <f t="shared" si="46"/>
        <v>1.4526613985388401</v>
      </c>
      <c r="L262" s="85">
        <f t="shared" si="47"/>
        <v>1.5705592142815012</v>
      </c>
      <c r="M262" s="85">
        <f t="shared" si="48"/>
        <v>0.32249888176532004</v>
      </c>
      <c r="N262" s="85">
        <f t="shared" si="49"/>
        <v>9.386508312244457E-2</v>
      </c>
      <c r="P262" s="86">
        <f t="shared" si="50"/>
        <v>1.4962592142815012</v>
      </c>
      <c r="Q262" s="86">
        <f t="shared" si="50"/>
        <v>0.24819888176532007</v>
      </c>
      <c r="R262" s="86">
        <f t="shared" si="50"/>
        <v>1.9565083122444579E-2</v>
      </c>
    </row>
    <row r="263" spans="1:18" x14ac:dyDescent="0.35">
      <c r="A263" s="1">
        <v>1975.01</v>
      </c>
      <c r="B263" s="89">
        <f t="shared" si="41"/>
        <v>1975.01</v>
      </c>
      <c r="C263" s="80">
        <f t="shared" si="42"/>
        <v>27395</v>
      </c>
      <c r="D263" s="1">
        <f>VLOOKUP(A263,Data_Shiller!A:M,13,FALSE)</f>
        <v>8.9209955084042534</v>
      </c>
      <c r="E263" s="1">
        <f>VLOOKUP(A263,Data_Shiller!A:B,2)</f>
        <v>72.56</v>
      </c>
      <c r="F263" s="81">
        <f>VLOOKUP(C263,'FRED Graph'!$A$12:$C$853,3,FALSE)</f>
        <v>7.4999999999999997E-2</v>
      </c>
      <c r="G263" s="82">
        <f t="shared" si="43"/>
        <v>6.0449190242917172E-3</v>
      </c>
      <c r="H263" s="83">
        <f t="shared" si="44"/>
        <v>0.10391400220507152</v>
      </c>
      <c r="I263" s="84">
        <f t="shared" si="45"/>
        <v>0.33489525909592066</v>
      </c>
      <c r="J263" s="84">
        <f t="shared" si="46"/>
        <v>1.3649393605292168</v>
      </c>
      <c r="L263" s="85">
        <f t="shared" si="47"/>
        <v>2.2750874768177116</v>
      </c>
      <c r="M263" s="85">
        <f t="shared" si="48"/>
        <v>0.33489525909592066</v>
      </c>
      <c r="N263" s="85">
        <f t="shared" si="49"/>
        <v>8.9888326374206295E-2</v>
      </c>
      <c r="P263" s="86">
        <f t="shared" si="50"/>
        <v>2.2000874768177114</v>
      </c>
      <c r="Q263" s="86">
        <f t="shared" si="50"/>
        <v>0.25989525909592065</v>
      </c>
      <c r="R263" s="86">
        <f t="shared" si="50"/>
        <v>1.4888326374206298E-2</v>
      </c>
    </row>
    <row r="264" spans="1:18" x14ac:dyDescent="0.35">
      <c r="A264" s="1">
        <v>1975.02</v>
      </c>
      <c r="B264" s="89">
        <f t="shared" si="41"/>
        <v>1975.02</v>
      </c>
      <c r="C264" s="80">
        <f t="shared" si="42"/>
        <v>27426</v>
      </c>
      <c r="D264" s="1">
        <f>VLOOKUP(A264,Data_Shiller!A:M,13,FALSE)</f>
        <v>9.7622467161664748</v>
      </c>
      <c r="E264" s="1">
        <f>VLOOKUP(A264,Data_Shiller!A:B,2)</f>
        <v>80.099999999999994</v>
      </c>
      <c r="F264" s="81">
        <f>VLOOKUP(C264,'FRED Graph'!$A$12:$C$853,3,FALSE)</f>
        <v>7.3899999999999993E-2</v>
      </c>
      <c r="G264" s="82">
        <f t="shared" si="43"/>
        <v>5.9590919885958993E-3</v>
      </c>
      <c r="H264" s="83">
        <f t="shared" si="44"/>
        <v>4.5942571785268393E-2</v>
      </c>
      <c r="I264" s="84">
        <f t="shared" si="45"/>
        <v>0.25593008739076151</v>
      </c>
      <c r="J264" s="84">
        <f t="shared" si="46"/>
        <v>1.2584269662921352</v>
      </c>
      <c r="L264" s="85">
        <f t="shared" si="47"/>
        <v>0.71432863471251573</v>
      </c>
      <c r="M264" s="85">
        <f t="shared" si="48"/>
        <v>0.25593008739076151</v>
      </c>
      <c r="N264" s="85">
        <f t="shared" si="49"/>
        <v>8.4877257464950118E-2</v>
      </c>
      <c r="P264" s="86">
        <f t="shared" si="50"/>
        <v>0.64042863471251577</v>
      </c>
      <c r="Q264" s="86">
        <f t="shared" si="50"/>
        <v>0.18203008739076151</v>
      </c>
      <c r="R264" s="86">
        <f t="shared" si="50"/>
        <v>1.0977257464950124E-2</v>
      </c>
    </row>
    <row r="265" spans="1:18" x14ac:dyDescent="0.35">
      <c r="A265" s="1">
        <v>1975.03</v>
      </c>
      <c r="B265" s="89">
        <f t="shared" si="41"/>
        <v>1975.03</v>
      </c>
      <c r="C265" s="80">
        <f t="shared" si="42"/>
        <v>27454</v>
      </c>
      <c r="D265" s="1">
        <f>VLOOKUP(A265,Data_Shiller!A:M,13,FALSE)</f>
        <v>10.163796767444042</v>
      </c>
      <c r="E265" s="1">
        <f>VLOOKUP(A265,Data_Shiller!A:B,2)</f>
        <v>83.78</v>
      </c>
      <c r="F265" s="81">
        <f>VLOOKUP(C265,'FRED Graph'!$A$12:$C$853,3,FALSE)</f>
        <v>7.7300000000000008E-2</v>
      </c>
      <c r="G265" s="82">
        <f t="shared" si="43"/>
        <v>6.2241157181159856E-3</v>
      </c>
      <c r="H265" s="83">
        <f t="shared" si="44"/>
        <v>1.1219861542134169E-2</v>
      </c>
      <c r="I265" s="84">
        <f t="shared" si="45"/>
        <v>0.20673191692528037</v>
      </c>
      <c r="J265" s="84">
        <f t="shared" si="46"/>
        <v>1.1413225113392218</v>
      </c>
      <c r="L265" s="85">
        <f t="shared" si="47"/>
        <v>0.14326548626656077</v>
      </c>
      <c r="M265" s="85">
        <f t="shared" si="48"/>
        <v>0.20673191692528037</v>
      </c>
      <c r="N265" s="85">
        <f t="shared" si="49"/>
        <v>7.9116189883599697E-2</v>
      </c>
      <c r="P265" s="86">
        <f t="shared" si="50"/>
        <v>6.5965486266560763E-2</v>
      </c>
      <c r="Q265" s="86">
        <f t="shared" si="50"/>
        <v>0.12943191692528036</v>
      </c>
      <c r="R265" s="86">
        <f t="shared" si="50"/>
        <v>1.8161898835996892E-3</v>
      </c>
    </row>
    <row r="266" spans="1:18" x14ac:dyDescent="0.35">
      <c r="A266" s="1">
        <v>1975.04</v>
      </c>
      <c r="B266" s="89">
        <f t="shared" si="41"/>
        <v>1975.04</v>
      </c>
      <c r="C266" s="80">
        <f t="shared" si="42"/>
        <v>27485</v>
      </c>
      <c r="D266" s="1">
        <f>VLOOKUP(A266,Data_Shiller!A:M,13,FALSE)</f>
        <v>10.233076136605924</v>
      </c>
      <c r="E266" s="1">
        <f>VLOOKUP(A266,Data_Shiller!A:B,2)</f>
        <v>84.72</v>
      </c>
      <c r="F266" s="81">
        <f>VLOOKUP(C266,'FRED Graph'!$A$12:$C$853,3,FALSE)</f>
        <v>8.2299999999999998E-2</v>
      </c>
      <c r="G266" s="82">
        <f t="shared" si="43"/>
        <v>6.6124669857590135E-3</v>
      </c>
      <c r="H266" s="83">
        <f t="shared" si="44"/>
        <v>6.3503305004721344E-2</v>
      </c>
      <c r="I266" s="84">
        <f t="shared" si="45"/>
        <v>0.20278564683663847</v>
      </c>
      <c r="J266" s="84">
        <f t="shared" si="46"/>
        <v>1.131728045325779</v>
      </c>
      <c r="L266" s="85">
        <f t="shared" si="47"/>
        <v>1.093467034703528</v>
      </c>
      <c r="M266" s="85">
        <f t="shared" si="48"/>
        <v>0.20278564683663847</v>
      </c>
      <c r="N266" s="85">
        <f t="shared" si="49"/>
        <v>7.8631700571593743E-2</v>
      </c>
      <c r="P266" s="86">
        <f t="shared" si="50"/>
        <v>1.011167034703528</v>
      </c>
      <c r="Q266" s="86">
        <f t="shared" si="50"/>
        <v>0.12048564683663847</v>
      </c>
      <c r="R266" s="86">
        <f t="shared" si="50"/>
        <v>-3.6682994284062548E-3</v>
      </c>
    </row>
    <row r="267" spans="1:18" x14ac:dyDescent="0.35">
      <c r="A267" s="1">
        <v>1975.05</v>
      </c>
      <c r="B267" s="89">
        <f t="shared" si="41"/>
        <v>1975.05</v>
      </c>
      <c r="C267" s="80">
        <f t="shared" si="42"/>
        <v>27515</v>
      </c>
      <c r="D267" s="1">
        <f>VLOOKUP(A267,Data_Shiller!A:M,13,FALSE)</f>
        <v>10.818139119335815</v>
      </c>
      <c r="E267" s="1">
        <f>VLOOKUP(A267,Data_Shiller!A:B,2)</f>
        <v>90.1</v>
      </c>
      <c r="F267" s="81">
        <f>VLOOKUP(C267,'FRED Graph'!$A$12:$C$853,3,FALSE)</f>
        <v>8.0600000000000005E-2</v>
      </c>
      <c r="G267" s="82">
        <f t="shared" si="43"/>
        <v>6.4806124180176727E-3</v>
      </c>
      <c r="H267" s="83">
        <f t="shared" si="44"/>
        <v>2.5527192008879096E-2</v>
      </c>
      <c r="I267" s="84">
        <f t="shared" si="45"/>
        <v>0.12319644839067712</v>
      </c>
      <c r="J267" s="84">
        <f t="shared" si="46"/>
        <v>1.0521642619311877</v>
      </c>
      <c r="L267" s="85">
        <f t="shared" si="47"/>
        <v>0.35321300495826247</v>
      </c>
      <c r="M267" s="85">
        <f t="shared" si="48"/>
        <v>0.12319644839067712</v>
      </c>
      <c r="N267" s="85">
        <f t="shared" si="49"/>
        <v>7.4536598391392817E-2</v>
      </c>
      <c r="P267" s="86">
        <f t="shared" si="50"/>
        <v>0.27261300495826246</v>
      </c>
      <c r="Q267" s="86">
        <f t="shared" si="50"/>
        <v>4.2596448390677111E-2</v>
      </c>
      <c r="R267" s="86">
        <f t="shared" si="50"/>
        <v>-6.0634016086071885E-3</v>
      </c>
    </row>
    <row r="268" spans="1:18" x14ac:dyDescent="0.35">
      <c r="A268" s="1">
        <v>1975.06</v>
      </c>
      <c r="B268" s="89">
        <f t="shared" si="41"/>
        <v>1975.06</v>
      </c>
      <c r="C268" s="80">
        <f t="shared" si="42"/>
        <v>27546</v>
      </c>
      <c r="D268" s="1">
        <f>VLOOKUP(A268,Data_Shiller!A:M,13,FALSE)</f>
        <v>11.01135460924767</v>
      </c>
      <c r="E268" s="1">
        <f>VLOOKUP(A268,Data_Shiller!A:B,2)</f>
        <v>92.4</v>
      </c>
      <c r="F268" s="81">
        <f>VLOOKUP(C268,'FRED Graph'!$A$12:$C$853,3,FALSE)</f>
        <v>7.8600000000000003E-2</v>
      </c>
      <c r="G268" s="82">
        <f t="shared" si="43"/>
        <v>6.3252457367004578E-3</v>
      </c>
      <c r="H268" s="83">
        <f t="shared" si="44"/>
        <v>9.7402597402584945E-4</v>
      </c>
      <c r="I268" s="84">
        <f t="shared" si="45"/>
        <v>0.10173160173160167</v>
      </c>
      <c r="J268" s="84">
        <f t="shared" si="46"/>
        <v>1.0443722943722942</v>
      </c>
      <c r="L268" s="85">
        <f t="shared" si="47"/>
        <v>1.175113138857653E-2</v>
      </c>
      <c r="M268" s="85">
        <f t="shared" si="48"/>
        <v>0.10173160173160167</v>
      </c>
      <c r="N268" s="85">
        <f t="shared" si="49"/>
        <v>7.4127903293693231E-2</v>
      </c>
      <c r="P268" s="86">
        <f t="shared" si="50"/>
        <v>-6.6848868611423473E-2</v>
      </c>
      <c r="Q268" s="86">
        <f t="shared" si="50"/>
        <v>2.313160173160167E-2</v>
      </c>
      <c r="R268" s="86">
        <f t="shared" si="50"/>
        <v>-4.4720967063067718E-3</v>
      </c>
    </row>
    <row r="269" spans="1:18" x14ac:dyDescent="0.35">
      <c r="A269" s="1">
        <v>1975.07</v>
      </c>
      <c r="B269" s="89">
        <f t="shared" si="41"/>
        <v>1975.07</v>
      </c>
      <c r="C269" s="80">
        <f t="shared" si="42"/>
        <v>27576</v>
      </c>
      <c r="D269" s="1">
        <f>VLOOKUP(A269,Data_Shiller!A:M,13,FALSE)</f>
        <v>10.902767048238584</v>
      </c>
      <c r="E269" s="1">
        <f>VLOOKUP(A269,Data_Shiller!A:B,2)</f>
        <v>92.49</v>
      </c>
      <c r="F269" s="81">
        <f>VLOOKUP(C269,'FRED Graph'!$A$12:$C$853,3,FALSE)</f>
        <v>8.0600000000000005E-2</v>
      </c>
      <c r="G269" s="82">
        <f t="shared" si="43"/>
        <v>6.4806124180176727E-3</v>
      </c>
      <c r="H269" s="83">
        <f t="shared" si="44"/>
        <v>-7.3305222186182295E-2</v>
      </c>
      <c r="I269" s="84">
        <f t="shared" si="45"/>
        <v>0.12660828197643004</v>
      </c>
      <c r="J269" s="84">
        <f t="shared" si="46"/>
        <v>1.0813060871445561</v>
      </c>
      <c r="L269" s="85">
        <f t="shared" si="47"/>
        <v>-0.59891115109017312</v>
      </c>
      <c r="M269" s="85">
        <f t="shared" si="48"/>
        <v>0.12660828197643004</v>
      </c>
      <c r="N269" s="85">
        <f t="shared" si="49"/>
        <v>7.6052833517461504E-2</v>
      </c>
      <c r="P269" s="86">
        <f t="shared" si="50"/>
        <v>-0.67951115109017313</v>
      </c>
      <c r="Q269" s="86">
        <f t="shared" si="50"/>
        <v>4.6008281976430032E-2</v>
      </c>
      <c r="R269" s="86">
        <f t="shared" si="50"/>
        <v>-4.5471664825385005E-3</v>
      </c>
    </row>
    <row r="270" spans="1:18" x14ac:dyDescent="0.35">
      <c r="A270" s="1">
        <v>1975.08</v>
      </c>
      <c r="B270" s="89">
        <f t="shared" si="41"/>
        <v>1975.08</v>
      </c>
      <c r="C270" s="80">
        <f t="shared" si="42"/>
        <v>27607</v>
      </c>
      <c r="D270" s="1">
        <f>VLOOKUP(A270,Data_Shiller!A:M,13,FALSE)</f>
        <v>10.089769593328025</v>
      </c>
      <c r="E270" s="1">
        <f>VLOOKUP(A270,Data_Shiller!A:B,2)</f>
        <v>85.71</v>
      </c>
      <c r="F270" s="81">
        <f>VLOOKUP(C270,'FRED Graph'!$A$12:$C$853,3,FALSE)</f>
        <v>8.4000000000000005E-2</v>
      </c>
      <c r="G270" s="82">
        <f t="shared" si="43"/>
        <v>6.7441318411856077E-3</v>
      </c>
      <c r="H270" s="83">
        <f t="shared" si="44"/>
        <v>-1.2133940030334744E-2</v>
      </c>
      <c r="I270" s="84">
        <f t="shared" si="45"/>
        <v>0.20522692801306741</v>
      </c>
      <c r="J270" s="84">
        <f t="shared" si="46"/>
        <v>1.196943180492358</v>
      </c>
      <c r="L270" s="85">
        <f t="shared" si="47"/>
        <v>-0.13627244267930094</v>
      </c>
      <c r="M270" s="85">
        <f t="shared" si="48"/>
        <v>0.20522692801306741</v>
      </c>
      <c r="N270" s="85">
        <f t="shared" si="49"/>
        <v>8.1886950594538099E-2</v>
      </c>
      <c r="P270" s="86">
        <f t="shared" si="50"/>
        <v>-0.22027244267930096</v>
      </c>
      <c r="Q270" s="86">
        <f t="shared" si="50"/>
        <v>0.12122692801306741</v>
      </c>
      <c r="R270" s="86">
        <f t="shared" si="50"/>
        <v>-2.1130494054619059E-3</v>
      </c>
    </row>
    <row r="271" spans="1:18" x14ac:dyDescent="0.35">
      <c r="A271" s="1">
        <v>1975.09</v>
      </c>
      <c r="B271" s="89">
        <f t="shared" si="41"/>
        <v>1975.09</v>
      </c>
      <c r="C271" s="80">
        <f t="shared" si="42"/>
        <v>27638</v>
      </c>
      <c r="D271" s="1">
        <f>VLOOKUP(A271,Data_Shiller!A:M,13,FALSE)</f>
        <v>9.9189053565594278</v>
      </c>
      <c r="E271" s="1">
        <f>VLOOKUP(A271,Data_Shiller!A:B,2)</f>
        <v>84.67</v>
      </c>
      <c r="F271" s="81">
        <f>VLOOKUP(C271,'FRED Graph'!$A$12:$C$853,3,FALSE)</f>
        <v>8.43E-2</v>
      </c>
      <c r="G271" s="82">
        <f t="shared" si="43"/>
        <v>6.7673471653078021E-3</v>
      </c>
      <c r="H271" s="83">
        <f t="shared" si="44"/>
        <v>4.6061178693752147E-2</v>
      </c>
      <c r="I271" s="84">
        <f t="shared" si="45"/>
        <v>0.24601393645919445</v>
      </c>
      <c r="J271" s="84">
        <f t="shared" si="46"/>
        <v>1.1743238455178928</v>
      </c>
      <c r="L271" s="85">
        <f t="shared" si="47"/>
        <v>0.71666289000438432</v>
      </c>
      <c r="M271" s="85">
        <f t="shared" si="48"/>
        <v>0.24601393645919445</v>
      </c>
      <c r="N271" s="85">
        <f t="shared" si="49"/>
        <v>8.076786439707484E-2</v>
      </c>
      <c r="P271" s="86">
        <f t="shared" si="50"/>
        <v>0.63236289000438428</v>
      </c>
      <c r="Q271" s="86">
        <f t="shared" si="50"/>
        <v>0.16171393645919446</v>
      </c>
      <c r="R271" s="86">
        <f t="shared" si="50"/>
        <v>-3.5321356029251599E-3</v>
      </c>
    </row>
    <row r="272" spans="1:18" x14ac:dyDescent="0.35">
      <c r="A272" s="1">
        <v>1975.1</v>
      </c>
      <c r="B272" s="89">
        <f t="shared" si="41"/>
        <v>1975.1</v>
      </c>
      <c r="C272" s="80">
        <f t="shared" si="42"/>
        <v>27364</v>
      </c>
      <c r="D272" s="1">
        <f>VLOOKUP(A272,Data_Shiller!A:M,13,FALSE)</f>
        <v>10.327599777501119</v>
      </c>
      <c r="E272" s="1">
        <f>VLOOKUP(A272,Data_Shiller!A:B,2)</f>
        <v>88.57</v>
      </c>
      <c r="F272" s="81">
        <f>VLOOKUP(C272,'FRED Graph'!$A$12:$C$853,3,FALSE)</f>
        <v>7.4299999999999991E-2</v>
      </c>
      <c r="G272" s="82">
        <f t="shared" si="43"/>
        <v>5.9903111399197684E-3</v>
      </c>
      <c r="H272" s="83">
        <f t="shared" si="44"/>
        <v>1.6935757028339271E-2</v>
      </c>
      <c r="I272" s="84">
        <f t="shared" si="45"/>
        <v>0.15050242745850761</v>
      </c>
      <c r="J272" s="84">
        <f t="shared" si="46"/>
        <v>1.1022919724511686</v>
      </c>
      <c r="L272" s="85">
        <f t="shared" si="47"/>
        <v>0.22326969509862904</v>
      </c>
      <c r="M272" s="85">
        <f t="shared" si="48"/>
        <v>0.15050242745850761</v>
      </c>
      <c r="N272" s="85">
        <f t="shared" si="49"/>
        <v>7.7132929741958511E-2</v>
      </c>
      <c r="P272" s="86">
        <f t="shared" si="50"/>
        <v>0.14896969509862906</v>
      </c>
      <c r="Q272" s="86">
        <f t="shared" si="50"/>
        <v>7.6202427458507624E-2</v>
      </c>
      <c r="R272" s="86">
        <f t="shared" si="50"/>
        <v>2.8329297419585203E-3</v>
      </c>
    </row>
    <row r="273" spans="1:18" x14ac:dyDescent="0.35">
      <c r="A273" s="1">
        <v>1975.11</v>
      </c>
      <c r="B273" s="89">
        <f t="shared" si="41"/>
        <v>1975.11</v>
      </c>
      <c r="C273" s="80">
        <f t="shared" si="42"/>
        <v>27699</v>
      </c>
      <c r="D273" s="1">
        <f>VLOOKUP(A273,Data_Shiller!A:M,13,FALSE)</f>
        <v>10.435859457947904</v>
      </c>
      <c r="E273" s="1">
        <f>VLOOKUP(A273,Data_Shiller!A:B,2)</f>
        <v>90.07</v>
      </c>
      <c r="F273" s="81">
        <f>VLOOKUP(C273,'FRED Graph'!$A$12:$C$853,3,FALSE)</f>
        <v>8.0500000000000002E-2</v>
      </c>
      <c r="G273" s="82">
        <f t="shared" si="43"/>
        <v>6.472850346757042E-3</v>
      </c>
      <c r="H273" s="83">
        <f t="shared" si="44"/>
        <v>-1.5210391917397481E-2</v>
      </c>
      <c r="I273" s="84">
        <f t="shared" si="45"/>
        <v>0.12357055623404034</v>
      </c>
      <c r="J273" s="84">
        <f t="shared" si="46"/>
        <v>1.1927389807927171</v>
      </c>
      <c r="L273" s="85">
        <f t="shared" si="47"/>
        <v>-0.16800352734012369</v>
      </c>
      <c r="M273" s="85">
        <f t="shared" si="48"/>
        <v>0.12357055623404034</v>
      </c>
      <c r="N273" s="85">
        <f t="shared" si="49"/>
        <v>8.1679735838835033E-2</v>
      </c>
      <c r="P273" s="86">
        <f t="shared" si="50"/>
        <v>-0.24850352734012371</v>
      </c>
      <c r="Q273" s="86">
        <f t="shared" si="50"/>
        <v>4.3070556234040339E-2</v>
      </c>
      <c r="R273" s="86">
        <f t="shared" si="50"/>
        <v>1.1797358388350304E-3</v>
      </c>
    </row>
    <row r="274" spans="1:18" x14ac:dyDescent="0.35">
      <c r="A274" s="1">
        <v>1975.12</v>
      </c>
      <c r="B274" s="89">
        <f t="shared" si="41"/>
        <v>1975.12</v>
      </c>
      <c r="C274" s="80">
        <f t="shared" si="42"/>
        <v>27729</v>
      </c>
      <c r="D274" s="1">
        <f>VLOOKUP(A274,Data_Shiller!A:M,13,FALSE)</f>
        <v>10.250368416256846</v>
      </c>
      <c r="E274" s="1">
        <f>VLOOKUP(A274,Data_Shiller!A:B,2)</f>
        <v>88.7</v>
      </c>
      <c r="F274" s="81">
        <f>VLOOKUP(C274,'FRED Graph'!$A$12:$C$853,3,FALSE)</f>
        <v>0.08</v>
      </c>
      <c r="G274" s="82">
        <f t="shared" si="43"/>
        <v>6.4340301100034303E-3</v>
      </c>
      <c r="H274" s="83">
        <f t="shared" si="44"/>
        <v>9.1995490417136283E-2</v>
      </c>
      <c r="I274" s="84">
        <f t="shared" si="45"/>
        <v>0.18038331454340484</v>
      </c>
      <c r="J274" s="84">
        <f t="shared" si="46"/>
        <v>1.3370913190529876</v>
      </c>
      <c r="L274" s="85">
        <f t="shared" si="47"/>
        <v>1.8750813569387699</v>
      </c>
      <c r="M274" s="85">
        <f t="shared" si="48"/>
        <v>0.18038331454340484</v>
      </c>
      <c r="N274" s="85">
        <f t="shared" si="49"/>
        <v>8.8598090591458734E-2</v>
      </c>
      <c r="P274" s="86">
        <f t="shared" si="50"/>
        <v>1.7950813569387698</v>
      </c>
      <c r="Q274" s="86">
        <f t="shared" si="50"/>
        <v>0.10038331454340484</v>
      </c>
      <c r="R274" s="86">
        <f t="shared" si="50"/>
        <v>8.5980905914587319E-3</v>
      </c>
    </row>
    <row r="275" spans="1:18" x14ac:dyDescent="0.35">
      <c r="A275" s="1">
        <v>1976.01</v>
      </c>
      <c r="B275" s="89">
        <f t="shared" si="41"/>
        <v>1976.01</v>
      </c>
      <c r="C275" s="80">
        <f t="shared" si="42"/>
        <v>27760</v>
      </c>
      <c r="D275" s="1">
        <f>VLOOKUP(A275,Data_Shiller!A:M,13,FALSE)</f>
        <v>11.185051362622156</v>
      </c>
      <c r="E275" s="1">
        <f>VLOOKUP(A275,Data_Shiller!A:B,2)</f>
        <v>96.86</v>
      </c>
      <c r="F275" s="81">
        <f>VLOOKUP(C275,'FRED Graph'!$A$12:$C$853,3,FALSE)</f>
        <v>7.7399999999999997E-2</v>
      </c>
      <c r="G275" s="82">
        <f t="shared" si="43"/>
        <v>6.2318989207894582E-3</v>
      </c>
      <c r="H275" s="83">
        <f t="shared" si="44"/>
        <v>3.8612430311790069E-2</v>
      </c>
      <c r="I275" s="84">
        <f t="shared" si="45"/>
        <v>7.1649803840594606E-2</v>
      </c>
      <c r="J275" s="84">
        <f t="shared" si="46"/>
        <v>1.14949411521784</v>
      </c>
      <c r="L275" s="85">
        <f t="shared" si="47"/>
        <v>0.57558628630836917</v>
      </c>
      <c r="M275" s="85">
        <f t="shared" si="48"/>
        <v>7.1649803840594606E-2</v>
      </c>
      <c r="N275" s="85">
        <f t="shared" si="49"/>
        <v>7.9527291128179245E-2</v>
      </c>
      <c r="P275" s="86">
        <f t="shared" si="50"/>
        <v>0.49818628630836914</v>
      </c>
      <c r="Q275" s="86">
        <f t="shared" si="50"/>
        <v>-5.7501961594053908E-3</v>
      </c>
      <c r="R275" s="86">
        <f t="shared" si="50"/>
        <v>2.1272911281792484E-3</v>
      </c>
    </row>
    <row r="276" spans="1:18" x14ac:dyDescent="0.35">
      <c r="A276" s="1">
        <v>1976.02</v>
      </c>
      <c r="B276" s="89">
        <f t="shared" si="41"/>
        <v>1976.02</v>
      </c>
      <c r="C276" s="80">
        <f t="shared" si="42"/>
        <v>27791</v>
      </c>
      <c r="D276" s="1">
        <f>VLOOKUP(A276,Data_Shiller!A:M,13,FALSE)</f>
        <v>11.586092994449695</v>
      </c>
      <c r="E276" s="1">
        <f>VLOOKUP(A276,Data_Shiller!A:B,2)</f>
        <v>100.6</v>
      </c>
      <c r="F276" s="81">
        <f>VLOOKUP(C276,'FRED Graph'!$A$12:$C$853,3,FALSE)</f>
        <v>7.7899999999999997E-2</v>
      </c>
      <c r="G276" s="82">
        <f t="shared" si="43"/>
        <v>6.2708050038517982E-3</v>
      </c>
      <c r="H276" s="83">
        <f t="shared" si="44"/>
        <v>4.9701789264413598E-3</v>
      </c>
      <c r="I276" s="84">
        <f t="shared" si="45"/>
        <v>3.9761431411531323E-3</v>
      </c>
      <c r="J276" s="84">
        <f t="shared" si="46"/>
        <v>1.1809145129224654</v>
      </c>
      <c r="L276" s="85">
        <f t="shared" si="47"/>
        <v>6.1299839259550959E-2</v>
      </c>
      <c r="M276" s="85">
        <f t="shared" si="48"/>
        <v>3.9761431411531323E-3</v>
      </c>
      <c r="N276" s="85">
        <f t="shared" si="49"/>
        <v>8.1095013655007708E-2</v>
      </c>
      <c r="P276" s="86">
        <f t="shared" si="50"/>
        <v>-1.6600160740449038E-2</v>
      </c>
      <c r="Q276" s="86">
        <f t="shared" si="50"/>
        <v>-7.3923856858846865E-2</v>
      </c>
      <c r="R276" s="86">
        <f t="shared" si="50"/>
        <v>3.1950136550077113E-3</v>
      </c>
    </row>
    <row r="277" spans="1:18" x14ac:dyDescent="0.35">
      <c r="A277" s="1">
        <v>1976.03</v>
      </c>
      <c r="B277" s="89">
        <f t="shared" si="41"/>
        <v>1976.03</v>
      </c>
      <c r="C277" s="80">
        <f t="shared" si="42"/>
        <v>27820</v>
      </c>
      <c r="D277" s="1">
        <f>VLOOKUP(A277,Data_Shiller!A:M,13,FALSE)</f>
        <v>11.631754403566514</v>
      </c>
      <c r="E277" s="1">
        <f>VLOOKUP(A277,Data_Shiller!A:B,2)</f>
        <v>101.1</v>
      </c>
      <c r="F277" s="81">
        <f>VLOOKUP(C277,'FRED Graph'!$A$12:$C$853,3,FALSE)</f>
        <v>7.7300000000000008E-2</v>
      </c>
      <c r="G277" s="82">
        <f t="shared" si="43"/>
        <v>6.2241157181159856E-3</v>
      </c>
      <c r="H277" s="83">
        <f t="shared" si="44"/>
        <v>7.9129574678538095E-3</v>
      </c>
      <c r="I277" s="84">
        <f t="shared" si="45"/>
        <v>-4.9455984174084922E-3</v>
      </c>
      <c r="J277" s="84">
        <f t="shared" si="46"/>
        <v>1.2977250247279923</v>
      </c>
      <c r="L277" s="85">
        <f t="shared" si="47"/>
        <v>9.9199041433269519E-2</v>
      </c>
      <c r="M277" s="85">
        <f t="shared" si="48"/>
        <v>-4.9455984174084922E-3</v>
      </c>
      <c r="N277" s="85">
        <f t="shared" si="49"/>
        <v>8.6750391760654022E-2</v>
      </c>
      <c r="P277" s="86">
        <f t="shared" si="50"/>
        <v>2.1899041433269512E-2</v>
      </c>
      <c r="Q277" s="86">
        <f t="shared" si="50"/>
        <v>-8.22455984174085E-2</v>
      </c>
      <c r="R277" s="86">
        <f t="shared" si="50"/>
        <v>9.4503917606540144E-3</v>
      </c>
    </row>
    <row r="278" spans="1:18" x14ac:dyDescent="0.35">
      <c r="A278" s="1">
        <v>1976.04</v>
      </c>
      <c r="B278" s="89">
        <f t="shared" si="41"/>
        <v>1976.04</v>
      </c>
      <c r="C278" s="80">
        <f t="shared" si="42"/>
        <v>27851</v>
      </c>
      <c r="D278" s="1">
        <f>VLOOKUP(A278,Data_Shiller!A:M,13,FALSE)</f>
        <v>11.689164132206374</v>
      </c>
      <c r="E278" s="1">
        <f>VLOOKUP(A278,Data_Shiller!A:B,2)</f>
        <v>101.9</v>
      </c>
      <c r="F278" s="81">
        <f>VLOOKUP(C278,'FRED Graph'!$A$12:$C$853,3,FALSE)</f>
        <v>7.5600000000000001E-2</v>
      </c>
      <c r="G278" s="82">
        <f t="shared" si="43"/>
        <v>6.091699845242049E-3</v>
      </c>
      <c r="H278" s="83">
        <f t="shared" si="44"/>
        <v>-6.8694798822375169E-3</v>
      </c>
      <c r="I278" s="84">
        <f t="shared" si="45"/>
        <v>-2.7968596663395573E-2</v>
      </c>
      <c r="J278" s="84">
        <f t="shared" si="46"/>
        <v>1.3356231599607455</v>
      </c>
      <c r="L278" s="85">
        <f t="shared" si="47"/>
        <v>-7.9389461743817002E-2</v>
      </c>
      <c r="M278" s="85">
        <f t="shared" si="48"/>
        <v>-2.7968596663395573E-2</v>
      </c>
      <c r="N278" s="85">
        <f t="shared" si="49"/>
        <v>8.8529685597785956E-2</v>
      </c>
      <c r="P278" s="86">
        <f t="shared" si="50"/>
        <v>-0.154989461743817</v>
      </c>
      <c r="Q278" s="86">
        <f t="shared" si="50"/>
        <v>-0.10356859666339557</v>
      </c>
      <c r="R278" s="86">
        <f t="shared" si="50"/>
        <v>1.2929685597785956E-2</v>
      </c>
    </row>
    <row r="279" spans="1:18" x14ac:dyDescent="0.35">
      <c r="A279" s="1">
        <v>1976.05</v>
      </c>
      <c r="B279" s="89">
        <f t="shared" si="41"/>
        <v>1976.05</v>
      </c>
      <c r="C279" s="80">
        <f t="shared" si="42"/>
        <v>27881</v>
      </c>
      <c r="D279" s="1">
        <f>VLOOKUP(A279,Data_Shiller!A:M,13,FALSE)</f>
        <v>11.532053585609425</v>
      </c>
      <c r="E279" s="1">
        <f>VLOOKUP(A279,Data_Shiller!A:B,2)</f>
        <v>101.2</v>
      </c>
      <c r="F279" s="81">
        <f>VLOOKUP(C279,'FRED Graph'!$A$12:$C$853,3,FALSE)</f>
        <v>7.9000000000000001E-2</v>
      </c>
      <c r="G279" s="82">
        <f t="shared" si="43"/>
        <v>6.356340187460896E-3</v>
      </c>
      <c r="H279" s="83">
        <f t="shared" si="44"/>
        <v>5.9288537549406772E-3</v>
      </c>
      <c r="I279" s="84">
        <f t="shared" si="45"/>
        <v>-2.4110671936758865E-2</v>
      </c>
      <c r="J279" s="84">
        <f t="shared" si="46"/>
        <v>1.3567193675889326</v>
      </c>
      <c r="L279" s="85">
        <f t="shared" si="47"/>
        <v>7.3512698313359381E-2</v>
      </c>
      <c r="M279" s="85">
        <f t="shared" si="48"/>
        <v>-2.4110671936758865E-2</v>
      </c>
      <c r="N279" s="85">
        <f t="shared" si="49"/>
        <v>8.9508912086490033E-2</v>
      </c>
      <c r="P279" s="86">
        <f t="shared" si="50"/>
        <v>-5.4873016866406193E-3</v>
      </c>
      <c r="Q279" s="86">
        <f t="shared" si="50"/>
        <v>-0.10311067193675887</v>
      </c>
      <c r="R279" s="86">
        <f t="shared" si="50"/>
        <v>1.0508912086490033E-2</v>
      </c>
    </row>
    <row r="280" spans="1:18" x14ac:dyDescent="0.35">
      <c r="A280" s="1">
        <v>1976.06</v>
      </c>
      <c r="B280" s="89">
        <f t="shared" si="41"/>
        <v>1976.06</v>
      </c>
      <c r="C280" s="80">
        <f t="shared" si="42"/>
        <v>27912</v>
      </c>
      <c r="D280" s="1">
        <f>VLOOKUP(A280,Data_Shiller!A:M,13,FALSE)</f>
        <v>11.543841631417109</v>
      </c>
      <c r="E280" s="1">
        <f>VLOOKUP(A280,Data_Shiller!A:B,2)</f>
        <v>101.8</v>
      </c>
      <c r="F280" s="81">
        <f>VLOOKUP(C280,'FRED Graph'!$A$12:$C$853,3,FALSE)</f>
        <v>7.8600000000000003E-2</v>
      </c>
      <c r="G280" s="82">
        <f t="shared" si="43"/>
        <v>6.3252457367004578E-3</v>
      </c>
      <c r="H280" s="83">
        <f t="shared" si="44"/>
        <v>2.3575638506876384E-2</v>
      </c>
      <c r="I280" s="84">
        <f t="shared" si="45"/>
        <v>-2.4656188605107987E-2</v>
      </c>
      <c r="J280" s="84">
        <f t="shared" si="46"/>
        <v>1.4096267190569747</v>
      </c>
      <c r="L280" s="85">
        <f t="shared" si="47"/>
        <v>0.32263280905492198</v>
      </c>
      <c r="M280" s="85">
        <f t="shared" si="48"/>
        <v>-2.4656188605107987E-2</v>
      </c>
      <c r="N280" s="85">
        <f t="shared" si="49"/>
        <v>9.1930449887098531E-2</v>
      </c>
      <c r="P280" s="86">
        <f t="shared" si="50"/>
        <v>0.24403280905492197</v>
      </c>
      <c r="Q280" s="86">
        <f t="shared" si="50"/>
        <v>-0.10325618860510799</v>
      </c>
      <c r="R280" s="86">
        <f t="shared" si="50"/>
        <v>1.3330449887098528E-2</v>
      </c>
    </row>
    <row r="281" spans="1:18" x14ac:dyDescent="0.35">
      <c r="A281" s="1">
        <v>1976.07</v>
      </c>
      <c r="B281" s="89">
        <f t="shared" si="41"/>
        <v>1976.07</v>
      </c>
      <c r="C281" s="80">
        <f t="shared" si="42"/>
        <v>27942</v>
      </c>
      <c r="D281" s="1">
        <f>VLOOKUP(A281,Data_Shiller!A:M,13,FALSE)</f>
        <v>11.757490488689914</v>
      </c>
      <c r="E281" s="1">
        <f>VLOOKUP(A281,Data_Shiller!A:B,2)</f>
        <v>104.2</v>
      </c>
      <c r="F281" s="81">
        <f>VLOOKUP(C281,'FRED Graph'!$A$12:$C$853,3,FALSE)</f>
        <v>7.8299999999999995E-2</v>
      </c>
      <c r="G281" s="82">
        <f t="shared" si="43"/>
        <v>6.3019179609968834E-3</v>
      </c>
      <c r="H281" s="83">
        <f t="shared" si="44"/>
        <v>-8.6372360844529927E-3</v>
      </c>
      <c r="I281" s="84">
        <f t="shared" si="45"/>
        <v>-3.8387715930902067E-2</v>
      </c>
      <c r="J281" s="84">
        <f t="shared" si="46"/>
        <v>1.3051823416506716</v>
      </c>
      <c r="L281" s="85">
        <f t="shared" si="47"/>
        <v>-9.8862151728251635E-2</v>
      </c>
      <c r="M281" s="85">
        <f t="shared" si="48"/>
        <v>-3.8387715930902067E-2</v>
      </c>
      <c r="N281" s="85">
        <f t="shared" si="49"/>
        <v>8.7102584914719117E-2</v>
      </c>
      <c r="P281" s="86">
        <f t="shared" si="50"/>
        <v>-0.17716215172825162</v>
      </c>
      <c r="Q281" s="86">
        <f t="shared" si="50"/>
        <v>-0.11668771593090206</v>
      </c>
      <c r="R281" s="86">
        <f t="shared" si="50"/>
        <v>8.8025849147191221E-3</v>
      </c>
    </row>
    <row r="282" spans="1:18" x14ac:dyDescent="0.35">
      <c r="A282" s="1">
        <v>1976.08</v>
      </c>
      <c r="B282" s="89">
        <f t="shared" si="41"/>
        <v>1976.08</v>
      </c>
      <c r="C282" s="80">
        <f t="shared" si="42"/>
        <v>27973</v>
      </c>
      <c r="D282" s="1">
        <f>VLOOKUP(A282,Data_Shiller!A:M,13,FALSE)</f>
        <v>11.597986002509256</v>
      </c>
      <c r="E282" s="1">
        <f>VLOOKUP(A282,Data_Shiller!A:B,2)</f>
        <v>103.3</v>
      </c>
      <c r="F282" s="81">
        <f>VLOOKUP(C282,'FRED Graph'!$A$12:$C$853,3,FALSE)</f>
        <v>7.7699999999999991E-2</v>
      </c>
      <c r="G282" s="82">
        <f t="shared" si="43"/>
        <v>6.2552445562169545E-3</v>
      </c>
      <c r="H282" s="83">
        <f t="shared" si="44"/>
        <v>2.1297192642788065E-2</v>
      </c>
      <c r="I282" s="84">
        <f t="shared" si="45"/>
        <v>-5.3727008712487923E-2</v>
      </c>
      <c r="J282" s="84">
        <f t="shared" si="46"/>
        <v>1.3717328170377541</v>
      </c>
      <c r="L282" s="85">
        <f t="shared" si="47"/>
        <v>0.28773250220121827</v>
      </c>
      <c r="M282" s="85">
        <f t="shared" si="48"/>
        <v>-5.3727008712487923E-2</v>
      </c>
      <c r="N282" s="85">
        <f t="shared" si="49"/>
        <v>9.020100057933611E-2</v>
      </c>
      <c r="P282" s="86">
        <f t="shared" si="50"/>
        <v>0.21003250220121827</v>
      </c>
      <c r="Q282" s="86">
        <f t="shared" si="50"/>
        <v>-0.13142700871248791</v>
      </c>
      <c r="R282" s="86">
        <f t="shared" si="50"/>
        <v>1.2501000579336119E-2</v>
      </c>
    </row>
    <row r="283" spans="1:18" x14ac:dyDescent="0.35">
      <c r="A283" s="1">
        <v>1976.09</v>
      </c>
      <c r="B283" s="89">
        <f t="shared" si="41"/>
        <v>1976.09</v>
      </c>
      <c r="C283" s="80">
        <f t="shared" si="42"/>
        <v>28004</v>
      </c>
      <c r="D283" s="1">
        <f>VLOOKUP(A283,Data_Shiller!A:M,13,FALSE)</f>
        <v>11.805990949539794</v>
      </c>
      <c r="E283" s="1">
        <f>VLOOKUP(A283,Data_Shiller!A:B,2)</f>
        <v>105.5</v>
      </c>
      <c r="F283" s="81">
        <f>VLOOKUP(C283,'FRED Graph'!$A$12:$C$853,3,FALSE)</f>
        <v>7.5899999999999995E-2</v>
      </c>
      <c r="G283" s="82">
        <f t="shared" si="43"/>
        <v>6.1150812860284454E-3</v>
      </c>
      <c r="H283" s="83">
        <f t="shared" si="44"/>
        <v>-3.4123222748815074E-2</v>
      </c>
      <c r="I283" s="84">
        <f t="shared" si="45"/>
        <v>-8.7867298578198971E-2</v>
      </c>
      <c r="J283" s="84">
        <f t="shared" si="46"/>
        <v>1.2587677725118485</v>
      </c>
      <c r="L283" s="85">
        <f t="shared" si="47"/>
        <v>-0.34073397904183023</v>
      </c>
      <c r="M283" s="85">
        <f t="shared" si="48"/>
        <v>-8.7867298578198971E-2</v>
      </c>
      <c r="N283" s="85">
        <f t="shared" si="49"/>
        <v>8.4893627611847267E-2</v>
      </c>
      <c r="P283" s="86">
        <f t="shared" si="50"/>
        <v>-0.41663397904183019</v>
      </c>
      <c r="Q283" s="86">
        <f t="shared" si="50"/>
        <v>-0.16376729857819897</v>
      </c>
      <c r="R283" s="86">
        <f t="shared" si="50"/>
        <v>8.9936276118472713E-3</v>
      </c>
    </row>
    <row r="284" spans="1:18" x14ac:dyDescent="0.35">
      <c r="A284" s="1">
        <v>1976.1</v>
      </c>
      <c r="B284" s="89">
        <f t="shared" si="41"/>
        <v>1976.1</v>
      </c>
      <c r="C284" s="80">
        <f t="shared" si="42"/>
        <v>27729</v>
      </c>
      <c r="D284" s="1">
        <f>VLOOKUP(A284,Data_Shiller!A:M,13,FALSE)</f>
        <v>11.3456961363167</v>
      </c>
      <c r="E284" s="1">
        <f>VLOOKUP(A284,Data_Shiller!A:B,2)</f>
        <v>101.9</v>
      </c>
      <c r="F284" s="81">
        <f>VLOOKUP(C284,'FRED Graph'!$A$12:$C$853,3,FALSE)</f>
        <v>0.08</v>
      </c>
      <c r="G284" s="82">
        <f t="shared" si="43"/>
        <v>6.4340301100034303E-3</v>
      </c>
      <c r="H284" s="83">
        <f t="shared" si="44"/>
        <v>-6.8694798822375169E-3</v>
      </c>
      <c r="I284" s="84">
        <f t="shared" si="45"/>
        <v>-8.0078508341511423E-2</v>
      </c>
      <c r="J284" s="84">
        <f t="shared" si="46"/>
        <v>1.3297350343473995</v>
      </c>
      <c r="L284" s="85">
        <f t="shared" si="47"/>
        <v>-7.9389461743817002E-2</v>
      </c>
      <c r="M284" s="85">
        <f t="shared" si="48"/>
        <v>-8.0078508341511423E-2</v>
      </c>
      <c r="N284" s="85">
        <f t="shared" si="49"/>
        <v>8.8254954535392338E-2</v>
      </c>
      <c r="P284" s="86">
        <f t="shared" si="50"/>
        <v>-0.15938946174381702</v>
      </c>
      <c r="Q284" s="86">
        <f t="shared" si="50"/>
        <v>-0.16007850834151144</v>
      </c>
      <c r="R284" s="86">
        <f t="shared" si="50"/>
        <v>8.2549545353923365E-3</v>
      </c>
    </row>
    <row r="285" spans="1:18" x14ac:dyDescent="0.35">
      <c r="A285" s="1">
        <v>1976.11</v>
      </c>
      <c r="B285" s="89">
        <f t="shared" si="41"/>
        <v>1976.11</v>
      </c>
      <c r="C285" s="80">
        <f t="shared" si="42"/>
        <v>28065</v>
      </c>
      <c r="D285" s="1">
        <f>VLOOKUP(A285,Data_Shiller!A:M,13,FALSE)</f>
        <v>11.248855860507966</v>
      </c>
      <c r="E285" s="1">
        <f>VLOOKUP(A285,Data_Shiller!A:B,2)</f>
        <v>101.2</v>
      </c>
      <c r="F285" s="81">
        <f>VLOOKUP(C285,'FRED Graph'!$A$12:$C$853,3,FALSE)</f>
        <v>7.2900000000000006E-2</v>
      </c>
      <c r="G285" s="82">
        <f t="shared" si="43"/>
        <v>5.8809974512248342E-3</v>
      </c>
      <c r="H285" s="83">
        <f t="shared" si="44"/>
        <v>3.4584980237154062E-2</v>
      </c>
      <c r="I285" s="84">
        <f t="shared" si="45"/>
        <v>-6.8379446640316255E-2</v>
      </c>
      <c r="J285" s="84">
        <f t="shared" si="46"/>
        <v>1.4219367588932803</v>
      </c>
      <c r="L285" s="85">
        <f t="shared" si="47"/>
        <v>0.50381367609416805</v>
      </c>
      <c r="M285" s="85">
        <f t="shared" si="48"/>
        <v>-6.8379446640316255E-2</v>
      </c>
      <c r="N285" s="85">
        <f t="shared" si="49"/>
        <v>9.2487005205438955E-2</v>
      </c>
      <c r="P285" s="86">
        <f t="shared" si="50"/>
        <v>0.43091367609416803</v>
      </c>
      <c r="Q285" s="86">
        <f t="shared" si="50"/>
        <v>-0.14127944664031628</v>
      </c>
      <c r="R285" s="86">
        <f t="shared" si="50"/>
        <v>1.9587005205438948E-2</v>
      </c>
    </row>
    <row r="286" spans="1:18" x14ac:dyDescent="0.35">
      <c r="A286" s="1">
        <v>1976.12</v>
      </c>
      <c r="B286" s="89">
        <f t="shared" si="41"/>
        <v>1976.12</v>
      </c>
      <c r="C286" s="80">
        <f t="shared" si="42"/>
        <v>28095</v>
      </c>
      <c r="D286" s="1">
        <f>VLOOKUP(A286,Data_Shiller!A:M,13,FALSE)</f>
        <v>11.597589726582946</v>
      </c>
      <c r="E286" s="1">
        <f>VLOOKUP(A286,Data_Shiller!A:B,2)</f>
        <v>104.7</v>
      </c>
      <c r="F286" s="81">
        <f>VLOOKUP(C286,'FRED Graph'!$A$12:$C$853,3,FALSE)</f>
        <v>6.8699999999999997E-2</v>
      </c>
      <c r="G286" s="82">
        <f t="shared" si="43"/>
        <v>5.5522700792010049E-3</v>
      </c>
      <c r="H286" s="83">
        <f t="shared" si="44"/>
        <v>-8.5959885386820423E-3</v>
      </c>
      <c r="I286" s="84">
        <f t="shared" si="45"/>
        <v>-0.10391595033428858</v>
      </c>
      <c r="J286" s="84">
        <f t="shared" si="46"/>
        <v>1.3744030563514804</v>
      </c>
      <c r="L286" s="85">
        <f t="shared" si="47"/>
        <v>-9.8412125969502551E-2</v>
      </c>
      <c r="M286" s="85">
        <f t="shared" si="48"/>
        <v>-0.10391595033428858</v>
      </c>
      <c r="N286" s="85">
        <f t="shared" si="49"/>
        <v>9.0323679817555957E-2</v>
      </c>
      <c r="P286" s="86">
        <f t="shared" si="50"/>
        <v>-0.16711212596950253</v>
      </c>
      <c r="Q286" s="86">
        <f t="shared" si="50"/>
        <v>-0.17261595033428856</v>
      </c>
      <c r="R286" s="86">
        <f t="shared" si="50"/>
        <v>2.162367981755596E-2</v>
      </c>
    </row>
    <row r="287" spans="1:18" x14ac:dyDescent="0.35">
      <c r="A287" s="1">
        <v>1977.01</v>
      </c>
      <c r="B287" s="89">
        <f t="shared" si="41"/>
        <v>1977.01</v>
      </c>
      <c r="C287" s="80">
        <f t="shared" si="42"/>
        <v>28126</v>
      </c>
      <c r="D287" s="1">
        <f>VLOOKUP(A287,Data_Shiller!A:M,13,FALSE)</f>
        <v>11.437961346787556</v>
      </c>
      <c r="E287" s="1">
        <f>VLOOKUP(A287,Data_Shiller!A:B,2)</f>
        <v>103.8</v>
      </c>
      <c r="F287" s="81">
        <f>VLOOKUP(C287,'FRED Graph'!$A$12:$C$853,3,FALSE)</f>
        <v>7.2099999999999997E-2</v>
      </c>
      <c r="G287" s="82">
        <f t="shared" si="43"/>
        <v>5.8184737662567709E-3</v>
      </c>
      <c r="H287" s="83">
        <f t="shared" si="44"/>
        <v>-2.6974951830443183E-2</v>
      </c>
      <c r="I287" s="84">
        <f t="shared" si="45"/>
        <v>-0.13053949903660889</v>
      </c>
      <c r="J287" s="84">
        <f t="shared" si="46"/>
        <v>1.5481695568400773</v>
      </c>
      <c r="L287" s="85">
        <f t="shared" si="47"/>
        <v>-0.2797417470897049</v>
      </c>
      <c r="M287" s="85">
        <f t="shared" si="48"/>
        <v>-0.13053949903660889</v>
      </c>
      <c r="N287" s="85">
        <f t="shared" si="49"/>
        <v>9.8051810318635413E-2</v>
      </c>
      <c r="P287" s="86">
        <f t="shared" si="50"/>
        <v>-0.35184174708970489</v>
      </c>
      <c r="Q287" s="86">
        <f t="shared" si="50"/>
        <v>-0.20263949903660888</v>
      </c>
      <c r="R287" s="86">
        <f t="shared" si="50"/>
        <v>2.5951810318635415E-2</v>
      </c>
    </row>
    <row r="288" spans="1:18" x14ac:dyDescent="0.35">
      <c r="A288" s="1">
        <v>1977.02</v>
      </c>
      <c r="B288" s="89">
        <f t="shared" si="41"/>
        <v>1977.02</v>
      </c>
      <c r="C288" s="80">
        <f t="shared" si="42"/>
        <v>28157</v>
      </c>
      <c r="D288" s="1">
        <f>VLOOKUP(A288,Data_Shiller!A:M,13,FALSE)</f>
        <v>11.014841854222782</v>
      </c>
      <c r="E288" s="1">
        <f>VLOOKUP(A288,Data_Shiller!A:B,2)</f>
        <v>101</v>
      </c>
      <c r="F288" s="81">
        <f>VLOOKUP(C288,'FRED Graph'!$A$12:$C$853,3,FALSE)</f>
        <v>7.3899999999999993E-2</v>
      </c>
      <c r="G288" s="82">
        <f t="shared" si="43"/>
        <v>5.9590919885958993E-3</v>
      </c>
      <c r="H288" s="83">
        <f t="shared" si="44"/>
        <v>-3.9603960396039639E-3</v>
      </c>
      <c r="I288" s="84">
        <f t="shared" si="45"/>
        <v>-0.119009900990099</v>
      </c>
      <c r="J288" s="84">
        <f t="shared" si="46"/>
        <v>1.781188118811881</v>
      </c>
      <c r="L288" s="85">
        <f t="shared" si="47"/>
        <v>-4.650310474902053E-2</v>
      </c>
      <c r="M288" s="85">
        <f t="shared" si="48"/>
        <v>-0.119009900990099</v>
      </c>
      <c r="N288" s="85">
        <f t="shared" si="49"/>
        <v>0.1077022466240698</v>
      </c>
      <c r="P288" s="86">
        <f t="shared" si="50"/>
        <v>-0.12040310474902052</v>
      </c>
      <c r="Q288" s="86">
        <f t="shared" si="50"/>
        <v>-0.192909900990099</v>
      </c>
      <c r="R288" s="86">
        <f t="shared" si="50"/>
        <v>3.3802246624069804E-2</v>
      </c>
    </row>
    <row r="289" spans="1:18" x14ac:dyDescent="0.35">
      <c r="A289" s="1">
        <v>1977.03</v>
      </c>
      <c r="B289" s="89">
        <f t="shared" si="41"/>
        <v>1977.03</v>
      </c>
      <c r="C289" s="80">
        <f t="shared" si="42"/>
        <v>28185</v>
      </c>
      <c r="D289" s="1">
        <f>VLOOKUP(A289,Data_Shiller!A:M,13,FALSE)</f>
        <v>10.895746511662747</v>
      </c>
      <c r="E289" s="1">
        <f>VLOOKUP(A289,Data_Shiller!A:B,2)</f>
        <v>100.6</v>
      </c>
      <c r="F289" s="81">
        <f>VLOOKUP(C289,'FRED Graph'!$A$12:$C$853,3,FALSE)</f>
        <v>7.46E-2</v>
      </c>
      <c r="G289" s="82">
        <f t="shared" si="43"/>
        <v>6.0137185116289071E-3</v>
      </c>
      <c r="H289" s="83">
        <f t="shared" si="44"/>
        <v>-1.5407554671968193E-2</v>
      </c>
      <c r="I289" s="84">
        <f t="shared" si="45"/>
        <v>-0.11709741550695829</v>
      </c>
      <c r="J289" s="84">
        <f t="shared" si="46"/>
        <v>1.9075546719681911</v>
      </c>
      <c r="L289" s="85">
        <f t="shared" si="47"/>
        <v>-0.17000019593098337</v>
      </c>
      <c r="M289" s="85">
        <f t="shared" si="48"/>
        <v>-0.11709741550695829</v>
      </c>
      <c r="N289" s="85">
        <f t="shared" si="49"/>
        <v>0.11263518346225943</v>
      </c>
      <c r="P289" s="86">
        <f t="shared" si="50"/>
        <v>-0.24460019593098337</v>
      </c>
      <c r="Q289" s="86">
        <f t="shared" si="50"/>
        <v>-0.19169741550695829</v>
      </c>
      <c r="R289" s="86">
        <f t="shared" si="50"/>
        <v>3.8035183462259425E-2</v>
      </c>
    </row>
    <row r="290" spans="1:18" x14ac:dyDescent="0.35">
      <c r="A290" s="1">
        <v>1977.04</v>
      </c>
      <c r="B290" s="89">
        <f t="shared" si="41"/>
        <v>1977.04</v>
      </c>
      <c r="C290" s="80">
        <f t="shared" si="42"/>
        <v>28216</v>
      </c>
      <c r="D290" s="1">
        <f>VLOOKUP(A290,Data_Shiller!A:M,13,FALSE)</f>
        <v>10.636037409141364</v>
      </c>
      <c r="E290" s="1">
        <f>VLOOKUP(A290,Data_Shiller!A:B,2)</f>
        <v>99.05</v>
      </c>
      <c r="F290" s="81">
        <f>VLOOKUP(C290,'FRED Graph'!$A$12:$C$853,3,FALSE)</f>
        <v>7.3700000000000002E-2</v>
      </c>
      <c r="G290" s="82">
        <f t="shared" si="43"/>
        <v>5.9434784154897002E-3</v>
      </c>
      <c r="H290" s="83">
        <f t="shared" si="44"/>
        <v>-2.9278142352346936E-3</v>
      </c>
      <c r="I290" s="84">
        <f t="shared" si="45"/>
        <v>-6.4008076728924834E-2</v>
      </c>
      <c r="J290" s="84">
        <f t="shared" si="46"/>
        <v>1.9207470974255427</v>
      </c>
      <c r="L290" s="85">
        <f t="shared" si="47"/>
        <v>-3.4573497721832713E-2</v>
      </c>
      <c r="M290" s="85">
        <f t="shared" si="48"/>
        <v>-6.4008076728924834E-2</v>
      </c>
      <c r="N290" s="85">
        <f t="shared" si="49"/>
        <v>0.11313899075787215</v>
      </c>
      <c r="P290" s="86">
        <f t="shared" si="50"/>
        <v>-0.10827349772183271</v>
      </c>
      <c r="Q290" s="86">
        <f t="shared" si="50"/>
        <v>-0.13770807672892482</v>
      </c>
      <c r="R290" s="86">
        <f t="shared" si="50"/>
        <v>3.9438990757872147E-2</v>
      </c>
    </row>
    <row r="291" spans="1:18" x14ac:dyDescent="0.35">
      <c r="A291" s="1">
        <v>1977.05</v>
      </c>
      <c r="B291" s="89">
        <f t="shared" si="41"/>
        <v>1977.05</v>
      </c>
      <c r="C291" s="80">
        <f t="shared" si="42"/>
        <v>28246</v>
      </c>
      <c r="D291" s="1">
        <f>VLOOKUP(A291,Data_Shiller!A:M,13,FALSE)</f>
        <v>10.548486693557001</v>
      </c>
      <c r="E291" s="1">
        <f>VLOOKUP(A291,Data_Shiller!A:B,2)</f>
        <v>98.76</v>
      </c>
      <c r="F291" s="81">
        <f>VLOOKUP(C291,'FRED Graph'!$A$12:$C$853,3,FALSE)</f>
        <v>7.46E-2</v>
      </c>
      <c r="G291" s="82">
        <f t="shared" si="43"/>
        <v>6.0137185116289071E-3</v>
      </c>
      <c r="H291" s="83">
        <f t="shared" si="44"/>
        <v>5.3665451599838043E-3</v>
      </c>
      <c r="I291" s="84">
        <f t="shared" si="45"/>
        <v>-1.3669501822600294E-2</v>
      </c>
      <c r="J291" s="84">
        <f t="shared" si="46"/>
        <v>1.9272985014175781</v>
      </c>
      <c r="L291" s="85">
        <f t="shared" si="47"/>
        <v>6.633374549578952E-2</v>
      </c>
      <c r="M291" s="85">
        <f t="shared" si="48"/>
        <v>-1.3669501822600294E-2</v>
      </c>
      <c r="N291" s="85">
        <f t="shared" si="49"/>
        <v>0.11338842257879023</v>
      </c>
      <c r="P291" s="86">
        <f t="shared" si="50"/>
        <v>-8.2662545042104796E-3</v>
      </c>
      <c r="Q291" s="86">
        <f t="shared" si="50"/>
        <v>-8.8269501822600294E-2</v>
      </c>
      <c r="R291" s="86">
        <f t="shared" si="50"/>
        <v>3.8788422578790227E-2</v>
      </c>
    </row>
    <row r="292" spans="1:18" x14ac:dyDescent="0.35">
      <c r="A292" s="1">
        <v>1977.06</v>
      </c>
      <c r="B292" s="89">
        <f t="shared" si="41"/>
        <v>1977.06</v>
      </c>
      <c r="C292" s="80">
        <f t="shared" si="42"/>
        <v>28277</v>
      </c>
      <c r="D292" s="1">
        <f>VLOOKUP(A292,Data_Shiller!A:M,13,FALSE)</f>
        <v>10.53002395909076</v>
      </c>
      <c r="E292" s="1">
        <f>VLOOKUP(A292,Data_Shiller!A:B,2)</f>
        <v>99.29</v>
      </c>
      <c r="F292" s="81">
        <f>VLOOKUP(C292,'FRED Graph'!$A$12:$C$853,3,FALSE)</f>
        <v>7.2800000000000004E-2</v>
      </c>
      <c r="G292" s="82">
        <f t="shared" si="43"/>
        <v>5.8731843281445428E-3</v>
      </c>
      <c r="H292" s="83">
        <f t="shared" si="44"/>
        <v>9.1650720112801398E-3</v>
      </c>
      <c r="I292" s="84">
        <f t="shared" si="45"/>
        <v>-1.6416557558666667E-2</v>
      </c>
      <c r="J292" s="84">
        <f t="shared" si="46"/>
        <v>2.0355524221976027</v>
      </c>
      <c r="L292" s="85">
        <f t="shared" si="47"/>
        <v>0.11569768006731396</v>
      </c>
      <c r="M292" s="85">
        <f t="shared" si="48"/>
        <v>-1.6416557558666667E-2</v>
      </c>
      <c r="N292" s="85">
        <f t="shared" si="49"/>
        <v>0.11743886884477672</v>
      </c>
      <c r="P292" s="86">
        <f t="shared" si="50"/>
        <v>4.2897680067313954E-2</v>
      </c>
      <c r="Q292" s="86">
        <f t="shared" si="50"/>
        <v>-8.921655755866667E-2</v>
      </c>
      <c r="R292" s="86">
        <f t="shared" si="50"/>
        <v>4.4638868844776719E-2</v>
      </c>
    </row>
    <row r="293" spans="1:18" x14ac:dyDescent="0.35">
      <c r="A293" s="1">
        <v>1977.07</v>
      </c>
      <c r="B293" s="89">
        <f t="shared" si="41"/>
        <v>1977.07</v>
      </c>
      <c r="C293" s="80">
        <f t="shared" si="42"/>
        <v>28307</v>
      </c>
      <c r="D293" s="1">
        <f>VLOOKUP(A293,Data_Shiller!A:M,13,FALSE)</f>
        <v>10.567692447775409</v>
      </c>
      <c r="E293" s="1">
        <f>VLOOKUP(A293,Data_Shiller!A:B,2)</f>
        <v>100.2</v>
      </c>
      <c r="F293" s="81">
        <f>VLOOKUP(C293,'FRED Graph'!$A$12:$C$853,3,FALSE)</f>
        <v>7.3300000000000004E-2</v>
      </c>
      <c r="G293" s="82">
        <f t="shared" si="43"/>
        <v>5.9122432696303573E-3</v>
      </c>
      <c r="H293" s="83">
        <f t="shared" si="44"/>
        <v>-2.4451097804391253E-2</v>
      </c>
      <c r="I293" s="84">
        <f t="shared" si="45"/>
        <v>-3.0039920159680711E-2</v>
      </c>
      <c r="J293" s="84">
        <f t="shared" si="46"/>
        <v>2.0948103792415171</v>
      </c>
      <c r="L293" s="85">
        <f t="shared" si="47"/>
        <v>-0.25700047786705316</v>
      </c>
      <c r="M293" s="85">
        <f t="shared" si="48"/>
        <v>-3.0039920159680711E-2</v>
      </c>
      <c r="N293" s="85">
        <f t="shared" si="49"/>
        <v>0.11960132682352254</v>
      </c>
      <c r="P293" s="86">
        <f t="shared" si="50"/>
        <v>-0.33030047786705319</v>
      </c>
      <c r="Q293" s="86">
        <f t="shared" si="50"/>
        <v>-0.10333992015968071</v>
      </c>
      <c r="R293" s="86">
        <f t="shared" si="50"/>
        <v>4.6301326823522532E-2</v>
      </c>
    </row>
    <row r="294" spans="1:18" x14ac:dyDescent="0.35">
      <c r="A294" s="1">
        <v>1977.08</v>
      </c>
      <c r="B294" s="89">
        <f t="shared" si="41"/>
        <v>1977.08</v>
      </c>
      <c r="C294" s="80">
        <f t="shared" si="42"/>
        <v>28338</v>
      </c>
      <c r="D294" s="1">
        <f>VLOOKUP(A294,Data_Shiller!A:M,13,FALSE)</f>
        <v>10.268385666711001</v>
      </c>
      <c r="E294" s="1">
        <f>VLOOKUP(A294,Data_Shiller!A:B,2)</f>
        <v>97.75</v>
      </c>
      <c r="F294" s="81">
        <f>VLOOKUP(C294,'FRED Graph'!$A$12:$C$853,3,FALSE)</f>
        <v>7.400000000000001E-2</v>
      </c>
      <c r="G294" s="82">
        <f t="shared" si="43"/>
        <v>5.9668977756095476E-3</v>
      </c>
      <c r="H294" s="83">
        <f t="shared" si="44"/>
        <v>-1.5549872122762154E-2</v>
      </c>
      <c r="I294" s="84">
        <f t="shared" si="45"/>
        <v>6.2915601023017853E-2</v>
      </c>
      <c r="J294" s="84">
        <f t="shared" si="46"/>
        <v>2.3698209718670076</v>
      </c>
      <c r="L294" s="85">
        <f t="shared" si="47"/>
        <v>-0.17143871512157671</v>
      </c>
      <c r="M294" s="85">
        <f t="shared" si="48"/>
        <v>6.2915601023017853E-2</v>
      </c>
      <c r="N294" s="85">
        <f t="shared" si="49"/>
        <v>0.12917351434941438</v>
      </c>
      <c r="P294" s="86">
        <f t="shared" si="50"/>
        <v>-0.24543871512157672</v>
      </c>
      <c r="Q294" s="86">
        <f t="shared" si="50"/>
        <v>-1.1084398976982157E-2</v>
      </c>
      <c r="R294" s="86">
        <f t="shared" si="50"/>
        <v>5.5173514349414365E-2</v>
      </c>
    </row>
    <row r="295" spans="1:18" x14ac:dyDescent="0.35">
      <c r="A295" s="1">
        <v>1977.09</v>
      </c>
      <c r="B295" s="89">
        <f t="shared" si="41"/>
        <v>1977.09</v>
      </c>
      <c r="C295" s="80">
        <f t="shared" si="42"/>
        <v>28369</v>
      </c>
      <c r="D295" s="1">
        <f>VLOOKUP(A295,Data_Shiller!A:M,13,FALSE)</f>
        <v>10.067742820070707</v>
      </c>
      <c r="E295" s="1">
        <f>VLOOKUP(A295,Data_Shiller!A:B,2)</f>
        <v>96.23</v>
      </c>
      <c r="F295" s="81">
        <f>VLOOKUP(C295,'FRED Graph'!$A$12:$C$853,3,FALSE)</f>
        <v>7.3399999999999993E-2</v>
      </c>
      <c r="G295" s="82">
        <f t="shared" si="43"/>
        <v>5.9200530563485732E-3</v>
      </c>
      <c r="H295" s="83">
        <f t="shared" si="44"/>
        <v>-2.5875506598773912E-2</v>
      </c>
      <c r="I295" s="84">
        <f t="shared" si="45"/>
        <v>7.9704873739997906E-2</v>
      </c>
      <c r="J295" s="84">
        <f t="shared" si="46"/>
        <v>2.311857009248675</v>
      </c>
      <c r="L295" s="85">
        <f t="shared" si="47"/>
        <v>-0.26991477310636747</v>
      </c>
      <c r="M295" s="85">
        <f t="shared" si="48"/>
        <v>7.9704873739997906E-2</v>
      </c>
      <c r="N295" s="85">
        <f t="shared" si="49"/>
        <v>0.12721603408672633</v>
      </c>
      <c r="P295" s="86">
        <f t="shared" si="50"/>
        <v>-0.34331477310636749</v>
      </c>
      <c r="Q295" s="86">
        <f t="shared" si="50"/>
        <v>6.3048737399979127E-3</v>
      </c>
      <c r="R295" s="86">
        <f t="shared" si="50"/>
        <v>5.3816034086726333E-2</v>
      </c>
    </row>
    <row r="296" spans="1:18" x14ac:dyDescent="0.35">
      <c r="A296" s="1">
        <v>1977.1</v>
      </c>
      <c r="B296" s="89">
        <f t="shared" si="41"/>
        <v>1977.1</v>
      </c>
      <c r="C296" s="80">
        <f t="shared" si="42"/>
        <v>28095</v>
      </c>
      <c r="D296" s="1">
        <f>VLOOKUP(A296,Data_Shiller!A:M,13,FALSE)</f>
        <v>9.7666662995565492</v>
      </c>
      <c r="E296" s="1">
        <f>VLOOKUP(A296,Data_Shiller!A:B,2)</f>
        <v>93.74</v>
      </c>
      <c r="F296" s="81">
        <f>VLOOKUP(C296,'FRED Graph'!$A$12:$C$853,3,FALSE)</f>
        <v>6.8699999999999997E-2</v>
      </c>
      <c r="G296" s="82">
        <f t="shared" si="43"/>
        <v>5.5522700792010049E-3</v>
      </c>
      <c r="H296" s="83">
        <f t="shared" si="44"/>
        <v>5.7606144655431013E-3</v>
      </c>
      <c r="I296" s="84">
        <f t="shared" si="45"/>
        <v>7.3181139321527588E-2</v>
      </c>
      <c r="J296" s="84">
        <f t="shared" si="46"/>
        <v>1.9891188393428632</v>
      </c>
      <c r="L296" s="85">
        <f t="shared" si="47"/>
        <v>7.1360168676625868E-2</v>
      </c>
      <c r="M296" s="85">
        <f t="shared" si="48"/>
        <v>7.3181139321527588E-2</v>
      </c>
      <c r="N296" s="85">
        <f t="shared" si="49"/>
        <v>0.11571768791675319</v>
      </c>
      <c r="P296" s="86">
        <f t="shared" si="50"/>
        <v>2.6601686766258709E-3</v>
      </c>
      <c r="Q296" s="86">
        <f t="shared" si="50"/>
        <v>4.4811393215275913E-3</v>
      </c>
      <c r="R296" s="86">
        <f t="shared" si="50"/>
        <v>4.701768791675319E-2</v>
      </c>
    </row>
    <row r="297" spans="1:18" x14ac:dyDescent="0.35">
      <c r="A297" s="1">
        <v>1977.11</v>
      </c>
      <c r="B297" s="89">
        <f t="shared" si="41"/>
        <v>1977.11</v>
      </c>
      <c r="C297" s="80">
        <f t="shared" si="42"/>
        <v>28430</v>
      </c>
      <c r="D297" s="1">
        <f>VLOOKUP(A297,Data_Shiller!A:M,13,FALSE)</f>
        <v>9.7662999836602022</v>
      </c>
      <c r="E297" s="1">
        <f>VLOOKUP(A297,Data_Shiller!A:B,2)</f>
        <v>94.28</v>
      </c>
      <c r="F297" s="81">
        <f>VLOOKUP(C297,'FRED Graph'!$A$12:$C$853,3,FALSE)</f>
        <v>7.5800000000000006E-2</v>
      </c>
      <c r="G297" s="82">
        <f t="shared" si="43"/>
        <v>6.1072881365387133E-3</v>
      </c>
      <c r="H297" s="83">
        <f t="shared" si="44"/>
        <v>-4.8790835808231181E-3</v>
      </c>
      <c r="I297" s="84">
        <f t="shared" si="45"/>
        <v>4.5608824777259027E-3</v>
      </c>
      <c r="J297" s="84">
        <f t="shared" si="46"/>
        <v>1.5986423419601188</v>
      </c>
      <c r="L297" s="85">
        <f t="shared" si="47"/>
        <v>-5.7003117234813216E-2</v>
      </c>
      <c r="M297" s="85">
        <f t="shared" si="48"/>
        <v>4.5608824777259027E-3</v>
      </c>
      <c r="N297" s="85">
        <f t="shared" si="49"/>
        <v>0.10020762638009484</v>
      </c>
      <c r="P297" s="86">
        <f t="shared" si="50"/>
        <v>-0.13280311723481322</v>
      </c>
      <c r="Q297" s="86">
        <f t="shared" si="50"/>
        <v>-7.1239117522274104E-2</v>
      </c>
      <c r="R297" s="86">
        <f t="shared" si="50"/>
        <v>2.4407626380094832E-2</v>
      </c>
    </row>
    <row r="298" spans="1:18" x14ac:dyDescent="0.35">
      <c r="A298" s="1">
        <v>1977.12</v>
      </c>
      <c r="B298" s="89">
        <f t="shared" si="41"/>
        <v>1977.12</v>
      </c>
      <c r="C298" s="80">
        <f t="shared" si="42"/>
        <v>28460</v>
      </c>
      <c r="D298" s="1">
        <f>VLOOKUP(A298,Data_Shiller!A:M,13,FALSE)</f>
        <v>9.6782665825359224</v>
      </c>
      <c r="E298" s="1">
        <f>VLOOKUP(A298,Data_Shiller!A:B,2)</f>
        <v>93.82</v>
      </c>
      <c r="F298" s="81">
        <f>VLOOKUP(C298,'FRED Graph'!$A$12:$C$853,3,FALSE)</f>
        <v>7.690000000000001E-2</v>
      </c>
      <c r="G298" s="82">
        <f t="shared" si="43"/>
        <v>6.1929762832915181E-3</v>
      </c>
      <c r="H298" s="83">
        <f t="shared" si="44"/>
        <v>-3.8051588147516413E-2</v>
      </c>
      <c r="I298" s="84">
        <f t="shared" si="45"/>
        <v>2.4408441696866401E-2</v>
      </c>
      <c r="J298" s="84">
        <f t="shared" si="46"/>
        <v>1.5687486676614797</v>
      </c>
      <c r="L298" s="85">
        <f t="shared" si="47"/>
        <v>-0.37219989558026156</v>
      </c>
      <c r="M298" s="85">
        <f t="shared" si="48"/>
        <v>2.4408441696866401E-2</v>
      </c>
      <c r="N298" s="85">
        <f t="shared" si="49"/>
        <v>9.8935394587676972E-2</v>
      </c>
      <c r="P298" s="86">
        <f t="shared" si="50"/>
        <v>-0.44909989558026159</v>
      </c>
      <c r="Q298" s="86">
        <f t="shared" si="50"/>
        <v>-5.2491558303133609E-2</v>
      </c>
      <c r="R298" s="86">
        <f t="shared" si="50"/>
        <v>2.2035394587676962E-2</v>
      </c>
    </row>
    <row r="299" spans="1:18" x14ac:dyDescent="0.35">
      <c r="A299" s="1">
        <v>1978.01</v>
      </c>
      <c r="B299" s="89">
        <f t="shared" si="41"/>
        <v>1978.01</v>
      </c>
      <c r="C299" s="80">
        <f t="shared" si="42"/>
        <v>28491</v>
      </c>
      <c r="D299" s="1">
        <f>VLOOKUP(A299,Data_Shiller!A:M,13,FALSE)</f>
        <v>9.241462260934691</v>
      </c>
      <c r="E299" s="1">
        <f>VLOOKUP(A299,Data_Shiller!A:B,2)</f>
        <v>90.25</v>
      </c>
      <c r="F299" s="81">
        <f>VLOOKUP(C299,'FRED Graph'!$A$12:$C$853,3,FALSE)</f>
        <v>7.9600000000000004E-2</v>
      </c>
      <c r="G299" s="82">
        <f t="shared" si="43"/>
        <v>6.4029620570458246E-3</v>
      </c>
      <c r="H299" s="83">
        <f t="shared" si="44"/>
        <v>-1.4072022160664721E-2</v>
      </c>
      <c r="I299" s="84">
        <f t="shared" si="45"/>
        <v>0.10481994459833799</v>
      </c>
      <c r="J299" s="84">
        <f t="shared" si="46"/>
        <v>1.7756232686980611</v>
      </c>
      <c r="L299" s="85">
        <f t="shared" si="47"/>
        <v>-0.15638889110141185</v>
      </c>
      <c r="M299" s="85">
        <f t="shared" si="48"/>
        <v>0.10481994459833799</v>
      </c>
      <c r="N299" s="85">
        <f t="shared" si="49"/>
        <v>0.10748040782719781</v>
      </c>
      <c r="P299" s="86">
        <f t="shared" si="50"/>
        <v>-0.23598889110141186</v>
      </c>
      <c r="Q299" s="86">
        <f t="shared" si="50"/>
        <v>2.5219944598337984E-2</v>
      </c>
      <c r="R299" s="86">
        <f t="shared" si="50"/>
        <v>2.7880407827197806E-2</v>
      </c>
    </row>
    <row r="300" spans="1:18" x14ac:dyDescent="0.35">
      <c r="A300" s="1">
        <v>1978.02</v>
      </c>
      <c r="B300" s="89">
        <f t="shared" si="41"/>
        <v>1978.02</v>
      </c>
      <c r="C300" s="80">
        <f t="shared" si="42"/>
        <v>28522</v>
      </c>
      <c r="D300" s="1">
        <f>VLOOKUP(A300,Data_Shiller!A:M,13,FALSE)</f>
        <v>9.0452635707047406</v>
      </c>
      <c r="E300" s="1">
        <f>VLOOKUP(A300,Data_Shiller!A:B,2)</f>
        <v>88.98</v>
      </c>
      <c r="F300" s="81">
        <f>VLOOKUP(C300,'FRED Graph'!$A$12:$C$853,3,FALSE)</f>
        <v>8.0299999999999996E-2</v>
      </c>
      <c r="G300" s="82">
        <f t="shared" si="43"/>
        <v>6.4573242284962085E-3</v>
      </c>
      <c r="H300" s="83">
        <f t="shared" si="44"/>
        <v>-1.7981568891887179E-3</v>
      </c>
      <c r="I300" s="84">
        <f t="shared" si="45"/>
        <v>0.10395594515621487</v>
      </c>
      <c r="J300" s="84">
        <f t="shared" si="46"/>
        <v>1.9006518318723309</v>
      </c>
      <c r="L300" s="85">
        <f t="shared" si="47"/>
        <v>-2.1365754311709617E-2</v>
      </c>
      <c r="M300" s="85">
        <f t="shared" si="48"/>
        <v>0.10395594515621487</v>
      </c>
      <c r="N300" s="85">
        <f t="shared" si="49"/>
        <v>0.11237074955625626</v>
      </c>
      <c r="P300" s="86">
        <f t="shared" si="50"/>
        <v>-0.10166575431170961</v>
      </c>
      <c r="Q300" s="86">
        <f t="shared" si="50"/>
        <v>2.3655945156214872E-2</v>
      </c>
      <c r="R300" s="86">
        <f t="shared" si="50"/>
        <v>3.2070749556256259E-2</v>
      </c>
    </row>
    <row r="301" spans="1:18" x14ac:dyDescent="0.35">
      <c r="A301" s="1">
        <v>1978.03</v>
      </c>
      <c r="B301" s="89">
        <f t="shared" si="41"/>
        <v>1978.03</v>
      </c>
      <c r="C301" s="80">
        <f t="shared" si="42"/>
        <v>28550</v>
      </c>
      <c r="D301" s="1">
        <f>VLOOKUP(A301,Data_Shiller!A:M,13,FALSE)</f>
        <v>8.9504200776338934</v>
      </c>
      <c r="E301" s="1">
        <f>VLOOKUP(A301,Data_Shiller!A:B,2)</f>
        <v>88.82</v>
      </c>
      <c r="F301" s="81">
        <f>VLOOKUP(C301,'FRED Graph'!$A$12:$C$853,3,FALSE)</f>
        <v>8.0399999999999985E-2</v>
      </c>
      <c r="G301" s="82">
        <f t="shared" si="43"/>
        <v>6.4650876169554117E-3</v>
      </c>
      <c r="H301" s="83">
        <f t="shared" si="44"/>
        <v>4.3796442242738154E-2</v>
      </c>
      <c r="I301" s="84">
        <f t="shared" si="45"/>
        <v>0.12699842377842829</v>
      </c>
      <c r="J301" s="84">
        <f t="shared" si="46"/>
        <v>1.9914433686106734</v>
      </c>
      <c r="L301" s="85">
        <f t="shared" si="47"/>
        <v>0.67259096646890226</v>
      </c>
      <c r="M301" s="85">
        <f t="shared" si="48"/>
        <v>0.12699842377842829</v>
      </c>
      <c r="N301" s="85">
        <f t="shared" si="49"/>
        <v>0.11580442288474724</v>
      </c>
      <c r="P301" s="86">
        <f t="shared" si="50"/>
        <v>0.59219096646890224</v>
      </c>
      <c r="Q301" s="86">
        <f t="shared" si="50"/>
        <v>4.6598423778428308E-2</v>
      </c>
      <c r="R301" s="86">
        <f t="shared" si="50"/>
        <v>3.5404422884747253E-2</v>
      </c>
    </row>
    <row r="302" spans="1:18" x14ac:dyDescent="0.35">
      <c r="A302" s="1">
        <v>1978.04</v>
      </c>
      <c r="B302" s="89">
        <f t="shared" si="41"/>
        <v>1978.04</v>
      </c>
      <c r="C302" s="80">
        <f t="shared" si="42"/>
        <v>28581</v>
      </c>
      <c r="D302" s="1">
        <f>VLOOKUP(A302,Data_Shiller!A:M,13,FALSE)</f>
        <v>9.2625887208668445</v>
      </c>
      <c r="E302" s="1">
        <f>VLOOKUP(A302,Data_Shiller!A:B,2)</f>
        <v>92.71</v>
      </c>
      <c r="F302" s="81">
        <f>VLOOKUP(C302,'FRED Graph'!$A$12:$C$853,3,FALSE)</f>
        <v>8.1500000000000003E-2</v>
      </c>
      <c r="G302" s="82">
        <f t="shared" si="43"/>
        <v>6.5504414442880687E-3</v>
      </c>
      <c r="H302" s="83">
        <f t="shared" si="44"/>
        <v>5.0695717829791764E-2</v>
      </c>
      <c r="I302" s="84">
        <f t="shared" si="45"/>
        <v>0.10128357243015862</v>
      </c>
      <c r="J302" s="84">
        <f t="shared" si="46"/>
        <v>1.8324884047028371</v>
      </c>
      <c r="L302" s="85">
        <f t="shared" si="47"/>
        <v>0.81018744007359178</v>
      </c>
      <c r="M302" s="85">
        <f t="shared" si="48"/>
        <v>0.10128357243015862</v>
      </c>
      <c r="N302" s="85">
        <f t="shared" si="49"/>
        <v>0.10972869000048213</v>
      </c>
      <c r="P302" s="86">
        <f t="shared" si="50"/>
        <v>0.72868744007359176</v>
      </c>
      <c r="Q302" s="86">
        <f t="shared" si="50"/>
        <v>1.9783572430158616E-2</v>
      </c>
      <c r="R302" s="86">
        <f t="shared" si="50"/>
        <v>2.8228690000482129E-2</v>
      </c>
    </row>
    <row r="303" spans="1:18" x14ac:dyDescent="0.35">
      <c r="A303" s="1">
        <v>1978.05</v>
      </c>
      <c r="B303" s="89">
        <f t="shared" si="41"/>
        <v>1978.05</v>
      </c>
      <c r="C303" s="80">
        <f t="shared" si="42"/>
        <v>28611</v>
      </c>
      <c r="D303" s="1">
        <f>VLOOKUP(A303,Data_Shiller!A:M,13,FALSE)</f>
        <v>9.6349107285984488</v>
      </c>
      <c r="E303" s="1">
        <f>VLOOKUP(A303,Data_Shiller!A:B,2)</f>
        <v>97.41</v>
      </c>
      <c r="F303" s="81">
        <f>VLOOKUP(C303,'FRED Graph'!$A$12:$C$853,3,FALSE)</f>
        <v>8.3499999999999991E-2</v>
      </c>
      <c r="G303" s="82">
        <f t="shared" si="43"/>
        <v>6.7054265433414972E-3</v>
      </c>
      <c r="H303" s="83">
        <f t="shared" si="44"/>
        <v>2.5664716148239286E-3</v>
      </c>
      <c r="I303" s="84">
        <f t="shared" si="45"/>
        <v>2.3816856585566315E-2</v>
      </c>
      <c r="J303" s="84">
        <f t="shared" si="46"/>
        <v>1.6290935222256446</v>
      </c>
      <c r="L303" s="85">
        <f t="shared" si="47"/>
        <v>3.1236127245014789E-2</v>
      </c>
      <c r="M303" s="85">
        <f t="shared" si="48"/>
        <v>2.3816856585566315E-2</v>
      </c>
      <c r="N303" s="85">
        <f t="shared" si="49"/>
        <v>0.10149011362144122</v>
      </c>
      <c r="P303" s="86">
        <f t="shared" si="50"/>
        <v>-5.2263872754985202E-2</v>
      </c>
      <c r="Q303" s="86">
        <f t="shared" si="50"/>
        <v>-5.9683143414433676E-2</v>
      </c>
      <c r="R303" s="86">
        <f t="shared" si="50"/>
        <v>1.7990113621441234E-2</v>
      </c>
    </row>
    <row r="304" spans="1:18" x14ac:dyDescent="0.35">
      <c r="A304" s="1">
        <v>1978.06</v>
      </c>
      <c r="B304" s="89">
        <f t="shared" si="41"/>
        <v>1978.06</v>
      </c>
      <c r="C304" s="80">
        <f t="shared" si="42"/>
        <v>28642</v>
      </c>
      <c r="D304" s="1">
        <f>VLOOKUP(A304,Data_Shiller!A:M,13,FALSE)</f>
        <v>9.5496789810417368</v>
      </c>
      <c r="E304" s="1">
        <f>VLOOKUP(A304,Data_Shiller!A:B,2)</f>
        <v>97.66</v>
      </c>
      <c r="F304" s="81">
        <f>VLOOKUP(C304,'FRED Graph'!$A$12:$C$853,3,FALSE)</f>
        <v>8.4600000000000009E-2</v>
      </c>
      <c r="G304" s="82">
        <f t="shared" si="43"/>
        <v>6.7905566023096497E-3</v>
      </c>
      <c r="H304" s="83">
        <f t="shared" si="44"/>
        <v>-4.8126151955765195E-3</v>
      </c>
      <c r="I304" s="84">
        <f t="shared" si="45"/>
        <v>4.1368011468359667E-2</v>
      </c>
      <c r="J304" s="84">
        <f t="shared" si="46"/>
        <v>1.7718615605160761</v>
      </c>
      <c r="L304" s="85">
        <f t="shared" si="47"/>
        <v>-5.6246997925264997E-2</v>
      </c>
      <c r="M304" s="85">
        <f t="shared" si="48"/>
        <v>4.1368011468359667E-2</v>
      </c>
      <c r="N304" s="85">
        <f t="shared" si="49"/>
        <v>0.10733022314363816</v>
      </c>
      <c r="P304" s="86">
        <f t="shared" si="50"/>
        <v>-0.14084699792526501</v>
      </c>
      <c r="Q304" s="86">
        <f t="shared" si="50"/>
        <v>-4.3231988531640342E-2</v>
      </c>
      <c r="R304" s="86">
        <f t="shared" si="50"/>
        <v>2.2730223143638151E-2</v>
      </c>
    </row>
    <row r="305" spans="1:18" x14ac:dyDescent="0.35">
      <c r="A305" s="1">
        <v>1978.07</v>
      </c>
      <c r="B305" s="89">
        <f t="shared" si="41"/>
        <v>1978.07</v>
      </c>
      <c r="C305" s="80">
        <f t="shared" si="42"/>
        <v>28672</v>
      </c>
      <c r="D305" s="1">
        <f>VLOOKUP(A305,Data_Shiller!A:M,13,FALSE)</f>
        <v>9.4255240477873574</v>
      </c>
      <c r="E305" s="1">
        <f>VLOOKUP(A305,Data_Shiller!A:B,2)</f>
        <v>97.19</v>
      </c>
      <c r="F305" s="81">
        <f>VLOOKUP(C305,'FRED Graph'!$A$12:$C$853,3,FALSE)</f>
        <v>8.6400000000000005E-2</v>
      </c>
      <c r="G305" s="82">
        <f t="shared" si="43"/>
        <v>6.9296897693704729E-3</v>
      </c>
      <c r="H305" s="83">
        <f t="shared" si="44"/>
        <v>6.9040024693898694E-2</v>
      </c>
      <c r="I305" s="84">
        <f t="shared" si="45"/>
        <v>5.6693075419281813E-2</v>
      </c>
      <c r="J305" s="84">
        <f t="shared" si="46"/>
        <v>1.7688033748328018</v>
      </c>
      <c r="L305" s="85">
        <f t="shared" si="47"/>
        <v>1.2280636081080298</v>
      </c>
      <c r="M305" s="85">
        <f t="shared" si="48"/>
        <v>5.6693075419281813E-2</v>
      </c>
      <c r="N305" s="85">
        <f t="shared" si="49"/>
        <v>0.10720799106821666</v>
      </c>
      <c r="P305" s="86">
        <f t="shared" si="50"/>
        <v>1.1416636081080298</v>
      </c>
      <c r="Q305" s="86">
        <f t="shared" si="50"/>
        <v>-2.9706924580718191E-2</v>
      </c>
      <c r="R305" s="86">
        <f t="shared" si="50"/>
        <v>2.0807991068216652E-2</v>
      </c>
    </row>
    <row r="306" spans="1:18" x14ac:dyDescent="0.35">
      <c r="A306" s="1">
        <v>1978.08</v>
      </c>
      <c r="B306" s="89">
        <f t="shared" si="41"/>
        <v>1978.08</v>
      </c>
      <c r="C306" s="80">
        <f t="shared" si="42"/>
        <v>28703</v>
      </c>
      <c r="D306" s="1">
        <f>VLOOKUP(A306,Data_Shiller!A:M,13,FALSE)</f>
        <v>10.02397085400375</v>
      </c>
      <c r="E306" s="1">
        <f>VLOOKUP(A306,Data_Shiller!A:B,2)</f>
        <v>103.9</v>
      </c>
      <c r="F306" s="81">
        <f>VLOOKUP(C306,'FRED Graph'!$A$12:$C$853,3,FALSE)</f>
        <v>8.4100000000000008E-2</v>
      </c>
      <c r="G306" s="82">
        <f t="shared" si="43"/>
        <v>6.7518709368770136E-3</v>
      </c>
      <c r="H306" s="83">
        <f t="shared" si="44"/>
        <v>0</v>
      </c>
      <c r="I306" s="84">
        <f t="shared" si="45"/>
        <v>3.3686236766121258E-2</v>
      </c>
      <c r="J306" s="84">
        <f t="shared" si="46"/>
        <v>1.5380173243503368</v>
      </c>
      <c r="L306" s="85">
        <f t="shared" si="47"/>
        <v>0</v>
      </c>
      <c r="M306" s="85">
        <f t="shared" si="48"/>
        <v>3.3686236766121258E-2</v>
      </c>
      <c r="N306" s="85">
        <f t="shared" si="49"/>
        <v>9.7613546153418218E-2</v>
      </c>
      <c r="P306" s="86">
        <f t="shared" si="50"/>
        <v>-8.4100000000000008E-2</v>
      </c>
      <c r="Q306" s="86">
        <f t="shared" si="50"/>
        <v>-5.041376323387875E-2</v>
      </c>
      <c r="R306" s="86">
        <f t="shared" si="50"/>
        <v>1.351354615341821E-2</v>
      </c>
    </row>
    <row r="307" spans="1:18" x14ac:dyDescent="0.35">
      <c r="A307" s="1">
        <v>1978.09</v>
      </c>
      <c r="B307" s="89">
        <f t="shared" si="41"/>
        <v>1978.09</v>
      </c>
      <c r="C307" s="80">
        <f t="shared" si="42"/>
        <v>28734</v>
      </c>
      <c r="D307" s="1">
        <f>VLOOKUP(A307,Data_Shiller!A:M,13,FALSE)</f>
        <v>9.9418874730044049</v>
      </c>
      <c r="E307" s="1">
        <f>VLOOKUP(A307,Data_Shiller!A:B,2)</f>
        <v>103.9</v>
      </c>
      <c r="F307" s="81">
        <f>VLOOKUP(C307,'FRED Graph'!$A$12:$C$853,3,FALSE)</f>
        <v>8.4199999999999997E-2</v>
      </c>
      <c r="G307" s="82">
        <f t="shared" si="43"/>
        <v>6.7596093782125166E-3</v>
      </c>
      <c r="H307" s="83">
        <f t="shared" si="44"/>
        <v>-3.1761308950914446E-2</v>
      </c>
      <c r="I307" s="84">
        <f t="shared" si="45"/>
        <v>4.5235803657362794E-2</v>
      </c>
      <c r="J307" s="84">
        <f t="shared" si="46"/>
        <v>1.5794032723772857</v>
      </c>
      <c r="L307" s="85">
        <f t="shared" si="47"/>
        <v>-0.32112596579905872</v>
      </c>
      <c r="M307" s="85">
        <f t="shared" si="48"/>
        <v>4.5235803657362794E-2</v>
      </c>
      <c r="N307" s="85">
        <f t="shared" si="49"/>
        <v>9.9390360278942991E-2</v>
      </c>
      <c r="P307" s="86">
        <f t="shared" si="50"/>
        <v>-0.40532596579905872</v>
      </c>
      <c r="Q307" s="86">
        <f t="shared" si="50"/>
        <v>-3.8964196342637203E-2</v>
      </c>
      <c r="R307" s="86">
        <f t="shared" si="50"/>
        <v>1.5190360278942994E-2</v>
      </c>
    </row>
    <row r="308" spans="1:18" x14ac:dyDescent="0.35">
      <c r="A308" s="1">
        <v>1978.1</v>
      </c>
      <c r="B308" s="89">
        <f t="shared" si="41"/>
        <v>1978.1</v>
      </c>
      <c r="C308" s="80">
        <f t="shared" si="42"/>
        <v>28460</v>
      </c>
      <c r="D308" s="1">
        <f>VLOOKUP(A308,Data_Shiller!A:M,13,FALSE)</f>
        <v>9.5336083582088307</v>
      </c>
      <c r="E308" s="1">
        <f>VLOOKUP(A308,Data_Shiller!A:B,2)</f>
        <v>100.6</v>
      </c>
      <c r="F308" s="81">
        <f>VLOOKUP(C308,'FRED Graph'!$A$12:$C$853,3,FALSE)</f>
        <v>7.690000000000001E-2</v>
      </c>
      <c r="G308" s="82">
        <f t="shared" si="43"/>
        <v>6.1929762832915181E-3</v>
      </c>
      <c r="H308" s="83">
        <f t="shared" si="44"/>
        <v>-5.854870775347909E-2</v>
      </c>
      <c r="I308" s="84">
        <f t="shared" si="45"/>
        <v>3.8767395626242651E-2</v>
      </c>
      <c r="J308" s="84">
        <f t="shared" si="46"/>
        <v>1.7574552683896618</v>
      </c>
      <c r="L308" s="85">
        <f t="shared" si="47"/>
        <v>-0.51518698435339283</v>
      </c>
      <c r="M308" s="85">
        <f t="shared" si="48"/>
        <v>3.8767395626242651E-2</v>
      </c>
      <c r="N308" s="85">
        <f t="shared" si="49"/>
        <v>0.10675335610426595</v>
      </c>
      <c r="P308" s="86">
        <f t="shared" si="50"/>
        <v>-0.5920869843533928</v>
      </c>
      <c r="Q308" s="86">
        <f t="shared" si="50"/>
        <v>-3.8132604373757359E-2</v>
      </c>
      <c r="R308" s="86">
        <f t="shared" si="50"/>
        <v>2.9853356104265941E-2</v>
      </c>
    </row>
    <row r="309" spans="1:18" x14ac:dyDescent="0.35">
      <c r="A309" s="1">
        <v>1978.11</v>
      </c>
      <c r="B309" s="89">
        <f t="shared" si="41"/>
        <v>1978.11</v>
      </c>
      <c r="C309" s="80">
        <f t="shared" si="42"/>
        <v>28795</v>
      </c>
      <c r="D309" s="1">
        <f>VLOOKUP(A309,Data_Shiller!A:M,13,FALSE)</f>
        <v>8.9284189022931493</v>
      </c>
      <c r="E309" s="1">
        <f>VLOOKUP(A309,Data_Shiller!A:B,2)</f>
        <v>94.71</v>
      </c>
      <c r="F309" s="81">
        <f>VLOOKUP(C309,'FRED Graph'!$A$12:$C$853,3,FALSE)</f>
        <v>8.8100000000000012E-2</v>
      </c>
      <c r="G309" s="82">
        <f t="shared" si="43"/>
        <v>7.0608994227128186E-3</v>
      </c>
      <c r="H309" s="83">
        <f t="shared" si="44"/>
        <v>1.4781966001478297E-2</v>
      </c>
      <c r="I309" s="84">
        <f t="shared" si="45"/>
        <v>9.4921338823777957E-2</v>
      </c>
      <c r="J309" s="84">
        <f t="shared" si="46"/>
        <v>1.8613662760004224</v>
      </c>
      <c r="L309" s="85">
        <f t="shared" si="47"/>
        <v>0.19253981512227014</v>
      </c>
      <c r="M309" s="85">
        <f t="shared" si="48"/>
        <v>9.4921338823777957E-2</v>
      </c>
      <c r="N309" s="85">
        <f t="shared" si="49"/>
        <v>0.11085492654532736</v>
      </c>
      <c r="P309" s="86">
        <f t="shared" si="50"/>
        <v>0.10443981512227013</v>
      </c>
      <c r="Q309" s="86">
        <f t="shared" si="50"/>
        <v>6.8213388237779449E-3</v>
      </c>
      <c r="R309" s="86">
        <f t="shared" si="50"/>
        <v>2.2754926545327347E-2</v>
      </c>
    </row>
    <row r="310" spans="1:18" x14ac:dyDescent="0.35">
      <c r="A310" s="1">
        <v>1978.12</v>
      </c>
      <c r="B310" s="89">
        <f t="shared" si="41"/>
        <v>1978.12</v>
      </c>
      <c r="C310" s="80">
        <f t="shared" si="42"/>
        <v>28825</v>
      </c>
      <c r="D310" s="1">
        <f>VLOOKUP(A310,Data_Shiller!A:M,13,FALSE)</f>
        <v>9.0119418191338276</v>
      </c>
      <c r="E310" s="1">
        <f>VLOOKUP(A310,Data_Shiller!A:B,2)</f>
        <v>96.11</v>
      </c>
      <c r="F310" s="81">
        <f>VLOOKUP(C310,'FRED Graph'!$A$12:$C$853,3,FALSE)</f>
        <v>9.01E-2</v>
      </c>
      <c r="G310" s="82">
        <f t="shared" si="43"/>
        <v>7.2150233541627973E-3</v>
      </c>
      <c r="H310" s="83">
        <f t="shared" si="44"/>
        <v>3.7457080428675349E-2</v>
      </c>
      <c r="I310" s="84">
        <f t="shared" si="45"/>
        <v>0.12163146394755997</v>
      </c>
      <c r="J310" s="84">
        <f t="shared" si="46"/>
        <v>1.8769118718135469</v>
      </c>
      <c r="L310" s="85">
        <f t="shared" si="47"/>
        <v>0.55468234973496844</v>
      </c>
      <c r="M310" s="85">
        <f t="shared" si="48"/>
        <v>0.12163146394755997</v>
      </c>
      <c r="N310" s="85">
        <f t="shared" si="49"/>
        <v>0.1114569755464847</v>
      </c>
      <c r="P310" s="86">
        <f t="shared" si="50"/>
        <v>0.46458234973496843</v>
      </c>
      <c r="Q310" s="86">
        <f t="shared" si="50"/>
        <v>3.1531463947559971E-2</v>
      </c>
      <c r="R310" s="86">
        <f t="shared" si="50"/>
        <v>2.1356975546484705E-2</v>
      </c>
    </row>
    <row r="311" spans="1:18" x14ac:dyDescent="0.35">
      <c r="A311" s="1">
        <v>1979.01</v>
      </c>
      <c r="B311" s="89">
        <f t="shared" si="41"/>
        <v>1979.01</v>
      </c>
      <c r="C311" s="80">
        <f t="shared" si="42"/>
        <v>28856</v>
      </c>
      <c r="D311" s="1">
        <f>VLOOKUP(A311,Data_Shiller!A:M,13,FALSE)</f>
        <v>9.2576369191399692</v>
      </c>
      <c r="E311" s="1">
        <f>VLOOKUP(A311,Data_Shiller!A:B,2)</f>
        <v>99.71</v>
      </c>
      <c r="F311" s="81">
        <f>VLOOKUP(C311,'FRED Graph'!$A$12:$C$853,3,FALSE)</f>
        <v>9.0999999999999998E-2</v>
      </c>
      <c r="G311" s="82">
        <f t="shared" si="43"/>
        <v>7.2842945738960108E-3</v>
      </c>
      <c r="H311" s="83">
        <f t="shared" si="44"/>
        <v>-1.4843044830006868E-2</v>
      </c>
      <c r="I311" s="84">
        <f t="shared" si="45"/>
        <v>0.11222545381606674</v>
      </c>
      <c r="J311" s="84">
        <f t="shared" si="46"/>
        <v>1.8623006719486512</v>
      </c>
      <c r="L311" s="85">
        <f t="shared" si="47"/>
        <v>-0.16427165246853404</v>
      </c>
      <c r="M311" s="85">
        <f t="shared" si="48"/>
        <v>0.11222545381606674</v>
      </c>
      <c r="N311" s="85">
        <f t="shared" si="49"/>
        <v>0.11089119683520998</v>
      </c>
      <c r="P311" s="86">
        <f t="shared" si="50"/>
        <v>-0.255271652468534</v>
      </c>
      <c r="Q311" s="86">
        <f t="shared" si="50"/>
        <v>2.1225453816066747E-2</v>
      </c>
      <c r="R311" s="86">
        <f t="shared" si="50"/>
        <v>1.9891196835209984E-2</v>
      </c>
    </row>
    <row r="312" spans="1:18" x14ac:dyDescent="0.35">
      <c r="A312" s="1">
        <v>1979.02</v>
      </c>
      <c r="B312" s="89">
        <f t="shared" si="41"/>
        <v>1979.02</v>
      </c>
      <c r="C312" s="80">
        <f t="shared" si="42"/>
        <v>28887</v>
      </c>
      <c r="D312" s="1">
        <f>VLOOKUP(A312,Data_Shiller!A:M,13,FALSE)</f>
        <v>9.0037403710456303</v>
      </c>
      <c r="E312" s="1">
        <f>VLOOKUP(A312,Data_Shiller!A:B,2)</f>
        <v>98.23</v>
      </c>
      <c r="F312" s="81">
        <f>VLOOKUP(C312,'FRED Graph'!$A$12:$C$853,3,FALSE)</f>
        <v>9.0999999999999998E-2</v>
      </c>
      <c r="G312" s="82">
        <f t="shared" si="43"/>
        <v>7.2842945738960108E-3</v>
      </c>
      <c r="H312" s="83">
        <f t="shared" si="44"/>
        <v>1.9036954087345848E-2</v>
      </c>
      <c r="I312" s="84">
        <f t="shared" si="45"/>
        <v>0.17377583223047943</v>
      </c>
      <c r="J312" s="84">
        <f t="shared" si="46"/>
        <v>1.9929756693474499</v>
      </c>
      <c r="L312" s="85">
        <f t="shared" si="47"/>
        <v>0.25394705899570003</v>
      </c>
      <c r="M312" s="85">
        <f t="shared" si="48"/>
        <v>0.17377583223047943</v>
      </c>
      <c r="N312" s="85">
        <f t="shared" si="49"/>
        <v>0.11586156432970185</v>
      </c>
      <c r="P312" s="86">
        <f t="shared" si="50"/>
        <v>0.16294705899570003</v>
      </c>
      <c r="Q312" s="86">
        <f t="shared" si="50"/>
        <v>8.2775832230479435E-2</v>
      </c>
      <c r="R312" s="86">
        <f t="shared" si="50"/>
        <v>2.4861564329701852E-2</v>
      </c>
    </row>
    <row r="313" spans="1:18" x14ac:dyDescent="0.35">
      <c r="A313" s="1">
        <v>1979.03</v>
      </c>
      <c r="B313" s="89">
        <f t="shared" si="41"/>
        <v>1979.03</v>
      </c>
      <c r="C313" s="80">
        <f t="shared" si="42"/>
        <v>28915</v>
      </c>
      <c r="D313" s="1">
        <f>VLOOKUP(A313,Data_Shiller!A:M,13,FALSE)</f>
        <v>9.0707850296607599</v>
      </c>
      <c r="E313" s="1">
        <f>VLOOKUP(A313,Data_Shiller!A:B,2)</f>
        <v>100.1</v>
      </c>
      <c r="F313" s="81">
        <f>VLOOKUP(C313,'FRED Graph'!$A$12:$C$853,3,FALSE)</f>
        <v>9.1199999999999989E-2</v>
      </c>
      <c r="G313" s="82">
        <f t="shared" si="43"/>
        <v>7.2996810644501142E-3</v>
      </c>
      <c r="H313" s="83">
        <f t="shared" si="44"/>
        <v>1.998001998001997E-2</v>
      </c>
      <c r="I313" s="84">
        <f t="shared" si="45"/>
        <v>4.5954045954045952E-2</v>
      </c>
      <c r="J313" s="84">
        <f t="shared" si="46"/>
        <v>1.924075924075924</v>
      </c>
      <c r="L313" s="85">
        <f t="shared" si="47"/>
        <v>0.26794371495534186</v>
      </c>
      <c r="M313" s="85">
        <f t="shared" si="48"/>
        <v>4.5954045954045952E-2</v>
      </c>
      <c r="N313" s="85">
        <f t="shared" si="49"/>
        <v>0.11326579213991406</v>
      </c>
      <c r="P313" s="86">
        <f t="shared" si="50"/>
        <v>0.17674371495534186</v>
      </c>
      <c r="Q313" s="86">
        <f t="shared" si="50"/>
        <v>-4.5245954045954037E-2</v>
      </c>
      <c r="R313" s="86">
        <f t="shared" si="50"/>
        <v>2.2065792139914067E-2</v>
      </c>
    </row>
    <row r="314" spans="1:18" x14ac:dyDescent="0.35">
      <c r="A314" s="1">
        <v>1979.04</v>
      </c>
      <c r="B314" s="89">
        <f t="shared" si="41"/>
        <v>1979.04</v>
      </c>
      <c r="C314" s="80">
        <f t="shared" si="42"/>
        <v>28946</v>
      </c>
      <c r="D314" s="1">
        <f>VLOOKUP(A314,Data_Shiller!A:M,13,FALSE)</f>
        <v>9.1330635662174124</v>
      </c>
      <c r="E314" s="1">
        <f>VLOOKUP(A314,Data_Shiller!A:B,2)</f>
        <v>102.1</v>
      </c>
      <c r="F314" s="81">
        <f>VLOOKUP(C314,'FRED Graph'!$A$12:$C$853,3,FALSE)</f>
        <v>9.1799999999999993E-2</v>
      </c>
      <c r="G314" s="82">
        <f t="shared" si="43"/>
        <v>7.3458250304712092E-3</v>
      </c>
      <c r="H314" s="83">
        <f t="shared" si="44"/>
        <v>-2.3212536728697275E-2</v>
      </c>
      <c r="I314" s="84">
        <f t="shared" si="45"/>
        <v>8.8148873653282056E-3</v>
      </c>
      <c r="J314" s="84">
        <f t="shared" si="46"/>
        <v>1.9608227228207644</v>
      </c>
      <c r="L314" s="85">
        <f t="shared" si="47"/>
        <v>-0.24560131372552274</v>
      </c>
      <c r="M314" s="85">
        <f t="shared" si="48"/>
        <v>8.8148873653282056E-3</v>
      </c>
      <c r="N314" s="85">
        <f t="shared" si="49"/>
        <v>0.11465698148949532</v>
      </c>
      <c r="P314" s="86">
        <f t="shared" si="50"/>
        <v>-0.33740131372552273</v>
      </c>
      <c r="Q314" s="86">
        <f t="shared" si="50"/>
        <v>-8.2985112634671787E-2</v>
      </c>
      <c r="R314" s="86">
        <f t="shared" si="50"/>
        <v>2.2856981489495332E-2</v>
      </c>
    </row>
    <row r="315" spans="1:18" x14ac:dyDescent="0.35">
      <c r="A315" s="1">
        <v>1979.05</v>
      </c>
      <c r="B315" s="89">
        <f t="shared" si="41"/>
        <v>1979.05</v>
      </c>
      <c r="C315" s="80">
        <f t="shared" si="42"/>
        <v>28976</v>
      </c>
      <c r="D315" s="1">
        <f>VLOOKUP(A315,Data_Shiller!A:M,13,FALSE)</f>
        <v>8.7943832898149559</v>
      </c>
      <c r="E315" s="1">
        <f>VLOOKUP(A315,Data_Shiller!A:B,2)</f>
        <v>99.73</v>
      </c>
      <c r="F315" s="81">
        <f>VLOOKUP(C315,'FRED Graph'!$A$12:$C$853,3,FALSE)</f>
        <v>9.2499999999999999E-2</v>
      </c>
      <c r="G315" s="82">
        <f t="shared" si="43"/>
        <v>7.3996302871768282E-3</v>
      </c>
      <c r="H315" s="83">
        <f t="shared" si="44"/>
        <v>1.975333400180479E-2</v>
      </c>
      <c r="I315" s="84">
        <f t="shared" si="45"/>
        <v>7.9915772585982037E-2</v>
      </c>
      <c r="J315" s="84">
        <f t="shared" si="46"/>
        <v>2.1474982452622076</v>
      </c>
      <c r="L315" s="85">
        <f t="shared" si="47"/>
        <v>0.26456630776980461</v>
      </c>
      <c r="M315" s="85">
        <f t="shared" si="48"/>
        <v>7.9915772585982037E-2</v>
      </c>
      <c r="N315" s="85">
        <f t="shared" si="49"/>
        <v>0.12149295472019883</v>
      </c>
      <c r="P315" s="86">
        <f t="shared" si="50"/>
        <v>0.17206630776980461</v>
      </c>
      <c r="Q315" s="86">
        <f t="shared" si="50"/>
        <v>-1.2584227414017962E-2</v>
      </c>
      <c r="R315" s="86">
        <f t="shared" si="50"/>
        <v>2.8992954720198832E-2</v>
      </c>
    </row>
    <row r="316" spans="1:18" x14ac:dyDescent="0.35">
      <c r="A316" s="1">
        <v>1979.06</v>
      </c>
      <c r="B316" s="89">
        <f t="shared" si="41"/>
        <v>1979.06</v>
      </c>
      <c r="C316" s="80">
        <f t="shared" si="42"/>
        <v>29007</v>
      </c>
      <c r="D316" s="1">
        <f>VLOOKUP(A316,Data_Shiller!A:M,13,FALSE)</f>
        <v>8.853937764693951</v>
      </c>
      <c r="E316" s="1">
        <f>VLOOKUP(A316,Data_Shiller!A:B,2)</f>
        <v>101.7</v>
      </c>
      <c r="F316" s="81">
        <f>VLOOKUP(C316,'FRED Graph'!$A$12:$C$853,3,FALSE)</f>
        <v>8.9099999999999999E-2</v>
      </c>
      <c r="G316" s="82">
        <f t="shared" si="43"/>
        <v>7.1379938189517489E-3</v>
      </c>
      <c r="H316" s="83">
        <f t="shared" si="44"/>
        <v>9.8328416912487615E-3</v>
      </c>
      <c r="I316" s="84">
        <f t="shared" si="45"/>
        <v>0.12684365781710905</v>
      </c>
      <c r="J316" s="84">
        <f t="shared" si="46"/>
        <v>2.1828908554572268</v>
      </c>
      <c r="L316" s="85">
        <f t="shared" si="47"/>
        <v>0.1245891473070091</v>
      </c>
      <c r="M316" s="85">
        <f t="shared" si="48"/>
        <v>0.12684365781710905</v>
      </c>
      <c r="N316" s="85">
        <f t="shared" si="49"/>
        <v>0.12274770151086334</v>
      </c>
      <c r="P316" s="86">
        <f t="shared" si="50"/>
        <v>3.5489147307009097E-2</v>
      </c>
      <c r="Q316" s="86">
        <f t="shared" si="50"/>
        <v>3.7743657817109047E-2</v>
      </c>
      <c r="R316" s="86">
        <f t="shared" si="50"/>
        <v>3.364770151086334E-2</v>
      </c>
    </row>
    <row r="317" spans="1:18" x14ac:dyDescent="0.35">
      <c r="A317" s="1">
        <v>1979.07</v>
      </c>
      <c r="B317" s="89">
        <f t="shared" si="41"/>
        <v>1979.07</v>
      </c>
      <c r="C317" s="80">
        <f t="shared" si="42"/>
        <v>29037</v>
      </c>
      <c r="D317" s="1">
        <f>VLOOKUP(A317,Data_Shiller!A:M,13,FALSE)</f>
        <v>8.8274980455423613</v>
      </c>
      <c r="E317" s="1">
        <f>VLOOKUP(A317,Data_Shiller!A:B,2)</f>
        <v>102.7</v>
      </c>
      <c r="F317" s="81">
        <f>VLOOKUP(C317,'FRED Graph'!$A$12:$C$853,3,FALSE)</f>
        <v>8.9499999999999996E-2</v>
      </c>
      <c r="G317" s="82">
        <f t="shared" si="43"/>
        <v>7.1688134099689993E-3</v>
      </c>
      <c r="H317" s="83">
        <f t="shared" si="44"/>
        <v>4.576436222005853E-2</v>
      </c>
      <c r="I317" s="84">
        <f t="shared" si="45"/>
        <v>0.16650438169425508</v>
      </c>
      <c r="J317" s="84">
        <f t="shared" si="46"/>
        <v>2.2317429406036999</v>
      </c>
      <c r="L317" s="85">
        <f t="shared" si="47"/>
        <v>0.71082683293209237</v>
      </c>
      <c r="M317" s="85">
        <f t="shared" si="48"/>
        <v>0.16650438169425508</v>
      </c>
      <c r="N317" s="85">
        <f t="shared" si="49"/>
        <v>0.12445914514044465</v>
      </c>
      <c r="P317" s="86">
        <f t="shared" si="50"/>
        <v>0.62132683293209234</v>
      </c>
      <c r="Q317" s="86">
        <f t="shared" si="50"/>
        <v>7.7004381694255081E-2</v>
      </c>
      <c r="R317" s="86">
        <f t="shared" si="50"/>
        <v>3.4959145140444653E-2</v>
      </c>
    </row>
    <row r="318" spans="1:18" x14ac:dyDescent="0.35">
      <c r="A318" s="1">
        <v>1979.08</v>
      </c>
      <c r="B318" s="89">
        <f t="shared" si="41"/>
        <v>1979.08</v>
      </c>
      <c r="C318" s="80">
        <f t="shared" si="42"/>
        <v>29068</v>
      </c>
      <c r="D318" s="1">
        <f>VLOOKUP(A318,Data_Shiller!A:M,13,FALSE)</f>
        <v>9.1271657972150297</v>
      </c>
      <c r="E318" s="1">
        <f>VLOOKUP(A318,Data_Shiller!A:B,2)</f>
        <v>107.4</v>
      </c>
      <c r="F318" s="81">
        <f>VLOOKUP(C318,'FRED Graph'!$A$12:$C$853,3,FALSE)</f>
        <v>9.0299999999999991E-2</v>
      </c>
      <c r="G318" s="82">
        <f t="shared" si="43"/>
        <v>7.2304214879184148E-3</v>
      </c>
      <c r="H318" s="83">
        <f t="shared" si="44"/>
        <v>1.1173184357541777E-2</v>
      </c>
      <c r="I318" s="84">
        <f t="shared" si="45"/>
        <v>0.14990689013035374</v>
      </c>
      <c r="J318" s="84">
        <f t="shared" si="46"/>
        <v>2.2271880819366854</v>
      </c>
      <c r="L318" s="85">
        <f t="shared" si="47"/>
        <v>0.14263237922062522</v>
      </c>
      <c r="M318" s="85">
        <f t="shared" si="48"/>
        <v>0.14990689013035374</v>
      </c>
      <c r="N318" s="85">
        <f t="shared" si="49"/>
        <v>0.12430056186580196</v>
      </c>
      <c r="P318" s="86">
        <f t="shared" si="50"/>
        <v>5.2332379220625225E-2</v>
      </c>
      <c r="Q318" s="86">
        <f t="shared" si="50"/>
        <v>5.9606890130353751E-2</v>
      </c>
      <c r="R318" s="86">
        <f t="shared" si="50"/>
        <v>3.400056186580197E-2</v>
      </c>
    </row>
    <row r="319" spans="1:18" x14ac:dyDescent="0.35">
      <c r="A319" s="1">
        <v>1979.09</v>
      </c>
      <c r="B319" s="89">
        <f t="shared" si="41"/>
        <v>1979.09</v>
      </c>
      <c r="C319" s="80">
        <f t="shared" si="42"/>
        <v>29099</v>
      </c>
      <c r="D319" s="1">
        <f>VLOOKUP(A319,Data_Shiller!A:M,13,FALSE)</f>
        <v>9.1127589907409536</v>
      </c>
      <c r="E319" s="1">
        <f>VLOOKUP(A319,Data_Shiller!A:B,2)</f>
        <v>108.6</v>
      </c>
      <c r="F319" s="81">
        <f>VLOOKUP(C319,'FRED Graph'!$A$12:$C$853,3,FALSE)</f>
        <v>9.3299999999999994E-2</v>
      </c>
      <c r="G319" s="82">
        <f t="shared" si="43"/>
        <v>7.4610833265813525E-3</v>
      </c>
      <c r="H319" s="83">
        <f t="shared" si="44"/>
        <v>-3.7753222836095723E-2</v>
      </c>
      <c r="I319" s="84">
        <f t="shared" si="45"/>
        <v>0.16482504604051562</v>
      </c>
      <c r="J319" s="84">
        <f t="shared" si="46"/>
        <v>2.1979742173112342</v>
      </c>
      <c r="L319" s="85">
        <f t="shared" si="47"/>
        <v>-0.36985922560635953</v>
      </c>
      <c r="M319" s="85">
        <f t="shared" si="48"/>
        <v>0.16482504604051562</v>
      </c>
      <c r="N319" s="85">
        <f t="shared" si="49"/>
        <v>0.12327862780285459</v>
      </c>
      <c r="P319" s="86">
        <f t="shared" si="50"/>
        <v>-0.46315922560635953</v>
      </c>
      <c r="Q319" s="86">
        <f t="shared" si="50"/>
        <v>7.1525046040515627E-2</v>
      </c>
      <c r="R319" s="86">
        <f t="shared" si="50"/>
        <v>2.9978627802854596E-2</v>
      </c>
    </row>
    <row r="320" spans="1:18" x14ac:dyDescent="0.35">
      <c r="A320" s="1">
        <v>1979.1</v>
      </c>
      <c r="B320" s="89">
        <f t="shared" si="41"/>
        <v>1979.1</v>
      </c>
      <c r="C320" s="80">
        <f t="shared" si="42"/>
        <v>28825</v>
      </c>
      <c r="D320" s="1">
        <f>VLOOKUP(A320,Data_Shiller!A:M,13,FALSE)</f>
        <v>8.6818433068993084</v>
      </c>
      <c r="E320" s="1">
        <f>VLOOKUP(A320,Data_Shiller!A:B,2)</f>
        <v>104.5</v>
      </c>
      <c r="F320" s="81">
        <f>VLOOKUP(C320,'FRED Graph'!$A$12:$C$853,3,FALSE)</f>
        <v>9.01E-2</v>
      </c>
      <c r="G320" s="82">
        <f t="shared" si="43"/>
        <v>7.2150233541627973E-3</v>
      </c>
      <c r="H320" s="83">
        <f t="shared" si="44"/>
        <v>-7.6555023923444709E-3</v>
      </c>
      <c r="I320" s="84">
        <f t="shared" si="45"/>
        <v>0.24593301435406678</v>
      </c>
      <c r="J320" s="84">
        <f t="shared" si="46"/>
        <v>2.3244019138755978</v>
      </c>
      <c r="L320" s="85">
        <f t="shared" si="47"/>
        <v>-8.809501188432145E-2</v>
      </c>
      <c r="M320" s="85">
        <f t="shared" si="48"/>
        <v>0.24593301435406678</v>
      </c>
      <c r="N320" s="85">
        <f t="shared" si="49"/>
        <v>0.12764228351771512</v>
      </c>
      <c r="P320" s="86">
        <f t="shared" si="50"/>
        <v>-0.17819501188432146</v>
      </c>
      <c r="Q320" s="86">
        <f t="shared" si="50"/>
        <v>0.15583301435406677</v>
      </c>
      <c r="R320" s="86">
        <f t="shared" si="50"/>
        <v>3.7542283517715117E-2</v>
      </c>
    </row>
    <row r="321" spans="1:18" x14ac:dyDescent="0.35">
      <c r="A321" s="1">
        <v>1979.11</v>
      </c>
      <c r="B321" s="89">
        <f t="shared" si="41"/>
        <v>1979.11</v>
      </c>
      <c r="C321" s="80">
        <f t="shared" si="42"/>
        <v>29160</v>
      </c>
      <c r="D321" s="1">
        <f>VLOOKUP(A321,Data_Shiller!A:M,13,FALSE)</f>
        <v>8.518784302983553</v>
      </c>
      <c r="E321" s="1">
        <f>VLOOKUP(A321,Data_Shiller!A:B,2)</f>
        <v>103.7</v>
      </c>
      <c r="F321" s="81">
        <f>VLOOKUP(C321,'FRED Graph'!$A$12:$C$853,3,FALSE)</f>
        <v>0.1065</v>
      </c>
      <c r="G321" s="82">
        <f t="shared" si="43"/>
        <v>8.4691521009379045E-3</v>
      </c>
      <c r="H321" s="83">
        <f t="shared" si="44"/>
        <v>3.9537126325940086E-2</v>
      </c>
      <c r="I321" s="84">
        <f t="shared" si="45"/>
        <v>0.30858244937319168</v>
      </c>
      <c r="J321" s="84">
        <f t="shared" si="46"/>
        <v>2.2806171648987461</v>
      </c>
      <c r="L321" s="85">
        <f t="shared" si="47"/>
        <v>0.59250224607759705</v>
      </c>
      <c r="M321" s="85">
        <f t="shared" si="48"/>
        <v>0.30858244937319168</v>
      </c>
      <c r="N321" s="85">
        <f t="shared" si="49"/>
        <v>0.1261482214810179</v>
      </c>
      <c r="P321" s="86">
        <f t="shared" si="50"/>
        <v>0.48600224607759707</v>
      </c>
      <c r="Q321" s="86">
        <f t="shared" si="50"/>
        <v>0.2020824493731917</v>
      </c>
      <c r="R321" s="86">
        <f t="shared" si="50"/>
        <v>1.96482214810179E-2</v>
      </c>
    </row>
    <row r="322" spans="1:18" x14ac:dyDescent="0.35">
      <c r="A322" s="1">
        <v>1979.12</v>
      </c>
      <c r="B322" s="89">
        <f t="shared" ref="B322:B385" si="51">IF(RIGHT(A322,3)="0.1",_xlfn.CONCAT(A322,"0"),A322)</f>
        <v>1979.12</v>
      </c>
      <c r="C322" s="80">
        <f t="shared" si="42"/>
        <v>29190</v>
      </c>
      <c r="D322" s="1">
        <f>VLOOKUP(A322,Data_Shiller!A:M,13,FALSE)</f>
        <v>8.7452044046692894</v>
      </c>
      <c r="E322" s="1">
        <f>VLOOKUP(A322,Data_Shiller!A:B,2)</f>
        <v>107.8</v>
      </c>
      <c r="F322" s="81">
        <f>VLOOKUP(C322,'FRED Graph'!$A$12:$C$853,3,FALSE)</f>
        <v>0.10390000000000001</v>
      </c>
      <c r="G322" s="82">
        <f t="shared" si="43"/>
        <v>8.2714681216402575E-3</v>
      </c>
      <c r="H322" s="83">
        <f t="shared" si="44"/>
        <v>2.8756957328385901E-2</v>
      </c>
      <c r="I322" s="84">
        <f t="shared" si="45"/>
        <v>0.23840445269016697</v>
      </c>
      <c r="J322" s="84">
        <f t="shared" si="46"/>
        <v>2.2337662337662341</v>
      </c>
      <c r="L322" s="85">
        <f t="shared" si="47"/>
        <v>0.40524944868827828</v>
      </c>
      <c r="M322" s="85">
        <f t="shared" si="48"/>
        <v>0.23840445269016697</v>
      </c>
      <c r="N322" s="85">
        <f t="shared" si="49"/>
        <v>0.12452952418440844</v>
      </c>
      <c r="P322" s="86">
        <f t="shared" si="50"/>
        <v>0.30134944868827829</v>
      </c>
      <c r="Q322" s="86">
        <f t="shared" si="50"/>
        <v>0.13450445269016698</v>
      </c>
      <c r="R322" s="86">
        <f t="shared" si="50"/>
        <v>2.0629524184408429E-2</v>
      </c>
    </row>
    <row r="323" spans="1:18" x14ac:dyDescent="0.35">
      <c r="A323" s="1">
        <v>1980.01</v>
      </c>
      <c r="B323" s="89">
        <f t="shared" si="51"/>
        <v>1980.01</v>
      </c>
      <c r="C323" s="80">
        <f t="shared" ref="C323:C386" si="52">DATE(LEFT(B323,4),RIGHT(B323,2),1)</f>
        <v>29221</v>
      </c>
      <c r="D323" s="1">
        <f>VLOOKUP(A323,Data_Shiller!A:M,13,FALSE)</f>
        <v>8.8509341807291033</v>
      </c>
      <c r="E323" s="1">
        <f>VLOOKUP(A323,Data_Shiller!A:B,2)</f>
        <v>110.9</v>
      </c>
      <c r="F323" s="81">
        <f>VLOOKUP(C323,'FRED Graph'!$A$12:$C$853,3,FALSE)</f>
        <v>0.10800000000000001</v>
      </c>
      <c r="G323" s="82">
        <f t="shared" ref="G323:G386" si="53">((1+F323)^(1/12))-1</f>
        <v>8.5830069477084159E-3</v>
      </c>
      <c r="H323" s="83">
        <f t="shared" ref="H323:H386" si="54">E324/E323-1</f>
        <v>3.9675383228133354E-2</v>
      </c>
      <c r="I323" s="84">
        <f t="shared" ref="I323:I386" si="55">E335/E323-1</f>
        <v>0.19927862939585195</v>
      </c>
      <c r="J323" s="84">
        <f t="shared" ref="J323:J386" si="56">E443/E323-1</f>
        <v>2.0655545536519386</v>
      </c>
      <c r="L323" s="85">
        <f t="shared" ref="L323:L386" si="57">((1+H323)^12)-1</f>
        <v>0.59504571142106943</v>
      </c>
      <c r="M323" s="85">
        <f t="shared" ref="M323:M386" si="58">I323</f>
        <v>0.19927862939585195</v>
      </c>
      <c r="N323" s="85">
        <f t="shared" ref="N323:N386" si="59">((1+J323)^(1/10))-1</f>
        <v>0.11853841717372449</v>
      </c>
      <c r="P323" s="86">
        <f t="shared" ref="P323:R386" si="60">L323-$F323</f>
        <v>0.48704571142106945</v>
      </c>
      <c r="Q323" s="86">
        <f t="shared" si="60"/>
        <v>9.1278629395851935E-2</v>
      </c>
      <c r="R323" s="86">
        <f t="shared" si="60"/>
        <v>1.0538417173724474E-2</v>
      </c>
    </row>
    <row r="324" spans="1:18" x14ac:dyDescent="0.35">
      <c r="A324" s="1">
        <v>1980.02</v>
      </c>
      <c r="B324" s="89">
        <f t="shared" si="51"/>
        <v>1980.02</v>
      </c>
      <c r="C324" s="80">
        <f t="shared" si="52"/>
        <v>29252</v>
      </c>
      <c r="D324" s="1">
        <f>VLOOKUP(A324,Data_Shiller!A:M,13,FALSE)</f>
        <v>9.0544760921925107</v>
      </c>
      <c r="E324" s="1">
        <f>VLOOKUP(A324,Data_Shiller!A:B,2)</f>
        <v>115.3</v>
      </c>
      <c r="F324" s="81">
        <f>VLOOKUP(C324,'FRED Graph'!$A$12:$C$853,3,FALSE)</f>
        <v>0.1241</v>
      </c>
      <c r="G324" s="82">
        <f t="shared" si="53"/>
        <v>9.796231616329365E-3</v>
      </c>
      <c r="H324" s="83">
        <f t="shared" si="54"/>
        <v>-9.1934084995663468E-2</v>
      </c>
      <c r="I324" s="84">
        <f t="shared" si="55"/>
        <v>0.11361665221162198</v>
      </c>
      <c r="J324" s="84">
        <f t="shared" si="56"/>
        <v>1.8660017346053772</v>
      </c>
      <c r="L324" s="85">
        <f t="shared" si="57"/>
        <v>-0.68565359885598764</v>
      </c>
      <c r="M324" s="85">
        <f t="shared" si="58"/>
        <v>0.11361665221162198</v>
      </c>
      <c r="N324" s="85">
        <f t="shared" si="59"/>
        <v>0.11103475574181609</v>
      </c>
      <c r="P324" s="86">
        <f t="shared" si="60"/>
        <v>-0.80975359885598763</v>
      </c>
      <c r="Q324" s="86">
        <f t="shared" si="60"/>
        <v>-1.048334778837802E-2</v>
      </c>
      <c r="R324" s="86">
        <f t="shared" si="60"/>
        <v>-1.3065244258183908E-2</v>
      </c>
    </row>
    <row r="325" spans="1:18" x14ac:dyDescent="0.35">
      <c r="A325" s="1">
        <v>1980.03</v>
      </c>
      <c r="B325" s="89">
        <f t="shared" si="51"/>
        <v>1980.03</v>
      </c>
      <c r="C325" s="80">
        <f t="shared" si="52"/>
        <v>29281</v>
      </c>
      <c r="D325" s="1">
        <f>VLOOKUP(A325,Data_Shiller!A:M,13,FALSE)</f>
        <v>8.0811509007854934</v>
      </c>
      <c r="E325" s="1">
        <f>VLOOKUP(A325,Data_Shiller!A:B,2)</f>
        <v>104.7</v>
      </c>
      <c r="F325" s="81">
        <f>VLOOKUP(C325,'FRED Graph'!$A$12:$C$853,3,FALSE)</f>
        <v>0.1275</v>
      </c>
      <c r="G325" s="82">
        <f t="shared" si="53"/>
        <v>1.0050402122422808E-2</v>
      </c>
      <c r="H325" s="83">
        <f t="shared" si="54"/>
        <v>-1.6236867239732611E-2</v>
      </c>
      <c r="I325" s="84">
        <f t="shared" si="55"/>
        <v>0.27220630372492827</v>
      </c>
      <c r="J325" s="84">
        <f t="shared" si="56"/>
        <v>2.232664756446991</v>
      </c>
      <c r="L325" s="85">
        <f t="shared" si="57"/>
        <v>-0.17835064943800616</v>
      </c>
      <c r="M325" s="85">
        <f t="shared" si="58"/>
        <v>0.27220630372492827</v>
      </c>
      <c r="N325" s="85">
        <f t="shared" si="59"/>
        <v>0.124491214870321</v>
      </c>
      <c r="P325" s="86">
        <f t="shared" si="60"/>
        <v>-0.30585064943800616</v>
      </c>
      <c r="Q325" s="86">
        <f t="shared" si="60"/>
        <v>0.14470630372492826</v>
      </c>
      <c r="R325" s="86">
        <f t="shared" si="60"/>
        <v>-3.0087851296790036E-3</v>
      </c>
    </row>
    <row r="326" spans="1:18" x14ac:dyDescent="0.35">
      <c r="A326" s="1">
        <v>1980.04</v>
      </c>
      <c r="B326" s="89">
        <f t="shared" si="51"/>
        <v>1980.04</v>
      </c>
      <c r="C326" s="80">
        <f t="shared" si="52"/>
        <v>29312</v>
      </c>
      <c r="D326" s="1">
        <f>VLOOKUP(A326,Data_Shiller!A:M,13,FALSE)</f>
        <v>7.8440245047192132</v>
      </c>
      <c r="E326" s="1">
        <f>VLOOKUP(A326,Data_Shiller!A:B,2)</f>
        <v>103</v>
      </c>
      <c r="F326" s="81">
        <f>VLOOKUP(C326,'FRED Graph'!$A$12:$C$853,3,FALSE)</f>
        <v>0.11470000000000001</v>
      </c>
      <c r="G326" s="82">
        <f t="shared" si="53"/>
        <v>9.0898398061431962E-3</v>
      </c>
      <c r="H326" s="83">
        <f t="shared" si="54"/>
        <v>4.5631067961165117E-2</v>
      </c>
      <c r="I326" s="84">
        <f t="shared" si="55"/>
        <v>0.30485436893203888</v>
      </c>
      <c r="J326" s="84">
        <f t="shared" si="56"/>
        <v>2.2833009708737864</v>
      </c>
      <c r="L326" s="85">
        <f t="shared" si="57"/>
        <v>0.70821190049446603</v>
      </c>
      <c r="M326" s="85">
        <f t="shared" si="58"/>
        <v>0.30485436893203888</v>
      </c>
      <c r="N326" s="85">
        <f t="shared" si="59"/>
        <v>0.12624031547155901</v>
      </c>
      <c r="P326" s="86">
        <f t="shared" si="60"/>
        <v>0.593511900494466</v>
      </c>
      <c r="Q326" s="86">
        <f t="shared" si="60"/>
        <v>0.19015436893203885</v>
      </c>
      <c r="R326" s="86">
        <f t="shared" si="60"/>
        <v>1.1540315471558996E-2</v>
      </c>
    </row>
    <row r="327" spans="1:18" x14ac:dyDescent="0.35">
      <c r="A327" s="1">
        <v>1980.05</v>
      </c>
      <c r="B327" s="89">
        <f t="shared" si="51"/>
        <v>1980.05</v>
      </c>
      <c r="C327" s="80">
        <f t="shared" si="52"/>
        <v>29342</v>
      </c>
      <c r="D327" s="1">
        <f>VLOOKUP(A327,Data_Shiller!A:M,13,FALSE)</f>
        <v>8.1042258071764905</v>
      </c>
      <c r="E327" s="1">
        <f>VLOOKUP(A327,Data_Shiller!A:B,2)</f>
        <v>107.7</v>
      </c>
      <c r="F327" s="81">
        <f>VLOOKUP(C327,'FRED Graph'!$A$12:$C$853,3,FALSE)</f>
        <v>0.1018</v>
      </c>
      <c r="G327" s="82">
        <f t="shared" si="53"/>
        <v>8.11148846743448E-3</v>
      </c>
      <c r="H327" s="83">
        <f t="shared" si="54"/>
        <v>6.4066852367687943E-2</v>
      </c>
      <c r="I327" s="84">
        <f t="shared" si="55"/>
        <v>0.22284122562674091</v>
      </c>
      <c r="J327" s="84">
        <f t="shared" si="56"/>
        <v>2.2520891364902504</v>
      </c>
      <c r="L327" s="85">
        <f t="shared" si="57"/>
        <v>1.1068177662820604</v>
      </c>
      <c r="M327" s="85">
        <f t="shared" si="58"/>
        <v>0.22284122562674091</v>
      </c>
      <c r="N327" s="85">
        <f t="shared" si="59"/>
        <v>0.12516507711535896</v>
      </c>
      <c r="P327" s="86">
        <f t="shared" si="60"/>
        <v>1.0050177662820605</v>
      </c>
      <c r="Q327" s="86">
        <f t="shared" si="60"/>
        <v>0.12104122562674091</v>
      </c>
      <c r="R327" s="86">
        <f t="shared" si="60"/>
        <v>2.3365077115358956E-2</v>
      </c>
    </row>
    <row r="328" spans="1:18" x14ac:dyDescent="0.35">
      <c r="A328" s="1">
        <v>1980.06</v>
      </c>
      <c r="B328" s="89">
        <f t="shared" si="51"/>
        <v>1980.06</v>
      </c>
      <c r="C328" s="80">
        <f t="shared" si="52"/>
        <v>29373</v>
      </c>
      <c r="D328" s="1">
        <f>VLOOKUP(A328,Data_Shiller!A:M,13,FALSE)</f>
        <v>8.5120779623067353</v>
      </c>
      <c r="E328" s="1">
        <f>VLOOKUP(A328,Data_Shiller!A:B,2)</f>
        <v>114.6</v>
      </c>
      <c r="F328" s="81">
        <f>VLOOKUP(C328,'FRED Graph'!$A$12:$C$853,3,FALSE)</f>
        <v>9.7799999999999998E-2</v>
      </c>
      <c r="G328" s="82">
        <f t="shared" si="53"/>
        <v>7.8059905457228407E-3</v>
      </c>
      <c r="H328" s="83">
        <f t="shared" si="54"/>
        <v>4.5375218150087271E-2</v>
      </c>
      <c r="I328" s="84">
        <f t="shared" si="55"/>
        <v>0.1544502617801049</v>
      </c>
      <c r="J328" s="84">
        <f t="shared" si="56"/>
        <v>2.1447643979057593</v>
      </c>
      <c r="L328" s="85">
        <f t="shared" si="57"/>
        <v>0.70320296733701504</v>
      </c>
      <c r="M328" s="85">
        <f t="shared" si="58"/>
        <v>0.1544502617801049</v>
      </c>
      <c r="N328" s="85">
        <f t="shared" si="59"/>
        <v>0.12139550622798767</v>
      </c>
      <c r="P328" s="86">
        <f t="shared" si="60"/>
        <v>0.60540296733701504</v>
      </c>
      <c r="Q328" s="86">
        <f t="shared" si="60"/>
        <v>5.6650261780104905E-2</v>
      </c>
      <c r="R328" s="86">
        <f t="shared" si="60"/>
        <v>2.3595506227987673E-2</v>
      </c>
    </row>
    <row r="329" spans="1:18" x14ac:dyDescent="0.35">
      <c r="A329" s="1">
        <v>1980.07</v>
      </c>
      <c r="B329" s="89">
        <f t="shared" si="51"/>
        <v>1980.07</v>
      </c>
      <c r="C329" s="80">
        <f t="shared" si="52"/>
        <v>29403</v>
      </c>
      <c r="D329" s="1">
        <f>VLOOKUP(A329,Data_Shiller!A:M,13,FALSE)</f>
        <v>8.8808655272958372</v>
      </c>
      <c r="E329" s="1">
        <f>VLOOKUP(A329,Data_Shiller!A:B,2)</f>
        <v>119.8</v>
      </c>
      <c r="F329" s="81">
        <f>VLOOKUP(C329,'FRED Graph'!$A$12:$C$853,3,FALSE)</f>
        <v>0.10249999999999999</v>
      </c>
      <c r="G329" s="82">
        <f t="shared" si="53"/>
        <v>8.1648460519010424E-3</v>
      </c>
      <c r="H329" s="83">
        <f t="shared" si="54"/>
        <v>3.0884808013355691E-2</v>
      </c>
      <c r="I329" s="84">
        <f t="shared" si="55"/>
        <v>7.7629382303839645E-2</v>
      </c>
      <c r="J329" s="84">
        <f t="shared" si="56"/>
        <v>2.0052587646076794</v>
      </c>
      <c r="L329" s="85">
        <f t="shared" si="57"/>
        <v>0.44052790145552057</v>
      </c>
      <c r="M329" s="85">
        <f t="shared" si="58"/>
        <v>7.7629382303839645E-2</v>
      </c>
      <c r="N329" s="85">
        <f t="shared" si="59"/>
        <v>0.11631866751013997</v>
      </c>
      <c r="P329" s="86">
        <f t="shared" si="60"/>
        <v>0.33802790145552059</v>
      </c>
      <c r="Q329" s="86">
        <f t="shared" si="60"/>
        <v>-2.4870617696160349E-2</v>
      </c>
      <c r="R329" s="86">
        <f t="shared" si="60"/>
        <v>1.3818667510139979E-2</v>
      </c>
    </row>
    <row r="330" spans="1:18" x14ac:dyDescent="0.35">
      <c r="A330" s="1">
        <v>1980.08</v>
      </c>
      <c r="B330" s="89">
        <f t="shared" si="51"/>
        <v>1980.08</v>
      </c>
      <c r="C330" s="80">
        <f t="shared" si="52"/>
        <v>29434</v>
      </c>
      <c r="D330" s="1">
        <f>VLOOKUP(A330,Data_Shiller!A:M,13,FALSE)</f>
        <v>9.071005981618379</v>
      </c>
      <c r="E330" s="1">
        <f>VLOOKUP(A330,Data_Shiller!A:B,2)</f>
        <v>123.5</v>
      </c>
      <c r="F330" s="81">
        <f>VLOOKUP(C330,'FRED Graph'!$A$12:$C$853,3,FALSE)</f>
        <v>0.111</v>
      </c>
      <c r="G330" s="82">
        <f t="shared" si="53"/>
        <v>8.8102933966649477E-3</v>
      </c>
      <c r="H330" s="83">
        <f t="shared" si="54"/>
        <v>2.4291497975708509E-2</v>
      </c>
      <c r="I330" s="84">
        <f t="shared" si="55"/>
        <v>4.9392712550607287E-2</v>
      </c>
      <c r="J330" s="84">
        <f t="shared" si="56"/>
        <v>1.6781376518218623</v>
      </c>
      <c r="L330" s="85">
        <f t="shared" si="57"/>
        <v>0.33377574370501617</v>
      </c>
      <c r="M330" s="85">
        <f t="shared" si="58"/>
        <v>4.9392712550607287E-2</v>
      </c>
      <c r="N330" s="85">
        <f t="shared" si="59"/>
        <v>0.10352782838966368</v>
      </c>
      <c r="P330" s="86">
        <f t="shared" si="60"/>
        <v>0.22277574370501618</v>
      </c>
      <c r="Q330" s="86">
        <f t="shared" si="60"/>
        <v>-6.1607287449392714E-2</v>
      </c>
      <c r="R330" s="86">
        <f t="shared" si="60"/>
        <v>-7.4721716103363228E-3</v>
      </c>
    </row>
    <row r="331" spans="1:18" x14ac:dyDescent="0.35">
      <c r="A331" s="1">
        <v>1980.09</v>
      </c>
      <c r="B331" s="89">
        <f t="shared" si="51"/>
        <v>1980.09</v>
      </c>
      <c r="C331" s="80">
        <f t="shared" si="52"/>
        <v>29465</v>
      </c>
      <c r="D331" s="1">
        <f>VLOOKUP(A331,Data_Shiller!A:M,13,FALSE)</f>
        <v>9.1960401317432368</v>
      </c>
      <c r="E331" s="1">
        <f>VLOOKUP(A331,Data_Shiller!A:B,2)</f>
        <v>126.5</v>
      </c>
      <c r="F331" s="81">
        <f>VLOOKUP(C331,'FRED Graph'!$A$12:$C$853,3,FALSE)</f>
        <v>0.11509999999999999</v>
      </c>
      <c r="G331" s="82">
        <f t="shared" si="53"/>
        <v>9.1200100736019696E-3</v>
      </c>
      <c r="H331" s="83">
        <f t="shared" si="54"/>
        <v>2.9249011857707341E-2</v>
      </c>
      <c r="I331" s="84">
        <f t="shared" si="55"/>
        <v>-6.4822134387351849E-2</v>
      </c>
      <c r="J331" s="84">
        <f t="shared" si="56"/>
        <v>1.4933596837944667</v>
      </c>
      <c r="L331" s="85">
        <f t="shared" si="57"/>
        <v>0.41333627124223615</v>
      </c>
      <c r="M331" s="85">
        <f t="shared" si="58"/>
        <v>-6.4822134387351849E-2</v>
      </c>
      <c r="N331" s="85">
        <f t="shared" si="59"/>
        <v>9.566677749220176E-2</v>
      </c>
      <c r="P331" s="86">
        <f t="shared" si="60"/>
        <v>0.29823627124223617</v>
      </c>
      <c r="Q331" s="86">
        <f t="shared" si="60"/>
        <v>-0.17992213438735183</v>
      </c>
      <c r="R331" s="86">
        <f t="shared" si="60"/>
        <v>-1.9433222507798234E-2</v>
      </c>
    </row>
    <row r="332" spans="1:18" x14ac:dyDescent="0.35">
      <c r="A332" s="1">
        <v>1980.1</v>
      </c>
      <c r="B332" s="89" t="str">
        <f t="shared" si="51"/>
        <v>1980.10</v>
      </c>
      <c r="C332" s="80">
        <f t="shared" si="52"/>
        <v>29495</v>
      </c>
      <c r="D332" s="1">
        <f>VLOOKUP(A332,Data_Shiller!A:M,13,FALSE)</f>
        <v>9.3578410467571089</v>
      </c>
      <c r="E332" s="1">
        <f>VLOOKUP(A332,Data_Shiller!A:B,2)</f>
        <v>130.19999999999999</v>
      </c>
      <c r="F332" s="81">
        <f>VLOOKUP(C332,'FRED Graph'!$A$12:$C$853,3,FALSE)</f>
        <v>0.11749999999999999</v>
      </c>
      <c r="G332" s="82">
        <f t="shared" si="53"/>
        <v>9.300823618865417E-3</v>
      </c>
      <c r="H332" s="83">
        <f t="shared" si="54"/>
        <v>4.2242703533026171E-2</v>
      </c>
      <c r="I332" s="84">
        <f t="shared" si="55"/>
        <v>-7.9877112135176565E-2</v>
      </c>
      <c r="J332" s="84">
        <f t="shared" si="56"/>
        <v>1.3588325652841786</v>
      </c>
      <c r="L332" s="85">
        <f t="shared" si="57"/>
        <v>0.64295762057924244</v>
      </c>
      <c r="M332" s="85">
        <f t="shared" si="58"/>
        <v>-7.9877112135176565E-2</v>
      </c>
      <c r="N332" s="85">
        <f t="shared" si="59"/>
        <v>8.9606565599288812E-2</v>
      </c>
      <c r="P332" s="86">
        <f t="shared" si="60"/>
        <v>0.5254576205792425</v>
      </c>
      <c r="Q332" s="86">
        <f t="shared" si="60"/>
        <v>-0.19737711213517656</v>
      </c>
      <c r="R332" s="86">
        <f t="shared" si="60"/>
        <v>-2.7893434400711181E-2</v>
      </c>
    </row>
    <row r="333" spans="1:18" x14ac:dyDescent="0.35">
      <c r="A333" s="1">
        <v>1980.11</v>
      </c>
      <c r="B333" s="89">
        <f t="shared" si="51"/>
        <v>1980.11</v>
      </c>
      <c r="C333" s="80">
        <f t="shared" si="52"/>
        <v>29526</v>
      </c>
      <c r="D333" s="1">
        <f>VLOOKUP(A333,Data_Shiller!A:M,13,FALSE)</f>
        <v>9.6540436632333861</v>
      </c>
      <c r="E333" s="1">
        <f>VLOOKUP(A333,Data_Shiller!A:B,2)</f>
        <v>135.69999999999999</v>
      </c>
      <c r="F333" s="81">
        <f>VLOOKUP(C333,'FRED Graph'!$A$12:$C$853,3,FALSE)</f>
        <v>0.1268</v>
      </c>
      <c r="G333" s="82">
        <f t="shared" si="53"/>
        <v>9.9981303892207052E-3</v>
      </c>
      <c r="H333" s="83">
        <f t="shared" si="54"/>
        <v>-1.6212232866617438E-2</v>
      </c>
      <c r="I333" s="84">
        <f t="shared" si="55"/>
        <v>-9.4325718496683697E-2</v>
      </c>
      <c r="J333" s="84">
        <f t="shared" si="56"/>
        <v>1.3234340456890203</v>
      </c>
      <c r="L333" s="85">
        <f t="shared" si="57"/>
        <v>-0.17810371677014403</v>
      </c>
      <c r="M333" s="85">
        <f t="shared" si="58"/>
        <v>-9.4325718496683697E-2</v>
      </c>
      <c r="N333" s="85">
        <f t="shared" si="59"/>
        <v>8.7960266861469405E-2</v>
      </c>
      <c r="P333" s="86">
        <f t="shared" si="60"/>
        <v>-0.30490371677014405</v>
      </c>
      <c r="Q333" s="86">
        <f t="shared" si="60"/>
        <v>-0.22112571849668369</v>
      </c>
      <c r="R333" s="86">
        <f t="shared" si="60"/>
        <v>-3.8839733138530591E-2</v>
      </c>
    </row>
    <row r="334" spans="1:18" x14ac:dyDescent="0.35">
      <c r="A334" s="1">
        <v>1980.12</v>
      </c>
      <c r="B334" s="89">
        <f t="shared" si="51"/>
        <v>1980.12</v>
      </c>
      <c r="C334" s="80">
        <f t="shared" si="52"/>
        <v>29556</v>
      </c>
      <c r="D334" s="1">
        <f>VLOOKUP(A334,Data_Shiller!A:M,13,FALSE)</f>
        <v>9.3899020849217365</v>
      </c>
      <c r="E334" s="1">
        <f>VLOOKUP(A334,Data_Shiller!A:B,2)</f>
        <v>133.5</v>
      </c>
      <c r="F334" s="81">
        <f>VLOOKUP(C334,'FRED Graph'!$A$12:$C$853,3,FALSE)</f>
        <v>0.12839999999999999</v>
      </c>
      <c r="G334" s="82">
        <f t="shared" si="53"/>
        <v>1.0117564942367263E-2</v>
      </c>
      <c r="H334" s="83">
        <f t="shared" si="54"/>
        <v>-3.7453183520599342E-3</v>
      </c>
      <c r="I334" s="84">
        <f t="shared" si="55"/>
        <v>-7.2659176029962524E-2</v>
      </c>
      <c r="J334" s="84">
        <f t="shared" si="56"/>
        <v>1.4625468164794007</v>
      </c>
      <c r="L334" s="85">
        <f t="shared" si="57"/>
        <v>-4.4029472539913628E-2</v>
      </c>
      <c r="M334" s="85">
        <f t="shared" si="58"/>
        <v>-7.2659176029962524E-2</v>
      </c>
      <c r="N334" s="85">
        <f t="shared" si="59"/>
        <v>9.4305166336992263E-2</v>
      </c>
      <c r="P334" s="86">
        <f t="shared" si="60"/>
        <v>-0.17242947253991361</v>
      </c>
      <c r="Q334" s="86">
        <f t="shared" si="60"/>
        <v>-0.20105917602996251</v>
      </c>
      <c r="R334" s="86">
        <f t="shared" si="60"/>
        <v>-3.4094833663007723E-2</v>
      </c>
    </row>
    <row r="335" spans="1:18" x14ac:dyDescent="0.35">
      <c r="A335" s="1">
        <v>1981.01</v>
      </c>
      <c r="B335" s="89">
        <f t="shared" si="51"/>
        <v>1981.01</v>
      </c>
      <c r="C335" s="80">
        <f t="shared" si="52"/>
        <v>29587</v>
      </c>
      <c r="D335" s="1">
        <f>VLOOKUP(A335,Data_Shiller!A:M,13,FALSE)</f>
        <v>9.2594045308779478</v>
      </c>
      <c r="E335" s="1">
        <f>VLOOKUP(A335,Data_Shiller!A:B,2)</f>
        <v>133</v>
      </c>
      <c r="F335" s="81">
        <f>VLOOKUP(C335,'FRED Graph'!$A$12:$C$853,3,FALSE)</f>
        <v>0.12570000000000001</v>
      </c>
      <c r="G335" s="82">
        <f t="shared" si="53"/>
        <v>9.9159289226782299E-3</v>
      </c>
      <c r="H335" s="83">
        <f t="shared" si="54"/>
        <v>-3.4586466165413499E-2</v>
      </c>
      <c r="I335" s="84">
        <f t="shared" si="55"/>
        <v>-0.11804511278195495</v>
      </c>
      <c r="J335" s="84">
        <f t="shared" si="56"/>
        <v>1.4472932330827066</v>
      </c>
      <c r="L335" s="85">
        <f t="shared" si="57"/>
        <v>-0.34451826709645084</v>
      </c>
      <c r="M335" s="85">
        <f t="shared" si="58"/>
        <v>-0.11804511278195495</v>
      </c>
      <c r="N335" s="85">
        <f t="shared" si="59"/>
        <v>9.3625431604202447E-2</v>
      </c>
      <c r="P335" s="86">
        <f t="shared" si="60"/>
        <v>-0.47021826709645087</v>
      </c>
      <c r="Q335" s="86">
        <f t="shared" si="60"/>
        <v>-0.24374511278195496</v>
      </c>
      <c r="R335" s="86">
        <f t="shared" si="60"/>
        <v>-3.2074568395797559E-2</v>
      </c>
    </row>
    <row r="336" spans="1:18" x14ac:dyDescent="0.35">
      <c r="A336" s="1">
        <v>1981.02</v>
      </c>
      <c r="B336" s="89">
        <f t="shared" si="51"/>
        <v>1981.02</v>
      </c>
      <c r="C336" s="80">
        <f t="shared" si="52"/>
        <v>29618</v>
      </c>
      <c r="D336" s="1">
        <f>VLOOKUP(A336,Data_Shiller!A:M,13,FALSE)</f>
        <v>8.8298993538313013</v>
      </c>
      <c r="E336" s="1">
        <f>VLOOKUP(A336,Data_Shiller!A:B,2)</f>
        <v>128.4</v>
      </c>
      <c r="F336" s="81">
        <f>VLOOKUP(C336,'FRED Graph'!$A$12:$C$853,3,FALSE)</f>
        <v>0.13189999999999999</v>
      </c>
      <c r="G336" s="82">
        <f t="shared" si="53"/>
        <v>1.0378287748235904E-2</v>
      </c>
      <c r="H336" s="83">
        <f t="shared" si="54"/>
        <v>3.738317757009324E-2</v>
      </c>
      <c r="I336" s="84">
        <f t="shared" si="55"/>
        <v>-0.10825545171339568</v>
      </c>
      <c r="J336" s="84">
        <f t="shared" si="56"/>
        <v>1.8213395638629279</v>
      </c>
      <c r="L336" s="85">
        <f t="shared" si="57"/>
        <v>0.55335390385230587</v>
      </c>
      <c r="M336" s="85">
        <f t="shared" si="58"/>
        <v>-0.10825545171339568</v>
      </c>
      <c r="N336" s="85">
        <f t="shared" si="59"/>
        <v>0.10929111866738994</v>
      </c>
      <c r="P336" s="86">
        <f t="shared" si="60"/>
        <v>0.42145390385230586</v>
      </c>
      <c r="Q336" s="86">
        <f t="shared" si="60"/>
        <v>-0.24015545171339567</v>
      </c>
      <c r="R336" s="86">
        <f t="shared" si="60"/>
        <v>-2.2608881332610048E-2</v>
      </c>
    </row>
    <row r="337" spans="1:18" x14ac:dyDescent="0.35">
      <c r="A337" s="1">
        <v>1981.03</v>
      </c>
      <c r="B337" s="89">
        <f t="shared" si="51"/>
        <v>1981.03</v>
      </c>
      <c r="C337" s="80">
        <f t="shared" si="52"/>
        <v>29646</v>
      </c>
      <c r="D337" s="1">
        <f>VLOOKUP(A337,Data_Shiller!A:M,13,FALSE)</f>
        <v>9.0810968838546184</v>
      </c>
      <c r="E337" s="1">
        <f>VLOOKUP(A337,Data_Shiller!A:B,2)</f>
        <v>133.19999999999999</v>
      </c>
      <c r="F337" s="81">
        <f>VLOOKUP(C337,'FRED Graph'!$A$12:$C$853,3,FALSE)</f>
        <v>0.13119999999999998</v>
      </c>
      <c r="G337" s="82">
        <f t="shared" si="53"/>
        <v>1.0326202364327575E-2</v>
      </c>
      <c r="H337" s="83">
        <f t="shared" si="54"/>
        <v>9.009009009009139E-3</v>
      </c>
      <c r="I337" s="84">
        <f t="shared" si="55"/>
        <v>-0.16816816816816815</v>
      </c>
      <c r="J337" s="84">
        <f t="shared" si="56"/>
        <v>1.7948948948948948</v>
      </c>
      <c r="L337" s="85">
        <f t="shared" si="57"/>
        <v>0.11362898648891817</v>
      </c>
      <c r="M337" s="85">
        <f t="shared" si="58"/>
        <v>-0.16816816816816815</v>
      </c>
      <c r="N337" s="85">
        <f t="shared" si="59"/>
        <v>0.10824695838777409</v>
      </c>
      <c r="P337" s="86">
        <f t="shared" si="60"/>
        <v>-1.7571013511081812E-2</v>
      </c>
      <c r="Q337" s="86">
        <f t="shared" si="60"/>
        <v>-0.29936816816816814</v>
      </c>
      <c r="R337" s="86">
        <f t="shared" si="60"/>
        <v>-2.2953041612225888E-2</v>
      </c>
    </row>
    <row r="338" spans="1:18" x14ac:dyDescent="0.35">
      <c r="A338" s="1">
        <v>1981.04</v>
      </c>
      <c r="B338" s="89">
        <f t="shared" si="51"/>
        <v>1981.04</v>
      </c>
      <c r="C338" s="80">
        <f t="shared" si="52"/>
        <v>29677</v>
      </c>
      <c r="D338" s="1">
        <f>VLOOKUP(A338,Data_Shiller!A:M,13,FALSE)</f>
        <v>9.0855612307887341</v>
      </c>
      <c r="E338" s="1">
        <f>VLOOKUP(A338,Data_Shiller!A:B,2)</f>
        <v>134.4</v>
      </c>
      <c r="F338" s="81">
        <f>VLOOKUP(C338,'FRED Graph'!$A$12:$C$853,3,FALSE)</f>
        <v>0.1368</v>
      </c>
      <c r="G338" s="82">
        <f t="shared" si="53"/>
        <v>1.0742060870904568E-2</v>
      </c>
      <c r="H338" s="83">
        <f t="shared" si="54"/>
        <v>-2.0089285714285809E-2</v>
      </c>
      <c r="I338" s="84">
        <f t="shared" si="55"/>
        <v>-0.13467261904761907</v>
      </c>
      <c r="J338" s="84">
        <f t="shared" si="56"/>
        <v>1.8249999999999997</v>
      </c>
      <c r="L338" s="85">
        <f t="shared" si="57"/>
        <v>-0.21614077294177436</v>
      </c>
      <c r="M338" s="85">
        <f t="shared" si="58"/>
        <v>-0.13467261904761907</v>
      </c>
      <c r="N338" s="85">
        <f t="shared" si="59"/>
        <v>0.10943495532712366</v>
      </c>
      <c r="P338" s="86">
        <f t="shared" si="60"/>
        <v>-0.35294077294177439</v>
      </c>
      <c r="Q338" s="86">
        <f t="shared" si="60"/>
        <v>-0.2714726190476191</v>
      </c>
      <c r="R338" s="86">
        <f t="shared" si="60"/>
        <v>-2.7365044672876343E-2</v>
      </c>
    </row>
    <row r="339" spans="1:18" x14ac:dyDescent="0.35">
      <c r="A339" s="1">
        <v>1981.05</v>
      </c>
      <c r="B339" s="89">
        <f t="shared" si="51"/>
        <v>1981.05</v>
      </c>
      <c r="C339" s="80">
        <f t="shared" si="52"/>
        <v>29707</v>
      </c>
      <c r="D339" s="1">
        <f>VLOOKUP(A339,Data_Shiller!A:M,13,FALSE)</f>
        <v>8.8184834665480611</v>
      </c>
      <c r="E339" s="1">
        <f>VLOOKUP(A339,Data_Shiller!A:B,2)</f>
        <v>131.69999999999999</v>
      </c>
      <c r="F339" s="81">
        <f>VLOOKUP(C339,'FRED Graph'!$A$12:$C$853,3,FALSE)</f>
        <v>0.14099999999999999</v>
      </c>
      <c r="G339" s="82">
        <f t="shared" si="53"/>
        <v>1.1052724217629706E-2</v>
      </c>
      <c r="H339" s="83">
        <f t="shared" si="54"/>
        <v>4.555808656036664E-3</v>
      </c>
      <c r="I339" s="84">
        <f t="shared" si="55"/>
        <v>-0.11617312072892927</v>
      </c>
      <c r="J339" s="84">
        <f t="shared" si="56"/>
        <v>1.8700835231586943</v>
      </c>
      <c r="L339" s="85">
        <f t="shared" si="57"/>
        <v>5.6060577251321186E-2</v>
      </c>
      <c r="M339" s="85">
        <f t="shared" si="58"/>
        <v>-0.11617312072892927</v>
      </c>
      <c r="N339" s="85">
        <f t="shared" si="59"/>
        <v>0.11119288911103475</v>
      </c>
      <c r="P339" s="86">
        <f t="shared" si="60"/>
        <v>-8.49394227486788E-2</v>
      </c>
      <c r="Q339" s="86">
        <f t="shared" si="60"/>
        <v>-0.25717312072892928</v>
      </c>
      <c r="R339" s="86">
        <f t="shared" si="60"/>
        <v>-2.9807110888965233E-2</v>
      </c>
    </row>
    <row r="340" spans="1:18" x14ac:dyDescent="0.35">
      <c r="A340" s="1">
        <v>1981.06</v>
      </c>
      <c r="B340" s="89">
        <f t="shared" si="51"/>
        <v>1981.06</v>
      </c>
      <c r="C340" s="80">
        <f t="shared" si="52"/>
        <v>29738</v>
      </c>
      <c r="D340" s="1">
        <f>VLOOKUP(A340,Data_Shiller!A:M,13,FALSE)</f>
        <v>8.7653407443049218</v>
      </c>
      <c r="E340" s="1">
        <f>VLOOKUP(A340,Data_Shiller!A:B,2)</f>
        <v>132.30000000000001</v>
      </c>
      <c r="F340" s="81">
        <f>VLOOKUP(C340,'FRED Graph'!$A$12:$C$853,3,FALSE)</f>
        <v>0.13470000000000001</v>
      </c>
      <c r="G340" s="82">
        <f t="shared" si="53"/>
        <v>1.0586334448162038E-2</v>
      </c>
      <c r="H340" s="83">
        <f t="shared" si="54"/>
        <v>-2.4187452758881456E-2</v>
      </c>
      <c r="I340" s="84">
        <f t="shared" si="55"/>
        <v>-0.17082388510959945</v>
      </c>
      <c r="J340" s="84">
        <f t="shared" si="56"/>
        <v>1.8593348450491307</v>
      </c>
      <c r="L340" s="85">
        <f t="shared" si="57"/>
        <v>-0.25458731861271255</v>
      </c>
      <c r="M340" s="85">
        <f t="shared" si="58"/>
        <v>-0.17082388510959945</v>
      </c>
      <c r="N340" s="85">
        <f t="shared" si="59"/>
        <v>0.11077603603886588</v>
      </c>
      <c r="P340" s="86">
        <f t="shared" si="60"/>
        <v>-0.3892873186127126</v>
      </c>
      <c r="Q340" s="86">
        <f t="shared" si="60"/>
        <v>-0.30552388510959949</v>
      </c>
      <c r="R340" s="86">
        <f t="shared" si="60"/>
        <v>-2.3923963961134137E-2</v>
      </c>
    </row>
    <row r="341" spans="1:18" x14ac:dyDescent="0.35">
      <c r="A341" s="1">
        <v>1981.07</v>
      </c>
      <c r="B341" s="89">
        <f t="shared" si="51"/>
        <v>1981.07</v>
      </c>
      <c r="C341" s="80">
        <f t="shared" si="52"/>
        <v>29768</v>
      </c>
      <c r="D341" s="1">
        <f>VLOOKUP(A341,Data_Shiller!A:M,13,FALSE)</f>
        <v>8.445319467875505</v>
      </c>
      <c r="E341" s="1">
        <f>VLOOKUP(A341,Data_Shiller!A:B,2)</f>
        <v>129.1</v>
      </c>
      <c r="F341" s="81">
        <f>VLOOKUP(C341,'FRED Graph'!$A$12:$C$853,3,FALSE)</f>
        <v>0.14279999999999998</v>
      </c>
      <c r="G341" s="82">
        <f t="shared" si="53"/>
        <v>1.1185544868622443E-2</v>
      </c>
      <c r="H341" s="83">
        <f t="shared" si="54"/>
        <v>3.8729666924863793E-3</v>
      </c>
      <c r="I341" s="84">
        <f t="shared" si="55"/>
        <v>-0.15259488768396579</v>
      </c>
      <c r="J341" s="84">
        <f t="shared" si="56"/>
        <v>1.9452362509682422</v>
      </c>
      <c r="L341" s="85">
        <f t="shared" si="57"/>
        <v>4.7478484542444521E-2</v>
      </c>
      <c r="M341" s="85">
        <f t="shared" si="58"/>
        <v>-0.15259488768396579</v>
      </c>
      <c r="N341" s="85">
        <f t="shared" si="59"/>
        <v>0.11406880497903527</v>
      </c>
      <c r="P341" s="86">
        <f t="shared" si="60"/>
        <v>-9.5321515457555461E-2</v>
      </c>
      <c r="Q341" s="86">
        <f t="shared" si="60"/>
        <v>-0.29539488768396577</v>
      </c>
      <c r="R341" s="86">
        <f t="shared" si="60"/>
        <v>-2.8731195020964717E-2</v>
      </c>
    </row>
    <row r="342" spans="1:18" x14ac:dyDescent="0.35">
      <c r="A342" s="1">
        <v>1981.08</v>
      </c>
      <c r="B342" s="89">
        <f t="shared" si="51"/>
        <v>1981.08</v>
      </c>
      <c r="C342" s="80">
        <f t="shared" si="52"/>
        <v>29799</v>
      </c>
      <c r="D342" s="1">
        <f>VLOOKUP(A342,Data_Shiller!A:M,13,FALSE)</f>
        <v>8.3998063165664316</v>
      </c>
      <c r="E342" s="1">
        <f>VLOOKUP(A342,Data_Shiller!A:B,2)</f>
        <v>129.6</v>
      </c>
      <c r="F342" s="81">
        <f>VLOOKUP(C342,'FRED Graph'!$A$12:$C$853,3,FALSE)</f>
        <v>0.14940000000000001</v>
      </c>
      <c r="G342" s="82">
        <f t="shared" si="53"/>
        <v>1.1670918792487051E-2</v>
      </c>
      <c r="H342" s="83">
        <f t="shared" si="54"/>
        <v>-8.7191358024691357E-2</v>
      </c>
      <c r="I342" s="84">
        <f t="shared" si="55"/>
        <v>-0.15354938271604934</v>
      </c>
      <c r="J342" s="84">
        <f t="shared" si="56"/>
        <v>2.0046296296296298</v>
      </c>
      <c r="L342" s="85">
        <f t="shared" si="57"/>
        <v>-0.66537613038288335</v>
      </c>
      <c r="M342" s="85">
        <f t="shared" si="58"/>
        <v>-0.15354938271604934</v>
      </c>
      <c r="N342" s="85">
        <f t="shared" si="59"/>
        <v>0.11629529576927355</v>
      </c>
      <c r="P342" s="86">
        <f t="shared" si="60"/>
        <v>-0.81477613038288332</v>
      </c>
      <c r="Q342" s="86">
        <f t="shared" si="60"/>
        <v>-0.30294938271604932</v>
      </c>
      <c r="R342" s="86">
        <f t="shared" si="60"/>
        <v>-3.3104704230726451E-2</v>
      </c>
    </row>
    <row r="343" spans="1:18" x14ac:dyDescent="0.35">
      <c r="A343" s="1">
        <v>1981.09</v>
      </c>
      <c r="B343" s="89">
        <f t="shared" si="51"/>
        <v>1981.09</v>
      </c>
      <c r="C343" s="80">
        <f t="shared" si="52"/>
        <v>29830</v>
      </c>
      <c r="D343" s="1">
        <f>VLOOKUP(A343,Data_Shiller!A:M,13,FALSE)</f>
        <v>7.581163051923153</v>
      </c>
      <c r="E343" s="1">
        <f>VLOOKUP(A343,Data_Shiller!A:B,2)</f>
        <v>118.3</v>
      </c>
      <c r="F343" s="81">
        <f>VLOOKUP(C343,'FRED Graph'!$A$12:$C$853,3,FALSE)</f>
        <v>0.1532</v>
      </c>
      <c r="G343" s="82">
        <f t="shared" si="53"/>
        <v>1.1949218810419104E-2</v>
      </c>
      <c r="H343" s="83">
        <f t="shared" si="54"/>
        <v>1.2679628064243387E-2</v>
      </c>
      <c r="I343" s="84">
        <f t="shared" si="55"/>
        <v>3.4657650042265509E-2</v>
      </c>
      <c r="J343" s="84">
        <f t="shared" si="56"/>
        <v>2.2730346576500424</v>
      </c>
      <c r="L343" s="85">
        <f t="shared" si="57"/>
        <v>0.16322808995227023</v>
      </c>
      <c r="M343" s="85">
        <f t="shared" si="58"/>
        <v>3.4657650042265509E-2</v>
      </c>
      <c r="N343" s="85">
        <f t="shared" si="59"/>
        <v>0.12588766314766109</v>
      </c>
      <c r="P343" s="86">
        <f t="shared" si="60"/>
        <v>1.0028089952270225E-2</v>
      </c>
      <c r="Q343" s="86">
        <f t="shared" si="60"/>
        <v>-0.11854234995773449</v>
      </c>
      <c r="R343" s="86">
        <f t="shared" si="60"/>
        <v>-2.7312336852338914E-2</v>
      </c>
    </row>
    <row r="344" spans="1:18" x14ac:dyDescent="0.35">
      <c r="A344" s="1">
        <v>1981.1</v>
      </c>
      <c r="B344" s="89">
        <f t="shared" si="51"/>
        <v>1981.1</v>
      </c>
      <c r="C344" s="80">
        <f t="shared" si="52"/>
        <v>29556</v>
      </c>
      <c r="D344" s="1">
        <f>VLOOKUP(A344,Data_Shiller!A:M,13,FALSE)</f>
        <v>7.6491417133192066</v>
      </c>
      <c r="E344" s="1">
        <f>VLOOKUP(A344,Data_Shiller!A:B,2)</f>
        <v>119.8</v>
      </c>
      <c r="F344" s="81">
        <f>VLOOKUP(C344,'FRED Graph'!$A$12:$C$853,3,FALSE)</f>
        <v>0.12839999999999999</v>
      </c>
      <c r="G344" s="82">
        <f t="shared" si="53"/>
        <v>1.0117564942367263E-2</v>
      </c>
      <c r="H344" s="83">
        <f t="shared" si="54"/>
        <v>2.5876460767946696E-2</v>
      </c>
      <c r="I344" s="84">
        <f t="shared" si="55"/>
        <v>0.10767946577629384</v>
      </c>
      <c r="J344" s="84">
        <f t="shared" si="56"/>
        <v>2.2293823038397331</v>
      </c>
      <c r="L344" s="85">
        <f t="shared" si="57"/>
        <v>0.35875381977011145</v>
      </c>
      <c r="M344" s="85">
        <f t="shared" si="58"/>
        <v>0.10767946577629384</v>
      </c>
      <c r="N344" s="85">
        <f t="shared" si="59"/>
        <v>0.12437698165854227</v>
      </c>
      <c r="P344" s="86">
        <f t="shared" si="60"/>
        <v>0.23035381977011146</v>
      </c>
      <c r="Q344" s="86">
        <f t="shared" si="60"/>
        <v>-2.072053422370615E-2</v>
      </c>
      <c r="R344" s="86">
        <f t="shared" si="60"/>
        <v>-4.0230183414577125E-3</v>
      </c>
    </row>
    <row r="345" spans="1:18" x14ac:dyDescent="0.35">
      <c r="A345" s="1">
        <v>1981.11</v>
      </c>
      <c r="B345" s="89">
        <f t="shared" si="51"/>
        <v>1981.11</v>
      </c>
      <c r="C345" s="80">
        <f t="shared" si="52"/>
        <v>29891</v>
      </c>
      <c r="D345" s="1">
        <f>VLOOKUP(A345,Data_Shiller!A:M,13,FALSE)</f>
        <v>7.8107525657161068</v>
      </c>
      <c r="E345" s="1">
        <f>VLOOKUP(A345,Data_Shiller!A:B,2)</f>
        <v>122.9</v>
      </c>
      <c r="F345" s="81">
        <f>VLOOKUP(C345,'FRED Graph'!$A$12:$C$853,3,FALSE)</f>
        <v>0.13390000000000002</v>
      </c>
      <c r="G345" s="82">
        <f t="shared" si="53"/>
        <v>1.052694059708692E-2</v>
      </c>
      <c r="H345" s="83">
        <f t="shared" si="54"/>
        <v>7.3230268510984242E-3</v>
      </c>
      <c r="I345" s="84">
        <f t="shared" si="55"/>
        <v>0.12367778681855146</v>
      </c>
      <c r="J345" s="84">
        <f t="shared" si="56"/>
        <v>2.140113913751017</v>
      </c>
      <c r="L345" s="85">
        <f t="shared" si="57"/>
        <v>9.1503522422681893E-2</v>
      </c>
      <c r="M345" s="85">
        <f t="shared" si="58"/>
        <v>0.12367778681855146</v>
      </c>
      <c r="N345" s="85">
        <f t="shared" si="59"/>
        <v>0.12122956356817238</v>
      </c>
      <c r="P345" s="86">
        <f t="shared" si="60"/>
        <v>-4.2396477577318126E-2</v>
      </c>
      <c r="Q345" s="86">
        <f t="shared" si="60"/>
        <v>-1.0222213181448558E-2</v>
      </c>
      <c r="R345" s="86">
        <f t="shared" si="60"/>
        <v>-1.2670436431827636E-2</v>
      </c>
    </row>
    <row r="346" spans="1:18" x14ac:dyDescent="0.35">
      <c r="A346" s="1">
        <v>1981.12</v>
      </c>
      <c r="B346" s="89">
        <f t="shared" si="51"/>
        <v>1981.12</v>
      </c>
      <c r="C346" s="80">
        <f t="shared" si="52"/>
        <v>29921</v>
      </c>
      <c r="D346" s="1">
        <f>VLOOKUP(A346,Data_Shiller!A:M,13,FALSE)</f>
        <v>7.832562137141891</v>
      </c>
      <c r="E346" s="1">
        <f>VLOOKUP(A346,Data_Shiller!A:B,2)</f>
        <v>123.8</v>
      </c>
      <c r="F346" s="81">
        <f>VLOOKUP(C346,'FRED Graph'!$A$12:$C$853,3,FALSE)</f>
        <v>0.13720000000000002</v>
      </c>
      <c r="G346" s="82">
        <f t="shared" si="53"/>
        <v>1.0771693145526617E-2</v>
      </c>
      <c r="H346" s="83">
        <f t="shared" si="54"/>
        <v>-5.2504038772213213E-2</v>
      </c>
      <c r="I346" s="84">
        <f t="shared" si="55"/>
        <v>0.12600969305331189</v>
      </c>
      <c r="J346" s="84">
        <f t="shared" si="56"/>
        <v>2.1382067851373181</v>
      </c>
      <c r="L346" s="85">
        <f t="shared" si="57"/>
        <v>-0.47648586867079523</v>
      </c>
      <c r="M346" s="85">
        <f t="shared" si="58"/>
        <v>0.12600969305331189</v>
      </c>
      <c r="N346" s="85">
        <f t="shared" si="59"/>
        <v>0.12116144777103255</v>
      </c>
      <c r="P346" s="86">
        <f t="shared" si="60"/>
        <v>-0.61368586867079522</v>
      </c>
      <c r="Q346" s="86">
        <f t="shared" si="60"/>
        <v>-1.1190306946688128E-2</v>
      </c>
      <c r="R346" s="86">
        <f t="shared" si="60"/>
        <v>-1.6038552228967468E-2</v>
      </c>
    </row>
    <row r="347" spans="1:18" x14ac:dyDescent="0.35">
      <c r="A347" s="1">
        <v>1982.01</v>
      </c>
      <c r="B347" s="89">
        <f t="shared" si="51"/>
        <v>1982.01</v>
      </c>
      <c r="C347" s="80">
        <f t="shared" si="52"/>
        <v>29952</v>
      </c>
      <c r="D347" s="1">
        <f>VLOOKUP(A347,Data_Shiller!A:M,13,FALSE)</f>
        <v>7.3886599733759928</v>
      </c>
      <c r="E347" s="1">
        <f>VLOOKUP(A347,Data_Shiller!A:B,2)</f>
        <v>117.3</v>
      </c>
      <c r="F347" s="81">
        <f>VLOOKUP(C347,'FRED Graph'!$A$12:$C$853,3,FALSE)</f>
        <v>0.1459</v>
      </c>
      <c r="G347" s="82">
        <f t="shared" si="53"/>
        <v>1.1413842661733176E-2</v>
      </c>
      <c r="H347" s="83">
        <f t="shared" si="54"/>
        <v>-2.3870417732310245E-2</v>
      </c>
      <c r="I347" s="84">
        <f t="shared" si="55"/>
        <v>0.23017902813299251</v>
      </c>
      <c r="J347" s="84">
        <f t="shared" si="56"/>
        <v>2.547144075021313</v>
      </c>
      <c r="L347" s="85">
        <f t="shared" si="57"/>
        <v>-0.25167596428219408</v>
      </c>
      <c r="M347" s="85">
        <f t="shared" si="58"/>
        <v>0.23017902813299251</v>
      </c>
      <c r="N347" s="85">
        <f t="shared" si="59"/>
        <v>0.13497914847907899</v>
      </c>
      <c r="P347" s="86">
        <f t="shared" si="60"/>
        <v>-0.39757596428219411</v>
      </c>
      <c r="Q347" s="86">
        <f t="shared" si="60"/>
        <v>8.4279028132992512E-2</v>
      </c>
      <c r="R347" s="86">
        <f t="shared" si="60"/>
        <v>-1.092085152092101E-2</v>
      </c>
    </row>
    <row r="348" spans="1:18" x14ac:dyDescent="0.35">
      <c r="A348" s="1">
        <v>1982.02</v>
      </c>
      <c r="B348" s="89">
        <f t="shared" si="51"/>
        <v>1982.02</v>
      </c>
      <c r="C348" s="80">
        <f t="shared" si="52"/>
        <v>29983</v>
      </c>
      <c r="D348" s="1">
        <f>VLOOKUP(A348,Data_Shiller!A:M,13,FALSE)</f>
        <v>7.1818234505467302</v>
      </c>
      <c r="E348" s="1">
        <f>VLOOKUP(A348,Data_Shiller!A:B,2)</f>
        <v>114.5</v>
      </c>
      <c r="F348" s="81">
        <f>VLOOKUP(C348,'FRED Graph'!$A$12:$C$853,3,FALSE)</f>
        <v>0.14429999999999998</v>
      </c>
      <c r="G348" s="82">
        <f t="shared" si="53"/>
        <v>1.1296082335019664E-2</v>
      </c>
      <c r="H348" s="83">
        <f t="shared" si="54"/>
        <v>-3.2314410480349332E-2</v>
      </c>
      <c r="I348" s="84">
        <f t="shared" si="55"/>
        <v>0.28209606986899582</v>
      </c>
      <c r="J348" s="84">
        <f t="shared" si="56"/>
        <v>2.6031441048034933</v>
      </c>
      <c r="L348" s="85">
        <f t="shared" si="57"/>
        <v>-0.32576501349988396</v>
      </c>
      <c r="M348" s="85">
        <f t="shared" si="58"/>
        <v>0.28209606986899582</v>
      </c>
      <c r="N348" s="85">
        <f t="shared" si="59"/>
        <v>0.13675837668688828</v>
      </c>
      <c r="P348" s="86">
        <f t="shared" si="60"/>
        <v>-0.47006501349988394</v>
      </c>
      <c r="Q348" s="86">
        <f t="shared" si="60"/>
        <v>0.13779606986899584</v>
      </c>
      <c r="R348" s="86">
        <f t="shared" si="60"/>
        <v>-7.5416233131117005E-3</v>
      </c>
    </row>
    <row r="349" spans="1:18" x14ac:dyDescent="0.35">
      <c r="A349" s="1">
        <v>1982.03</v>
      </c>
      <c r="B349" s="89">
        <f t="shared" si="51"/>
        <v>1982.03</v>
      </c>
      <c r="C349" s="80">
        <f t="shared" si="52"/>
        <v>30011</v>
      </c>
      <c r="D349" s="1">
        <f>VLOOKUP(A349,Data_Shiller!A:M,13,FALSE)</f>
        <v>6.9506737935360308</v>
      </c>
      <c r="E349" s="1">
        <f>VLOOKUP(A349,Data_Shiller!A:B,2)</f>
        <v>110.8</v>
      </c>
      <c r="F349" s="81">
        <f>VLOOKUP(C349,'FRED Graph'!$A$12:$C$853,3,FALSE)</f>
        <v>0.1386</v>
      </c>
      <c r="G349" s="82">
        <f t="shared" si="53"/>
        <v>1.0875330920823156E-2</v>
      </c>
      <c r="H349" s="83">
        <f t="shared" si="54"/>
        <v>4.963898916967513E-2</v>
      </c>
      <c r="I349" s="84">
        <f t="shared" si="55"/>
        <v>0.37093862815884493</v>
      </c>
      <c r="J349" s="84">
        <f t="shared" si="56"/>
        <v>2.6765342960288812</v>
      </c>
      <c r="L349" s="85">
        <f t="shared" si="57"/>
        <v>0.78846090886129927</v>
      </c>
      <c r="M349" s="85">
        <f t="shared" si="58"/>
        <v>0.37093862815884493</v>
      </c>
      <c r="N349" s="85">
        <f t="shared" si="59"/>
        <v>0.13905281624510168</v>
      </c>
      <c r="P349" s="86">
        <f t="shared" si="60"/>
        <v>0.64986090886129921</v>
      </c>
      <c r="Q349" s="86">
        <f t="shared" si="60"/>
        <v>0.23233862815884493</v>
      </c>
      <c r="R349" s="86">
        <f t="shared" si="60"/>
        <v>4.5281624510168372E-4</v>
      </c>
    </row>
    <row r="350" spans="1:18" x14ac:dyDescent="0.35">
      <c r="A350" s="1">
        <v>1982.04</v>
      </c>
      <c r="B350" s="89">
        <f t="shared" si="51"/>
        <v>1982.04</v>
      </c>
      <c r="C350" s="80">
        <f t="shared" si="52"/>
        <v>30042</v>
      </c>
      <c r="D350" s="1">
        <f>VLOOKUP(A350,Data_Shiller!A:M,13,FALSE)</f>
        <v>7.2590726254261453</v>
      </c>
      <c r="E350" s="1">
        <f>VLOOKUP(A350,Data_Shiller!A:B,2)</f>
        <v>116.3</v>
      </c>
      <c r="F350" s="81">
        <f>VLOOKUP(C350,'FRED Graph'!$A$12:$C$853,3,FALSE)</f>
        <v>0.13869999999999999</v>
      </c>
      <c r="G350" s="82">
        <f t="shared" si="53"/>
        <v>1.0882729148480763E-2</v>
      </c>
      <c r="H350" s="83">
        <f t="shared" si="54"/>
        <v>8.5984522785897965E-4</v>
      </c>
      <c r="I350" s="84">
        <f t="shared" si="55"/>
        <v>0.3559759243336198</v>
      </c>
      <c r="J350" s="84">
        <f t="shared" si="56"/>
        <v>2.5030954428202925</v>
      </c>
      <c r="L350" s="85">
        <f t="shared" si="57"/>
        <v>1.0367078893885884E-2</v>
      </c>
      <c r="M350" s="85">
        <f t="shared" si="58"/>
        <v>0.3559759243336198</v>
      </c>
      <c r="N350" s="85">
        <f t="shared" si="59"/>
        <v>0.13356178652608253</v>
      </c>
      <c r="P350" s="86">
        <f t="shared" si="60"/>
        <v>-0.12833292110611411</v>
      </c>
      <c r="Q350" s="86">
        <f t="shared" si="60"/>
        <v>0.21727592433361981</v>
      </c>
      <c r="R350" s="86">
        <f t="shared" si="60"/>
        <v>-5.1382134739174634E-3</v>
      </c>
    </row>
    <row r="351" spans="1:18" x14ac:dyDescent="0.35">
      <c r="A351" s="1">
        <v>1982.05</v>
      </c>
      <c r="B351" s="89">
        <f t="shared" si="51"/>
        <v>1982.05</v>
      </c>
      <c r="C351" s="80">
        <f t="shared" si="52"/>
        <v>30072</v>
      </c>
      <c r="D351" s="1">
        <f>VLOOKUP(A351,Data_Shiller!A:M,13,FALSE)</f>
        <v>7.1926124844646209</v>
      </c>
      <c r="E351" s="1">
        <f>VLOOKUP(A351,Data_Shiller!A:B,2)</f>
        <v>116.4</v>
      </c>
      <c r="F351" s="81">
        <f>VLOOKUP(C351,'FRED Graph'!$A$12:$C$853,3,FALSE)</f>
        <v>0.13619999999999999</v>
      </c>
      <c r="G351" s="82">
        <f t="shared" si="53"/>
        <v>1.0697594533420451E-2</v>
      </c>
      <c r="H351" s="83">
        <f t="shared" si="54"/>
        <v>-5.7560137457044691E-2</v>
      </c>
      <c r="I351" s="84">
        <f t="shared" si="55"/>
        <v>0.40979381443298957</v>
      </c>
      <c r="J351" s="84">
        <f t="shared" si="56"/>
        <v>2.5636597938144328</v>
      </c>
      <c r="L351" s="85">
        <f t="shared" si="57"/>
        <v>-0.5090426488656794</v>
      </c>
      <c r="M351" s="85">
        <f t="shared" si="58"/>
        <v>0.40979381443298957</v>
      </c>
      <c r="N351" s="85">
        <f t="shared" si="59"/>
        <v>0.13550649770574474</v>
      </c>
      <c r="P351" s="86">
        <f t="shared" si="60"/>
        <v>-0.64524264886567939</v>
      </c>
      <c r="Q351" s="86">
        <f t="shared" si="60"/>
        <v>0.27359381443298958</v>
      </c>
      <c r="R351" s="86">
        <f t="shared" si="60"/>
        <v>-6.9350229425524379E-4</v>
      </c>
    </row>
    <row r="352" spans="1:18" x14ac:dyDescent="0.35">
      <c r="A352" s="1">
        <v>1982.06</v>
      </c>
      <c r="B352" s="89">
        <f t="shared" si="51"/>
        <v>1982.06</v>
      </c>
      <c r="C352" s="80">
        <f t="shared" si="52"/>
        <v>30103</v>
      </c>
      <c r="D352" s="1">
        <f>VLOOKUP(A352,Data_Shiller!A:M,13,FALSE)</f>
        <v>6.6921339881975861</v>
      </c>
      <c r="E352" s="1">
        <f>VLOOKUP(A352,Data_Shiller!A:B,2)</f>
        <v>109.7</v>
      </c>
      <c r="F352" s="81">
        <f>VLOOKUP(C352,'FRED Graph'!$A$12:$C$853,3,FALSE)</f>
        <v>0.14300000000000002</v>
      </c>
      <c r="G352" s="82">
        <f t="shared" si="53"/>
        <v>1.1200290879070041E-2</v>
      </c>
      <c r="H352" s="83">
        <f t="shared" si="54"/>
        <v>-2.7347310847766204E-3</v>
      </c>
      <c r="I352" s="84">
        <f t="shared" si="55"/>
        <v>0.51686417502278936</v>
      </c>
      <c r="J352" s="84">
        <f t="shared" si="56"/>
        <v>2.7216955332725612</v>
      </c>
      <c r="L352" s="85">
        <f t="shared" si="57"/>
        <v>-3.2327647204748122E-2</v>
      </c>
      <c r="M352" s="85">
        <f t="shared" si="58"/>
        <v>0.51686417502278936</v>
      </c>
      <c r="N352" s="85">
        <f t="shared" si="59"/>
        <v>0.14044431365691357</v>
      </c>
      <c r="P352" s="86">
        <f t="shared" si="60"/>
        <v>-0.17532764720474814</v>
      </c>
      <c r="Q352" s="86">
        <f t="shared" si="60"/>
        <v>0.37386417502278935</v>
      </c>
      <c r="R352" s="86">
        <f t="shared" si="60"/>
        <v>-2.5556863430864496E-3</v>
      </c>
    </row>
    <row r="353" spans="1:18" x14ac:dyDescent="0.35">
      <c r="A353" s="1">
        <v>1982.07</v>
      </c>
      <c r="B353" s="89">
        <f t="shared" si="51"/>
        <v>1982.07</v>
      </c>
      <c r="C353" s="80">
        <f t="shared" si="52"/>
        <v>30133</v>
      </c>
      <c r="D353" s="1">
        <f>VLOOKUP(A353,Data_Shiller!A:M,13,FALSE)</f>
        <v>6.6386531002087574</v>
      </c>
      <c r="E353" s="1">
        <f>VLOOKUP(A353,Data_Shiller!A:B,2)</f>
        <v>109.4</v>
      </c>
      <c r="F353" s="81">
        <f>VLOOKUP(C353,'FRED Graph'!$A$12:$C$853,3,FALSE)</f>
        <v>0.13949999999999999</v>
      </c>
      <c r="G353" s="82">
        <f t="shared" si="53"/>
        <v>1.0941893538648939E-2</v>
      </c>
      <c r="H353" s="83">
        <f t="shared" si="54"/>
        <v>2.7422303473492171E-3</v>
      </c>
      <c r="I353" s="84">
        <f t="shared" si="55"/>
        <v>0.52650822669104191</v>
      </c>
      <c r="J353" s="84">
        <f t="shared" si="56"/>
        <v>2.7938756855575866</v>
      </c>
      <c r="L353" s="85">
        <f t="shared" si="57"/>
        <v>3.3407637524587974E-2</v>
      </c>
      <c r="M353" s="85">
        <f t="shared" si="58"/>
        <v>0.52650822669104191</v>
      </c>
      <c r="N353" s="85">
        <f t="shared" si="59"/>
        <v>0.14263707018233429</v>
      </c>
      <c r="P353" s="86">
        <f t="shared" si="60"/>
        <v>-0.10609236247541201</v>
      </c>
      <c r="Q353" s="86">
        <f t="shared" si="60"/>
        <v>0.38700822669104196</v>
      </c>
      <c r="R353" s="86">
        <f t="shared" si="60"/>
        <v>3.1370701823343061E-3</v>
      </c>
    </row>
    <row r="354" spans="1:18" x14ac:dyDescent="0.35">
      <c r="A354" s="1">
        <v>1982.08</v>
      </c>
      <c r="B354" s="89">
        <f t="shared" si="51"/>
        <v>1982.08</v>
      </c>
      <c r="C354" s="80">
        <f t="shared" si="52"/>
        <v>30164</v>
      </c>
      <c r="D354" s="1">
        <f>VLOOKUP(A354,Data_Shiller!A:M,13,FALSE)</f>
        <v>6.6434227521660869</v>
      </c>
      <c r="E354" s="1">
        <f>VLOOKUP(A354,Data_Shiller!A:B,2)</f>
        <v>109.7</v>
      </c>
      <c r="F354" s="81">
        <f>VLOOKUP(C354,'FRED Graph'!$A$12:$C$853,3,FALSE)</f>
        <v>0.13059999999999999</v>
      </c>
      <c r="G354" s="82">
        <f t="shared" si="53"/>
        <v>1.0281534228690825E-2</v>
      </c>
      <c r="H354" s="83">
        <f t="shared" si="54"/>
        <v>0.11577028258887889</v>
      </c>
      <c r="I354" s="84">
        <f t="shared" si="55"/>
        <v>0.48040109389243391</v>
      </c>
      <c r="J354" s="84">
        <f t="shared" si="56"/>
        <v>2.8097538742023702</v>
      </c>
      <c r="L354" s="85">
        <f t="shared" si="57"/>
        <v>2.7230381187781281</v>
      </c>
      <c r="M354" s="85">
        <f t="shared" si="58"/>
        <v>0.48040109389243391</v>
      </c>
      <c r="N354" s="85">
        <f t="shared" si="59"/>
        <v>0.14311439018886296</v>
      </c>
      <c r="P354" s="86">
        <f t="shared" si="60"/>
        <v>2.5924381187781282</v>
      </c>
      <c r="Q354" s="86">
        <f t="shared" si="60"/>
        <v>0.34980109389243391</v>
      </c>
      <c r="R354" s="86">
        <f t="shared" si="60"/>
        <v>1.2514390188862967E-2</v>
      </c>
    </row>
    <row r="355" spans="1:18" x14ac:dyDescent="0.35">
      <c r="A355" s="1">
        <v>1982.09</v>
      </c>
      <c r="B355" s="89">
        <f t="shared" si="51"/>
        <v>1982.09</v>
      </c>
      <c r="C355" s="80">
        <f t="shared" si="52"/>
        <v>30195</v>
      </c>
      <c r="D355" s="1">
        <f>VLOOKUP(A355,Data_Shiller!A:M,13,FALSE)</f>
        <v>7.3988382003233033</v>
      </c>
      <c r="E355" s="1">
        <f>VLOOKUP(A355,Data_Shiller!A:B,2)</f>
        <v>122.4</v>
      </c>
      <c r="F355" s="81">
        <f>VLOOKUP(C355,'FRED Graph'!$A$12:$C$853,3,FALSE)</f>
        <v>0.1234</v>
      </c>
      <c r="G355" s="82">
        <f t="shared" si="53"/>
        <v>9.7438149282325082E-3</v>
      </c>
      <c r="H355" s="83">
        <f t="shared" si="54"/>
        <v>8.4150326797385544E-2</v>
      </c>
      <c r="I355" s="84">
        <f t="shared" si="55"/>
        <v>0.36601307189542465</v>
      </c>
      <c r="J355" s="84">
        <f t="shared" si="56"/>
        <v>2.4189542483660129</v>
      </c>
      <c r="L355" s="85">
        <f t="shared" si="57"/>
        <v>1.6367810003060295</v>
      </c>
      <c r="M355" s="85">
        <f t="shared" si="58"/>
        <v>0.36601307189542465</v>
      </c>
      <c r="N355" s="85">
        <f t="shared" si="59"/>
        <v>0.13080918898724359</v>
      </c>
      <c r="P355" s="86">
        <f t="shared" si="60"/>
        <v>1.5133810003060295</v>
      </c>
      <c r="Q355" s="86">
        <f t="shared" si="60"/>
        <v>0.24261307189542464</v>
      </c>
      <c r="R355" s="86">
        <f t="shared" si="60"/>
        <v>7.4091889872435895E-3</v>
      </c>
    </row>
    <row r="356" spans="1:18" x14ac:dyDescent="0.35">
      <c r="A356" s="1">
        <v>1982.1</v>
      </c>
      <c r="B356" s="89">
        <f t="shared" si="51"/>
        <v>1982.1</v>
      </c>
      <c r="C356" s="80">
        <f t="shared" si="52"/>
        <v>29921</v>
      </c>
      <c r="D356" s="1">
        <f>VLOOKUP(A356,Data_Shiller!A:M,13,FALSE)</f>
        <v>7.9998409945345843</v>
      </c>
      <c r="E356" s="1">
        <f>VLOOKUP(A356,Data_Shiller!A:B,2)</f>
        <v>132.69999999999999</v>
      </c>
      <c r="F356" s="81">
        <f>VLOOKUP(C356,'FRED Graph'!$A$12:$C$853,3,FALSE)</f>
        <v>0.13720000000000002</v>
      </c>
      <c r="G356" s="82">
        <f t="shared" si="53"/>
        <v>1.0771693145526617E-2</v>
      </c>
      <c r="H356" s="83">
        <f t="shared" si="54"/>
        <v>4.0693293142426645E-2</v>
      </c>
      <c r="I356" s="84">
        <f t="shared" si="55"/>
        <v>0.26375282592313498</v>
      </c>
      <c r="J356" s="84">
        <f t="shared" si="56"/>
        <v>2.1085154483798045</v>
      </c>
      <c r="L356" s="85">
        <f t="shared" si="57"/>
        <v>0.61388679652084055</v>
      </c>
      <c r="M356" s="85">
        <f t="shared" si="58"/>
        <v>0.26375282592313498</v>
      </c>
      <c r="N356" s="85">
        <f t="shared" si="59"/>
        <v>0.12009614619964326</v>
      </c>
      <c r="P356" s="86">
        <f t="shared" si="60"/>
        <v>0.47668679652084056</v>
      </c>
      <c r="Q356" s="86">
        <f t="shared" si="60"/>
        <v>0.12655282592313497</v>
      </c>
      <c r="R356" s="86">
        <f t="shared" si="60"/>
        <v>-1.7103853800356755E-2</v>
      </c>
    </row>
    <row r="357" spans="1:18" x14ac:dyDescent="0.35">
      <c r="A357" s="1">
        <v>1982.11</v>
      </c>
      <c r="B357" s="89">
        <f t="shared" si="51"/>
        <v>1982.11</v>
      </c>
      <c r="C357" s="80">
        <f t="shared" si="52"/>
        <v>30256</v>
      </c>
      <c r="D357" s="1">
        <f>VLOOKUP(A357,Data_Shiller!A:M,13,FALSE)</f>
        <v>8.3474769381554257</v>
      </c>
      <c r="E357" s="1">
        <f>VLOOKUP(A357,Data_Shiller!A:B,2)</f>
        <v>138.1</v>
      </c>
      <c r="F357" s="81">
        <f>VLOOKUP(C357,'FRED Graph'!$A$12:$C$853,3,FALSE)</f>
        <v>0.10550000000000001</v>
      </c>
      <c r="G357" s="82">
        <f t="shared" si="53"/>
        <v>8.3931702421828902E-3</v>
      </c>
      <c r="H357" s="83">
        <f t="shared" si="54"/>
        <v>9.413468501086264E-3</v>
      </c>
      <c r="I357" s="84">
        <f t="shared" si="55"/>
        <v>0.19623461259956554</v>
      </c>
      <c r="J357" s="84">
        <f t="shared" si="56"/>
        <v>2.0618392469225197</v>
      </c>
      <c r="L357" s="85">
        <f t="shared" si="57"/>
        <v>0.11899756685389873</v>
      </c>
      <c r="M357" s="85">
        <f t="shared" si="58"/>
        <v>0.19623461259956554</v>
      </c>
      <c r="N357" s="85">
        <f t="shared" si="59"/>
        <v>0.11840278163326379</v>
      </c>
      <c r="P357" s="86">
        <f t="shared" si="60"/>
        <v>1.3497566853898718E-2</v>
      </c>
      <c r="Q357" s="86">
        <f t="shared" si="60"/>
        <v>9.0734612599565528E-2</v>
      </c>
      <c r="R357" s="86">
        <f t="shared" si="60"/>
        <v>1.2902781633263777E-2</v>
      </c>
    </row>
    <row r="358" spans="1:18" x14ac:dyDescent="0.35">
      <c r="A358" s="1">
        <v>1982.12</v>
      </c>
      <c r="B358" s="89">
        <f t="shared" si="51"/>
        <v>1982.12</v>
      </c>
      <c r="C358" s="80">
        <f t="shared" si="52"/>
        <v>30286</v>
      </c>
      <c r="D358" s="1">
        <f>VLOOKUP(A358,Data_Shiller!A:M,13,FALSE)</f>
        <v>8.4677384014004762</v>
      </c>
      <c r="E358" s="1">
        <f>VLOOKUP(A358,Data_Shiller!A:B,2)</f>
        <v>139.4</v>
      </c>
      <c r="F358" s="81">
        <f>VLOOKUP(C358,'FRED Graph'!$A$12:$C$853,3,FALSE)</f>
        <v>0.10539999999999999</v>
      </c>
      <c r="G358" s="82">
        <f t="shared" si="53"/>
        <v>8.3855685914970834E-3</v>
      </c>
      <c r="H358" s="83">
        <f t="shared" si="54"/>
        <v>3.5150645624103305E-2</v>
      </c>
      <c r="I358" s="84">
        <f t="shared" si="55"/>
        <v>0.17934002869440469</v>
      </c>
      <c r="J358" s="84">
        <f t="shared" si="56"/>
        <v>2.1251076040172165</v>
      </c>
      <c r="L358" s="85">
        <f t="shared" si="57"/>
        <v>0.5137100277726383</v>
      </c>
      <c r="M358" s="85">
        <f t="shared" si="58"/>
        <v>0.17934002869440469</v>
      </c>
      <c r="N358" s="85">
        <f t="shared" si="59"/>
        <v>0.12069258268533667</v>
      </c>
      <c r="P358" s="86">
        <f t="shared" si="60"/>
        <v>0.40831002777263831</v>
      </c>
      <c r="Q358" s="86">
        <f t="shared" si="60"/>
        <v>7.3940028694404691E-2</v>
      </c>
      <c r="R358" s="86">
        <f t="shared" si="60"/>
        <v>1.5292582685336675E-2</v>
      </c>
    </row>
    <row r="359" spans="1:18" x14ac:dyDescent="0.35">
      <c r="A359" s="1">
        <v>1983.01</v>
      </c>
      <c r="B359" s="89">
        <f t="shared" si="51"/>
        <v>1983.01</v>
      </c>
      <c r="C359" s="80">
        <f t="shared" si="52"/>
        <v>30317</v>
      </c>
      <c r="D359" s="1">
        <f>VLOOKUP(A359,Data_Shiller!A:M,13,FALSE)</f>
        <v>8.7567832241347432</v>
      </c>
      <c r="E359" s="1">
        <f>VLOOKUP(A359,Data_Shiller!A:B,2)</f>
        <v>144.30000000000001</v>
      </c>
      <c r="F359" s="81">
        <f>VLOOKUP(C359,'FRED Graph'!$A$12:$C$853,3,FALSE)</f>
        <v>0.10460000000000001</v>
      </c>
      <c r="G359" s="82">
        <f t="shared" si="53"/>
        <v>8.324732682334135E-3</v>
      </c>
      <c r="H359" s="83">
        <f t="shared" si="54"/>
        <v>1.7325017325017233E-2</v>
      </c>
      <c r="I359" s="84">
        <f t="shared" si="55"/>
        <v>0.15315315315315314</v>
      </c>
      <c r="J359" s="84">
        <f t="shared" si="56"/>
        <v>2.0161469161469161</v>
      </c>
      <c r="L359" s="85">
        <f t="shared" si="57"/>
        <v>0.22890042335448202</v>
      </c>
      <c r="M359" s="85">
        <f t="shared" si="58"/>
        <v>0.15315315315315314</v>
      </c>
      <c r="N359" s="85">
        <f t="shared" si="59"/>
        <v>0.11672245555673921</v>
      </c>
      <c r="P359" s="86">
        <f t="shared" si="60"/>
        <v>0.12430042335448201</v>
      </c>
      <c r="Q359" s="86">
        <f t="shared" si="60"/>
        <v>4.8553153153153131E-2</v>
      </c>
      <c r="R359" s="86">
        <f t="shared" si="60"/>
        <v>1.2122455556739201E-2</v>
      </c>
    </row>
    <row r="360" spans="1:18" x14ac:dyDescent="0.35">
      <c r="A360" s="1">
        <v>1983.02</v>
      </c>
      <c r="B360" s="89">
        <f t="shared" si="51"/>
        <v>1983.02</v>
      </c>
      <c r="C360" s="80">
        <f t="shared" si="52"/>
        <v>30348</v>
      </c>
      <c r="D360" s="1">
        <f>VLOOKUP(A360,Data_Shiller!A:M,13,FALSE)</f>
        <v>8.9104934366241189</v>
      </c>
      <c r="E360" s="1">
        <f>VLOOKUP(A360,Data_Shiller!A:B,2)</f>
        <v>146.80000000000001</v>
      </c>
      <c r="F360" s="81">
        <f>VLOOKUP(C360,'FRED Graph'!$A$12:$C$853,3,FALSE)</f>
        <v>0.1072</v>
      </c>
      <c r="G360" s="82">
        <f t="shared" si="53"/>
        <v>8.5223019580613624E-3</v>
      </c>
      <c r="H360" s="83">
        <f t="shared" si="54"/>
        <v>3.4741144414168978E-2</v>
      </c>
      <c r="I360" s="84">
        <f t="shared" si="55"/>
        <v>7.1525885558583191E-2</v>
      </c>
      <c r="J360" s="84">
        <f t="shared" si="56"/>
        <v>2.0088555858310624</v>
      </c>
      <c r="L360" s="85">
        <f t="shared" si="57"/>
        <v>0.50653983459746632</v>
      </c>
      <c r="M360" s="85">
        <f t="shared" si="58"/>
        <v>7.1525885558583191E-2</v>
      </c>
      <c r="N360" s="85">
        <f t="shared" si="59"/>
        <v>0.11645220136280865</v>
      </c>
      <c r="P360" s="86">
        <f t="shared" si="60"/>
        <v>0.3993398345974663</v>
      </c>
      <c r="Q360" s="86">
        <f t="shared" si="60"/>
        <v>-3.5674114441416813E-2</v>
      </c>
      <c r="R360" s="86">
        <f t="shared" si="60"/>
        <v>9.2522013628086458E-3</v>
      </c>
    </row>
    <row r="361" spans="1:18" x14ac:dyDescent="0.35">
      <c r="A361" s="1">
        <v>1983.03</v>
      </c>
      <c r="B361" s="89">
        <f t="shared" si="51"/>
        <v>1983.03</v>
      </c>
      <c r="C361" s="80">
        <f t="shared" si="52"/>
        <v>30376</v>
      </c>
      <c r="D361" s="1">
        <f>VLOOKUP(A361,Data_Shiller!A:M,13,FALSE)</f>
        <v>9.2328297051905235</v>
      </c>
      <c r="E361" s="1">
        <f>VLOOKUP(A361,Data_Shiller!A:B,2)</f>
        <v>151.9</v>
      </c>
      <c r="F361" s="81">
        <f>VLOOKUP(C361,'FRED Graph'!$A$12:$C$853,3,FALSE)</f>
        <v>0.1051</v>
      </c>
      <c r="G361" s="82">
        <f t="shared" si="53"/>
        <v>8.3627598565869654E-3</v>
      </c>
      <c r="H361" s="83">
        <f t="shared" si="54"/>
        <v>3.8183015141540322E-2</v>
      </c>
      <c r="I361" s="84">
        <f t="shared" si="55"/>
        <v>3.6208031599736623E-2</v>
      </c>
      <c r="J361" s="84">
        <f t="shared" si="56"/>
        <v>1.9635286372613563</v>
      </c>
      <c r="L361" s="85">
        <f t="shared" si="57"/>
        <v>0.56778690835194312</v>
      </c>
      <c r="M361" s="85">
        <f t="shared" si="58"/>
        <v>3.6208031599736623E-2</v>
      </c>
      <c r="N361" s="85">
        <f t="shared" si="59"/>
        <v>0.11475880881926903</v>
      </c>
      <c r="P361" s="86">
        <f t="shared" si="60"/>
        <v>0.46268690835194315</v>
      </c>
      <c r="Q361" s="86">
        <f t="shared" si="60"/>
        <v>-6.8891968400263376E-2</v>
      </c>
      <c r="R361" s="86">
        <f t="shared" si="60"/>
        <v>9.6588088192690325E-3</v>
      </c>
    </row>
    <row r="362" spans="1:18" x14ac:dyDescent="0.35">
      <c r="A362" s="1">
        <v>1983.04</v>
      </c>
      <c r="B362" s="89">
        <f t="shared" si="51"/>
        <v>1983.04</v>
      </c>
      <c r="C362" s="80">
        <f t="shared" si="52"/>
        <v>30407</v>
      </c>
      <c r="D362" s="1">
        <f>VLOOKUP(A362,Data_Shiller!A:M,13,FALSE)</f>
        <v>9.53158128416041</v>
      </c>
      <c r="E362" s="1">
        <f>VLOOKUP(A362,Data_Shiller!A:B,2)</f>
        <v>157.69999999999999</v>
      </c>
      <c r="F362" s="81">
        <f>VLOOKUP(C362,'FRED Graph'!$A$12:$C$853,3,FALSE)</f>
        <v>0.10400000000000001</v>
      </c>
      <c r="G362" s="82">
        <f t="shared" si="53"/>
        <v>8.2790792398550472E-3</v>
      </c>
      <c r="H362" s="83">
        <f t="shared" si="54"/>
        <v>4.0583386176284098E-2</v>
      </c>
      <c r="I362" s="84">
        <f t="shared" si="55"/>
        <v>-6.3411540900437657E-4</v>
      </c>
      <c r="J362" s="84">
        <f t="shared" si="56"/>
        <v>1.8096385542168676</v>
      </c>
      <c r="L362" s="85">
        <f t="shared" si="57"/>
        <v>0.61184268524624907</v>
      </c>
      <c r="M362" s="85">
        <f t="shared" si="58"/>
        <v>-6.3411540900437657E-4</v>
      </c>
      <c r="N362" s="85">
        <f t="shared" si="59"/>
        <v>0.10883019881704059</v>
      </c>
      <c r="P362" s="86">
        <f t="shared" si="60"/>
        <v>0.50784268524624909</v>
      </c>
      <c r="Q362" s="86">
        <f t="shared" si="60"/>
        <v>-0.10463411540900439</v>
      </c>
      <c r="R362" s="86">
        <f t="shared" si="60"/>
        <v>4.8301988170405818E-3</v>
      </c>
    </row>
    <row r="363" spans="1:18" x14ac:dyDescent="0.35">
      <c r="A363" s="1">
        <v>1983.05</v>
      </c>
      <c r="B363" s="89">
        <f t="shared" si="51"/>
        <v>1983.05</v>
      </c>
      <c r="C363" s="80">
        <f t="shared" si="52"/>
        <v>30437</v>
      </c>
      <c r="D363" s="1">
        <f>VLOOKUP(A363,Data_Shiller!A:M,13,FALSE)</f>
        <v>9.8744565046683981</v>
      </c>
      <c r="E363" s="1">
        <f>VLOOKUP(A363,Data_Shiller!A:B,2)</f>
        <v>164.1</v>
      </c>
      <c r="F363" s="81">
        <f>VLOOKUP(C363,'FRED Graph'!$A$12:$C$853,3,FALSE)</f>
        <v>0.1038</v>
      </c>
      <c r="G363" s="82">
        <f t="shared" si="53"/>
        <v>8.2638563713803848E-3</v>
      </c>
      <c r="H363" s="83">
        <f t="shared" si="54"/>
        <v>1.4015843997562616E-2</v>
      </c>
      <c r="I363" s="84">
        <f t="shared" si="55"/>
        <v>-4.5703839122486323E-2</v>
      </c>
      <c r="J363" s="84">
        <f t="shared" si="56"/>
        <v>1.7132845825716028</v>
      </c>
      <c r="L363" s="85">
        <f t="shared" si="57"/>
        <v>0.1817806937568307</v>
      </c>
      <c r="M363" s="85">
        <f t="shared" si="58"/>
        <v>-4.5703839122486323E-2</v>
      </c>
      <c r="N363" s="85">
        <f t="shared" si="59"/>
        <v>0.10496757694430059</v>
      </c>
      <c r="P363" s="86">
        <f t="shared" si="60"/>
        <v>7.7980693756830699E-2</v>
      </c>
      <c r="Q363" s="86">
        <f t="shared" si="60"/>
        <v>-0.14950383912248633</v>
      </c>
      <c r="R363" s="86">
        <f t="shared" si="60"/>
        <v>1.1675769443005857E-3</v>
      </c>
    </row>
    <row r="364" spans="1:18" x14ac:dyDescent="0.35">
      <c r="A364" s="1">
        <v>1983.06</v>
      </c>
      <c r="B364" s="89">
        <f t="shared" si="51"/>
        <v>1983.06</v>
      </c>
      <c r="C364" s="80">
        <f t="shared" si="52"/>
        <v>30468</v>
      </c>
      <c r="D364" s="1">
        <f>VLOOKUP(A364,Data_Shiller!A:M,13,FALSE)</f>
        <v>10.00011790313002</v>
      </c>
      <c r="E364" s="1">
        <f>VLOOKUP(A364,Data_Shiller!A:B,2)</f>
        <v>166.4</v>
      </c>
      <c r="F364" s="81">
        <f>VLOOKUP(C364,'FRED Graph'!$A$12:$C$853,3,FALSE)</f>
        <v>0.1085</v>
      </c>
      <c r="G364" s="82">
        <f t="shared" si="53"/>
        <v>8.6209271666739529E-3</v>
      </c>
      <c r="H364" s="83">
        <f t="shared" si="54"/>
        <v>3.6057692307691624E-3</v>
      </c>
      <c r="I364" s="84">
        <f t="shared" si="55"/>
        <v>-7.9927884615384692E-2</v>
      </c>
      <c r="J364" s="84">
        <f t="shared" si="56"/>
        <v>1.6926682692307691</v>
      </c>
      <c r="L364" s="85">
        <f t="shared" si="57"/>
        <v>4.413773241126373E-2</v>
      </c>
      <c r="M364" s="85">
        <f t="shared" si="58"/>
        <v>-7.9927884615384692E-2</v>
      </c>
      <c r="N364" s="85">
        <f t="shared" si="59"/>
        <v>0.10412510630516936</v>
      </c>
      <c r="P364" s="86">
        <f t="shared" si="60"/>
        <v>-6.4362267588736269E-2</v>
      </c>
      <c r="Q364" s="86">
        <f t="shared" si="60"/>
        <v>-0.18842788461538468</v>
      </c>
      <c r="R364" s="86">
        <f t="shared" si="60"/>
        <v>-4.3748936948306422E-3</v>
      </c>
    </row>
    <row r="365" spans="1:18" x14ac:dyDescent="0.35">
      <c r="A365" s="1">
        <v>1983.07</v>
      </c>
      <c r="B365" s="89">
        <f t="shared" si="51"/>
        <v>1983.07</v>
      </c>
      <c r="C365" s="80">
        <f t="shared" si="52"/>
        <v>30498</v>
      </c>
      <c r="D365" s="1">
        <f>VLOOKUP(A365,Data_Shiller!A:M,13,FALSE)</f>
        <v>10.014475995571022</v>
      </c>
      <c r="E365" s="1">
        <f>VLOOKUP(A365,Data_Shiller!A:B,2)</f>
        <v>167</v>
      </c>
      <c r="F365" s="81">
        <f>VLOOKUP(C365,'FRED Graph'!$A$12:$C$853,3,FALSE)</f>
        <v>0.11380000000000001</v>
      </c>
      <c r="G365" s="82">
        <f t="shared" si="53"/>
        <v>9.0219204028731959E-3</v>
      </c>
      <c r="H365" s="83">
        <f t="shared" si="54"/>
        <v>-2.7544910179640669E-2</v>
      </c>
      <c r="I365" s="84">
        <f t="shared" si="55"/>
        <v>-9.5209580838323427E-2</v>
      </c>
      <c r="J365" s="84">
        <f t="shared" si="56"/>
        <v>1.6783832335329341</v>
      </c>
      <c r="L365" s="85">
        <f t="shared" si="57"/>
        <v>-0.28478824283590987</v>
      </c>
      <c r="M365" s="85">
        <f t="shared" si="58"/>
        <v>-9.5209580838323427E-2</v>
      </c>
      <c r="N365" s="85">
        <f t="shared" si="59"/>
        <v>0.10353794717761566</v>
      </c>
      <c r="P365" s="86">
        <f t="shared" si="60"/>
        <v>-0.39858824283590988</v>
      </c>
      <c r="Q365" s="86">
        <f t="shared" si="60"/>
        <v>-0.20900958083832344</v>
      </c>
      <c r="R365" s="86">
        <f t="shared" si="60"/>
        <v>-1.0262052822384349E-2</v>
      </c>
    </row>
    <row r="366" spans="1:18" x14ac:dyDescent="0.35">
      <c r="A366" s="1">
        <v>1983.08</v>
      </c>
      <c r="B366" s="89">
        <f t="shared" si="51"/>
        <v>1983.08</v>
      </c>
      <c r="C366" s="80">
        <f t="shared" si="52"/>
        <v>30529</v>
      </c>
      <c r="D366" s="1">
        <f>VLOOKUP(A366,Data_Shiller!A:M,13,FALSE)</f>
        <v>9.7280569356652062</v>
      </c>
      <c r="E366" s="1">
        <f>VLOOKUP(A366,Data_Shiller!A:B,2)</f>
        <v>162.4</v>
      </c>
      <c r="F366" s="81">
        <f>VLOOKUP(C366,'FRED Graph'!$A$12:$C$853,3,FALSE)</f>
        <v>0.11849999999999999</v>
      </c>
      <c r="G366" s="82">
        <f t="shared" si="53"/>
        <v>9.3760575565080551E-3</v>
      </c>
      <c r="H366" s="83">
        <f t="shared" si="54"/>
        <v>2.9556650246305383E-2</v>
      </c>
      <c r="I366" s="84">
        <f t="shared" si="55"/>
        <v>1.2315270935960632E-2</v>
      </c>
      <c r="J366" s="84">
        <f t="shared" si="56"/>
        <v>1.7963669950738916</v>
      </c>
      <c r="L366" s="85">
        <f t="shared" si="57"/>
        <v>0.4184138993929849</v>
      </c>
      <c r="M366" s="85">
        <f t="shared" si="58"/>
        <v>1.2315270935960632E-2</v>
      </c>
      <c r="N366" s="85">
        <f t="shared" si="59"/>
        <v>0.10830531707567537</v>
      </c>
      <c r="P366" s="86">
        <f t="shared" si="60"/>
        <v>0.29991389939298491</v>
      </c>
      <c r="Q366" s="86">
        <f t="shared" si="60"/>
        <v>-0.10618472906403936</v>
      </c>
      <c r="R366" s="86">
        <f t="shared" si="60"/>
        <v>-1.0194682924324627E-2</v>
      </c>
    </row>
    <row r="367" spans="1:18" x14ac:dyDescent="0.35">
      <c r="A367" s="1">
        <v>1983.09</v>
      </c>
      <c r="B367" s="89">
        <f t="shared" si="51"/>
        <v>1983.09</v>
      </c>
      <c r="C367" s="80">
        <f t="shared" si="52"/>
        <v>30560</v>
      </c>
      <c r="D367" s="1">
        <f>VLOOKUP(A367,Data_Shiller!A:M,13,FALSE)</f>
        <v>9.9842024580287738</v>
      </c>
      <c r="E367" s="1">
        <f>VLOOKUP(A367,Data_Shiller!A:B,2)</f>
        <v>167.2</v>
      </c>
      <c r="F367" s="81">
        <f>VLOOKUP(C367,'FRED Graph'!$A$12:$C$853,3,FALSE)</f>
        <v>0.11650000000000001</v>
      </c>
      <c r="G367" s="82">
        <f t="shared" si="53"/>
        <v>9.2255279427448933E-3</v>
      </c>
      <c r="H367" s="83">
        <f t="shared" si="54"/>
        <v>2.9904306220096544E-3</v>
      </c>
      <c r="I367" s="84">
        <f t="shared" si="55"/>
        <v>-6.5789473684210176E-3</v>
      </c>
      <c r="J367" s="84">
        <f t="shared" si="56"/>
        <v>1.7466507177033495</v>
      </c>
      <c r="L367" s="85">
        <f t="shared" si="57"/>
        <v>3.6481307149198505E-2</v>
      </c>
      <c r="M367" s="85">
        <f t="shared" si="58"/>
        <v>-6.5789473684210176E-3</v>
      </c>
      <c r="N367" s="85">
        <f t="shared" si="59"/>
        <v>0.10631892983863422</v>
      </c>
      <c r="P367" s="86">
        <f t="shared" si="60"/>
        <v>-8.0018692850801501E-2</v>
      </c>
      <c r="Q367" s="86">
        <f t="shared" si="60"/>
        <v>-0.12307894736842102</v>
      </c>
      <c r="R367" s="86">
        <f t="shared" si="60"/>
        <v>-1.0181070161365782E-2</v>
      </c>
    </row>
    <row r="368" spans="1:18" x14ac:dyDescent="0.35">
      <c r="A368" s="1">
        <v>1983.1</v>
      </c>
      <c r="B368" s="89">
        <f t="shared" si="51"/>
        <v>1983.1</v>
      </c>
      <c r="C368" s="80">
        <f t="shared" si="52"/>
        <v>30286</v>
      </c>
      <c r="D368" s="1">
        <f>VLOOKUP(A368,Data_Shiller!A:M,13,FALSE)</f>
        <v>10.003391799449624</v>
      </c>
      <c r="E368" s="1">
        <f>VLOOKUP(A368,Data_Shiller!A:B,2)</f>
        <v>167.7</v>
      </c>
      <c r="F368" s="81">
        <f>VLOOKUP(C368,'FRED Graph'!$A$12:$C$853,3,FALSE)</f>
        <v>0.10539999999999999</v>
      </c>
      <c r="G368" s="82">
        <f t="shared" si="53"/>
        <v>8.3855685914970834E-3</v>
      </c>
      <c r="H368" s="83">
        <f t="shared" si="54"/>
        <v>-1.490757304710788E-2</v>
      </c>
      <c r="I368" s="84">
        <f t="shared" si="55"/>
        <v>-1.7292784734645017E-2</v>
      </c>
      <c r="J368" s="84">
        <f t="shared" si="56"/>
        <v>1.7662492546213477</v>
      </c>
      <c r="L368" s="85">
        <f t="shared" si="57"/>
        <v>-0.1649283028001195</v>
      </c>
      <c r="M368" s="85">
        <f t="shared" si="58"/>
        <v>-1.7292784734645017E-2</v>
      </c>
      <c r="N368" s="85">
        <f t="shared" si="59"/>
        <v>0.10710581274369391</v>
      </c>
      <c r="P368" s="86">
        <f t="shared" si="60"/>
        <v>-0.27032830280011949</v>
      </c>
      <c r="Q368" s="86">
        <f t="shared" si="60"/>
        <v>-0.12269278473464501</v>
      </c>
      <c r="R368" s="86">
        <f t="shared" si="60"/>
        <v>1.705812743693913E-3</v>
      </c>
    </row>
    <row r="369" spans="1:18" x14ac:dyDescent="0.35">
      <c r="A369" s="1">
        <v>1983.11</v>
      </c>
      <c r="B369" s="89">
        <f t="shared" si="51"/>
        <v>1983.11</v>
      </c>
      <c r="C369" s="80">
        <f t="shared" si="52"/>
        <v>30621</v>
      </c>
      <c r="D369" s="1">
        <f>VLOOKUP(A369,Data_Shiller!A:M,13,FALSE)</f>
        <v>9.8535816493642781</v>
      </c>
      <c r="E369" s="1">
        <f>VLOOKUP(A369,Data_Shiller!A:B,2)</f>
        <v>165.2</v>
      </c>
      <c r="F369" s="81">
        <f>VLOOKUP(C369,'FRED Graph'!$A$12:$C$853,3,FALSE)</f>
        <v>0.11689999999999999</v>
      </c>
      <c r="G369" s="82">
        <f t="shared" si="53"/>
        <v>9.2556536285899327E-3</v>
      </c>
      <c r="H369" s="83">
        <f t="shared" si="54"/>
        <v>-4.842615012106477E-3</v>
      </c>
      <c r="I369" s="84">
        <f t="shared" si="55"/>
        <v>6.6585956416467251E-3</v>
      </c>
      <c r="J369" s="84">
        <f t="shared" si="56"/>
        <v>1.801997578692494</v>
      </c>
      <c r="L369" s="85">
        <f t="shared" si="57"/>
        <v>-5.658833332044233E-2</v>
      </c>
      <c r="M369" s="85">
        <f t="shared" si="58"/>
        <v>6.6585956416467251E-3</v>
      </c>
      <c r="N369" s="85">
        <f t="shared" si="59"/>
        <v>0.10852827631525819</v>
      </c>
      <c r="P369" s="86">
        <f t="shared" si="60"/>
        <v>-0.17348833332044233</v>
      </c>
      <c r="Q369" s="86">
        <f t="shared" si="60"/>
        <v>-0.11024140435835326</v>
      </c>
      <c r="R369" s="86">
        <f t="shared" si="60"/>
        <v>-8.3717236847418025E-3</v>
      </c>
    </row>
    <row r="370" spans="1:18" x14ac:dyDescent="0.35">
      <c r="A370" s="1">
        <v>1983.12</v>
      </c>
      <c r="B370" s="89">
        <f t="shared" si="51"/>
        <v>1983.12</v>
      </c>
      <c r="C370" s="80">
        <f t="shared" si="52"/>
        <v>30651</v>
      </c>
      <c r="D370" s="1">
        <f>VLOOKUP(A370,Data_Shiller!A:M,13,FALSE)</f>
        <v>9.8150109036086679</v>
      </c>
      <c r="E370" s="1">
        <f>VLOOKUP(A370,Data_Shiller!A:B,2)</f>
        <v>164.4</v>
      </c>
      <c r="F370" s="81">
        <f>VLOOKUP(C370,'FRED Graph'!$A$12:$C$853,3,FALSE)</f>
        <v>0.1183</v>
      </c>
      <c r="G370" s="82">
        <f t="shared" si="53"/>
        <v>9.3610157029777596E-3</v>
      </c>
      <c r="H370" s="83">
        <f t="shared" si="54"/>
        <v>1.2165450121654597E-2</v>
      </c>
      <c r="I370" s="84">
        <f t="shared" si="55"/>
        <v>6.0827250608275207E-4</v>
      </c>
      <c r="J370" s="84">
        <f t="shared" si="56"/>
        <v>1.8342457420924574</v>
      </c>
      <c r="L370" s="85">
        <f t="shared" si="57"/>
        <v>0.1561604395758236</v>
      </c>
      <c r="M370" s="85">
        <f t="shared" si="58"/>
        <v>6.0827250608275207E-4</v>
      </c>
      <c r="N370" s="85">
        <f t="shared" si="59"/>
        <v>0.10979752076649607</v>
      </c>
      <c r="P370" s="86">
        <f t="shared" si="60"/>
        <v>3.7860439575823593E-2</v>
      </c>
      <c r="Q370" s="86">
        <f t="shared" si="60"/>
        <v>-0.11769172749391725</v>
      </c>
      <c r="R370" s="86">
        <f t="shared" si="60"/>
        <v>-8.5024792335039318E-3</v>
      </c>
    </row>
    <row r="371" spans="1:18" x14ac:dyDescent="0.35">
      <c r="A371" s="1">
        <v>1984.01</v>
      </c>
      <c r="B371" s="89">
        <f t="shared" si="51"/>
        <v>1984.01</v>
      </c>
      <c r="C371" s="80">
        <f t="shared" si="52"/>
        <v>30682</v>
      </c>
      <c r="D371" s="1">
        <f>VLOOKUP(A371,Data_Shiller!A:M,13,FALSE)</f>
        <v>9.8949318092025322</v>
      </c>
      <c r="E371" s="1">
        <f>VLOOKUP(A371,Data_Shiller!A:B,2)</f>
        <v>166.4</v>
      </c>
      <c r="F371" s="81">
        <f>VLOOKUP(C371,'FRED Graph'!$A$12:$C$853,3,FALSE)</f>
        <v>0.1167</v>
      </c>
      <c r="G371" s="82">
        <f t="shared" si="53"/>
        <v>9.2405920221325655E-3</v>
      </c>
      <c r="H371" s="83">
        <f t="shared" si="54"/>
        <v>-5.46875E-2</v>
      </c>
      <c r="I371" s="84">
        <f t="shared" si="55"/>
        <v>3.125E-2</v>
      </c>
      <c r="J371" s="84">
        <f t="shared" si="56"/>
        <v>1.8424879807692309</v>
      </c>
      <c r="L371" s="85">
        <f t="shared" si="57"/>
        <v>-0.49078075573386803</v>
      </c>
      <c r="M371" s="85">
        <f t="shared" si="58"/>
        <v>3.125E-2</v>
      </c>
      <c r="N371" s="85">
        <f t="shared" si="59"/>
        <v>0.11011983818241355</v>
      </c>
      <c r="P371" s="86">
        <f t="shared" si="60"/>
        <v>-0.60748075573386806</v>
      </c>
      <c r="Q371" s="86">
        <f t="shared" si="60"/>
        <v>-8.5449999999999998E-2</v>
      </c>
      <c r="R371" s="86">
        <f t="shared" si="60"/>
        <v>-6.580161817586444E-3</v>
      </c>
    </row>
    <row r="372" spans="1:18" x14ac:dyDescent="0.35">
      <c r="A372" s="1">
        <v>1984.02</v>
      </c>
      <c r="B372" s="89">
        <f t="shared" si="51"/>
        <v>1984.02</v>
      </c>
      <c r="C372" s="80">
        <f t="shared" si="52"/>
        <v>30713</v>
      </c>
      <c r="D372" s="1">
        <f>VLOOKUP(A372,Data_Shiller!A:M,13,FALSE)</f>
        <v>9.3245296457279796</v>
      </c>
      <c r="E372" s="1">
        <f>VLOOKUP(A372,Data_Shiller!A:B,2)</f>
        <v>157.30000000000001</v>
      </c>
      <c r="F372" s="81">
        <f>VLOOKUP(C372,'FRED Graph'!$A$12:$C$853,3,FALSE)</f>
        <v>0.11840000000000001</v>
      </c>
      <c r="G372" s="82">
        <f t="shared" si="53"/>
        <v>9.3685369379592487E-3</v>
      </c>
      <c r="H372" s="83">
        <f t="shared" si="54"/>
        <v>6.3572790845523031E-4</v>
      </c>
      <c r="I372" s="84">
        <f t="shared" si="55"/>
        <v>0.15003178639542281</v>
      </c>
      <c r="J372" s="84">
        <f t="shared" si="56"/>
        <v>1.9979656706929432</v>
      </c>
      <c r="L372" s="85">
        <f t="shared" si="57"/>
        <v>7.6554654051248505E-3</v>
      </c>
      <c r="M372" s="85">
        <f t="shared" si="58"/>
        <v>0.15003178639542281</v>
      </c>
      <c r="N372" s="85">
        <f t="shared" si="59"/>
        <v>0.11604746552585188</v>
      </c>
      <c r="P372" s="86">
        <f t="shared" si="60"/>
        <v>-0.11074453459487515</v>
      </c>
      <c r="Q372" s="86">
        <f t="shared" si="60"/>
        <v>3.1631786395422801E-2</v>
      </c>
      <c r="R372" s="86">
        <f t="shared" si="60"/>
        <v>-2.3525344741481269E-3</v>
      </c>
    </row>
    <row r="373" spans="1:18" x14ac:dyDescent="0.35">
      <c r="A373" s="1">
        <v>1984.03</v>
      </c>
      <c r="B373" s="89">
        <f t="shared" si="51"/>
        <v>1984.03</v>
      </c>
      <c r="C373" s="80">
        <f t="shared" si="52"/>
        <v>30742</v>
      </c>
      <c r="D373" s="1">
        <f>VLOOKUP(A373,Data_Shiller!A:M,13,FALSE)</f>
        <v>9.3267470665082399</v>
      </c>
      <c r="E373" s="1">
        <f>VLOOKUP(A373,Data_Shiller!A:B,2)</f>
        <v>157.4</v>
      </c>
      <c r="F373" s="81">
        <f>VLOOKUP(C373,'FRED Graph'!$A$12:$C$853,3,FALSE)</f>
        <v>0.1232</v>
      </c>
      <c r="G373" s="82">
        <f t="shared" si="53"/>
        <v>9.7288332325333737E-3</v>
      </c>
      <c r="H373" s="83">
        <f t="shared" si="54"/>
        <v>1.2706480304955914E-3</v>
      </c>
      <c r="I373" s="84">
        <f t="shared" si="55"/>
        <v>0.13977128335451083</v>
      </c>
      <c r="J373" s="84">
        <f t="shared" si="56"/>
        <v>1.9466963151207115</v>
      </c>
      <c r="L373" s="85">
        <f t="shared" si="57"/>
        <v>1.5354789056919227E-2</v>
      </c>
      <c r="M373" s="85">
        <f t="shared" si="58"/>
        <v>0.13977128335451083</v>
      </c>
      <c r="N373" s="85">
        <f t="shared" si="59"/>
        <v>0.11412402123447918</v>
      </c>
      <c r="P373" s="86">
        <f t="shared" si="60"/>
        <v>-0.10784521094308078</v>
      </c>
      <c r="Q373" s="86">
        <f t="shared" si="60"/>
        <v>1.657128335451083E-2</v>
      </c>
      <c r="R373" s="86">
        <f t="shared" si="60"/>
        <v>-9.0759787655208257E-3</v>
      </c>
    </row>
    <row r="374" spans="1:18" x14ac:dyDescent="0.35">
      <c r="A374" s="1">
        <v>1984.04</v>
      </c>
      <c r="B374" s="89">
        <f t="shared" si="51"/>
        <v>1984.04</v>
      </c>
      <c r="C374" s="80">
        <f t="shared" si="52"/>
        <v>30773</v>
      </c>
      <c r="D374" s="1">
        <f>VLOOKUP(A374,Data_Shiller!A:M,13,FALSE)</f>
        <v>9.3056434045948198</v>
      </c>
      <c r="E374" s="1">
        <f>VLOOKUP(A374,Data_Shiller!A:B,2)</f>
        <v>157.6</v>
      </c>
      <c r="F374" s="81">
        <f>VLOOKUP(C374,'FRED Graph'!$A$12:$C$853,3,FALSE)</f>
        <v>0.1263</v>
      </c>
      <c r="G374" s="82">
        <f t="shared" si="53"/>
        <v>9.9607752093477941E-3</v>
      </c>
      <c r="H374" s="83">
        <f t="shared" si="54"/>
        <v>-6.3451776649746661E-3</v>
      </c>
      <c r="I374" s="84">
        <f t="shared" si="55"/>
        <v>0.14593908629441632</v>
      </c>
      <c r="J374" s="84">
        <f t="shared" si="56"/>
        <v>1.8377538071065991</v>
      </c>
      <c r="L374" s="85">
        <f t="shared" si="57"/>
        <v>-7.3540295525502342E-2</v>
      </c>
      <c r="M374" s="85">
        <f t="shared" si="58"/>
        <v>0.14593908629441632</v>
      </c>
      <c r="N374" s="85">
        <f t="shared" si="59"/>
        <v>0.10993480861782445</v>
      </c>
      <c r="P374" s="86">
        <f t="shared" si="60"/>
        <v>-0.19984029552550234</v>
      </c>
      <c r="Q374" s="86">
        <f t="shared" si="60"/>
        <v>1.9639086294416325E-2</v>
      </c>
      <c r="R374" s="86">
        <f t="shared" si="60"/>
        <v>-1.6365191382175542E-2</v>
      </c>
    </row>
    <row r="375" spans="1:18" x14ac:dyDescent="0.35">
      <c r="A375" s="1">
        <v>1984.05</v>
      </c>
      <c r="B375" s="89">
        <f t="shared" si="51"/>
        <v>1984.05</v>
      </c>
      <c r="C375" s="80">
        <f t="shared" si="52"/>
        <v>30803</v>
      </c>
      <c r="D375" s="1">
        <f>VLOOKUP(A375,Data_Shiller!A:M,13,FALSE)</f>
        <v>9.2318318168960438</v>
      </c>
      <c r="E375" s="1">
        <f>VLOOKUP(A375,Data_Shiller!A:B,2)</f>
        <v>156.6</v>
      </c>
      <c r="F375" s="81">
        <f>VLOOKUP(C375,'FRED Graph'!$A$12:$C$853,3,FALSE)</f>
        <v>0.1341</v>
      </c>
      <c r="G375" s="82">
        <f t="shared" si="53"/>
        <v>1.0541792660126559E-2</v>
      </c>
      <c r="H375" s="83">
        <f t="shared" si="54"/>
        <v>-2.2349936143039595E-2</v>
      </c>
      <c r="I375" s="84">
        <f t="shared" si="55"/>
        <v>0.18071519795657731</v>
      </c>
      <c r="J375" s="84">
        <f t="shared" si="56"/>
        <v>1.8793103448275863</v>
      </c>
      <c r="L375" s="85">
        <f t="shared" si="57"/>
        <v>-0.23756785964505045</v>
      </c>
      <c r="M375" s="85">
        <f t="shared" si="58"/>
        <v>0.18071519795657731</v>
      </c>
      <c r="N375" s="85">
        <f t="shared" si="59"/>
        <v>0.11154960264447755</v>
      </c>
      <c r="P375" s="86">
        <f t="shared" si="60"/>
        <v>-0.37166785964505045</v>
      </c>
      <c r="Q375" s="86">
        <f t="shared" si="60"/>
        <v>4.6615197956577314E-2</v>
      </c>
      <c r="R375" s="86">
        <f t="shared" si="60"/>
        <v>-2.2550397355522445E-2</v>
      </c>
    </row>
    <row r="376" spans="1:18" x14ac:dyDescent="0.35">
      <c r="A376" s="1">
        <v>1984.06</v>
      </c>
      <c r="B376" s="89">
        <f t="shared" si="51"/>
        <v>1984.06</v>
      </c>
      <c r="C376" s="80">
        <f t="shared" si="52"/>
        <v>30834</v>
      </c>
      <c r="D376" s="1">
        <f>VLOOKUP(A376,Data_Shiller!A:M,13,FALSE)</f>
        <v>9.0101855122910042</v>
      </c>
      <c r="E376" s="1">
        <f>VLOOKUP(A376,Data_Shiller!A:B,2)</f>
        <v>153.1</v>
      </c>
      <c r="F376" s="81">
        <f>VLOOKUP(C376,'FRED Graph'!$A$12:$C$853,3,FALSE)</f>
        <v>0.1356</v>
      </c>
      <c r="G376" s="82">
        <f t="shared" si="53"/>
        <v>1.0653106665917234E-2</v>
      </c>
      <c r="H376" s="83">
        <f t="shared" si="54"/>
        <v>-1.3063357282821708E-2</v>
      </c>
      <c r="I376" s="84">
        <f t="shared" si="55"/>
        <v>0.23383409536250821</v>
      </c>
      <c r="J376" s="84">
        <f t="shared" si="56"/>
        <v>1.9708033964728937</v>
      </c>
      <c r="L376" s="85">
        <f t="shared" si="57"/>
        <v>-0.14597362416630044</v>
      </c>
      <c r="M376" s="85">
        <f t="shared" si="58"/>
        <v>0.23383409536250821</v>
      </c>
      <c r="N376" s="85">
        <f t="shared" si="59"/>
        <v>0.11503215382756049</v>
      </c>
      <c r="P376" s="86">
        <f t="shared" si="60"/>
        <v>-0.28157362416630044</v>
      </c>
      <c r="Q376" s="86">
        <f t="shared" si="60"/>
        <v>9.8234095362508211E-2</v>
      </c>
      <c r="R376" s="86">
        <f t="shared" si="60"/>
        <v>-2.0567846172439508E-2</v>
      </c>
    </row>
    <row r="377" spans="1:18" x14ac:dyDescent="0.35">
      <c r="A377" s="1">
        <v>1984.07</v>
      </c>
      <c r="B377" s="89">
        <f t="shared" si="51"/>
        <v>1984.07</v>
      </c>
      <c r="C377" s="80">
        <f t="shared" si="52"/>
        <v>30864</v>
      </c>
      <c r="D377" s="1">
        <f>VLOOKUP(A377,Data_Shiller!A:M,13,FALSE)</f>
        <v>8.8683022140432985</v>
      </c>
      <c r="E377" s="1">
        <f>VLOOKUP(A377,Data_Shiller!A:B,2)</f>
        <v>151.1</v>
      </c>
      <c r="F377" s="81">
        <f>VLOOKUP(C377,'FRED Graph'!$A$12:$C$853,3,FALSE)</f>
        <v>0.1336</v>
      </c>
      <c r="G377" s="82">
        <f t="shared" si="53"/>
        <v>1.0504657999398814E-2</v>
      </c>
      <c r="H377" s="83">
        <f t="shared" si="54"/>
        <v>8.8021178027796187E-2</v>
      </c>
      <c r="I377" s="84">
        <f t="shared" si="55"/>
        <v>0.27399073461283918</v>
      </c>
      <c r="J377" s="84">
        <f t="shared" si="56"/>
        <v>1.9874255459960293</v>
      </c>
      <c r="L377" s="85">
        <f t="shared" si="57"/>
        <v>1.7519984590167423</v>
      </c>
      <c r="M377" s="85">
        <f t="shared" si="58"/>
        <v>0.27399073461283918</v>
      </c>
      <c r="N377" s="85">
        <f t="shared" si="59"/>
        <v>0.11565446797756485</v>
      </c>
      <c r="P377" s="86">
        <f t="shared" si="60"/>
        <v>1.6183984590167424</v>
      </c>
      <c r="Q377" s="86">
        <f t="shared" si="60"/>
        <v>0.14039073461283919</v>
      </c>
      <c r="R377" s="86">
        <f t="shared" si="60"/>
        <v>-1.7945532022435151E-2</v>
      </c>
    </row>
    <row r="378" spans="1:18" x14ac:dyDescent="0.35">
      <c r="A378" s="1">
        <v>1984.08</v>
      </c>
      <c r="B378" s="89">
        <f t="shared" si="51"/>
        <v>1984.08</v>
      </c>
      <c r="C378" s="80">
        <f t="shared" si="52"/>
        <v>30895</v>
      </c>
      <c r="D378" s="1">
        <f>VLOOKUP(A378,Data_Shiller!A:M,13,FALSE)</f>
        <v>9.62306325737317</v>
      </c>
      <c r="E378" s="1">
        <f>VLOOKUP(A378,Data_Shiller!A:B,2)</f>
        <v>164.4</v>
      </c>
      <c r="F378" s="81">
        <f>VLOOKUP(C378,'FRED Graph'!$A$12:$C$853,3,FALSE)</f>
        <v>0.12720000000000001</v>
      </c>
      <c r="G378" s="82">
        <f t="shared" si="53"/>
        <v>1.0028003594708013E-2</v>
      </c>
      <c r="H378" s="83">
        <f t="shared" si="54"/>
        <v>1.0340632603406341E-2</v>
      </c>
      <c r="I378" s="84">
        <f t="shared" si="55"/>
        <v>0.14537712895377131</v>
      </c>
      <c r="J378" s="84">
        <f t="shared" si="56"/>
        <v>1.8238442822384426</v>
      </c>
      <c r="L378" s="85">
        <f t="shared" si="57"/>
        <v>0.13139389502632981</v>
      </c>
      <c r="M378" s="85">
        <f t="shared" si="58"/>
        <v>0.14537712895377131</v>
      </c>
      <c r="N378" s="85">
        <f t="shared" si="59"/>
        <v>0.10938955958227825</v>
      </c>
      <c r="P378" s="86">
        <f t="shared" si="60"/>
        <v>4.1938950263298025E-3</v>
      </c>
      <c r="Q378" s="86">
        <f t="shared" si="60"/>
        <v>1.8177128953771299E-2</v>
      </c>
      <c r="R378" s="86">
        <f t="shared" si="60"/>
        <v>-1.7810440417721757E-2</v>
      </c>
    </row>
    <row r="379" spans="1:18" x14ac:dyDescent="0.35">
      <c r="A379" s="1">
        <v>1984.09</v>
      </c>
      <c r="B379" s="89">
        <f t="shared" si="51"/>
        <v>1984.09</v>
      </c>
      <c r="C379" s="80">
        <f t="shared" si="52"/>
        <v>30926</v>
      </c>
      <c r="D379" s="1">
        <f>VLOOKUP(A379,Data_Shiller!A:M,13,FALSE)</f>
        <v>9.6873413136280799</v>
      </c>
      <c r="E379" s="1">
        <f>VLOOKUP(A379,Data_Shiller!A:B,2)</f>
        <v>166.1</v>
      </c>
      <c r="F379" s="81">
        <f>VLOOKUP(C379,'FRED Graph'!$A$12:$C$853,3,FALSE)</f>
        <v>0.12520000000000001</v>
      </c>
      <c r="G379" s="82">
        <f t="shared" si="53"/>
        <v>9.878540276244463E-3</v>
      </c>
      <c r="H379" s="83">
        <f t="shared" si="54"/>
        <v>-7.8266104756169463E-3</v>
      </c>
      <c r="I379" s="84">
        <f t="shared" si="55"/>
        <v>0.10836845273931361</v>
      </c>
      <c r="J379" s="84">
        <f t="shared" si="56"/>
        <v>1.8113184828416617</v>
      </c>
      <c r="L379" s="85">
        <f t="shared" si="57"/>
        <v>-8.9980080114295258E-2</v>
      </c>
      <c r="M379" s="85">
        <f t="shared" si="58"/>
        <v>0.10836845273931361</v>
      </c>
      <c r="N379" s="85">
        <f t="shared" si="59"/>
        <v>0.10889647974775296</v>
      </c>
      <c r="P379" s="86">
        <f t="shared" si="60"/>
        <v>-0.21518008011429526</v>
      </c>
      <c r="Q379" s="86">
        <f t="shared" si="60"/>
        <v>-1.6831547260686391E-2</v>
      </c>
      <c r="R379" s="86">
        <f t="shared" si="60"/>
        <v>-1.6303520252247045E-2</v>
      </c>
    </row>
    <row r="380" spans="1:18" x14ac:dyDescent="0.35">
      <c r="A380" s="1">
        <v>1984.1</v>
      </c>
      <c r="B380" s="89">
        <f t="shared" si="51"/>
        <v>1984.1</v>
      </c>
      <c r="C380" s="80">
        <f t="shared" si="52"/>
        <v>30651</v>
      </c>
      <c r="D380" s="1">
        <f>VLOOKUP(A380,Data_Shiller!A:M,13,FALSE)</f>
        <v>9.5950707030485045</v>
      </c>
      <c r="E380" s="1">
        <f>VLOOKUP(A380,Data_Shiller!A:B,2)</f>
        <v>164.8</v>
      </c>
      <c r="F380" s="81">
        <f>VLOOKUP(C380,'FRED Graph'!$A$12:$C$853,3,FALSE)</f>
        <v>0.1183</v>
      </c>
      <c r="G380" s="82">
        <f t="shared" si="53"/>
        <v>9.3610157029777596E-3</v>
      </c>
      <c r="H380" s="83">
        <f t="shared" si="54"/>
        <v>9.1019417475728392E-3</v>
      </c>
      <c r="I380" s="84">
        <f t="shared" si="55"/>
        <v>0.12985436893203861</v>
      </c>
      <c r="J380" s="84">
        <f t="shared" si="56"/>
        <v>1.8143810679611647</v>
      </c>
      <c r="L380" s="85">
        <f t="shared" si="57"/>
        <v>0.11486043277931191</v>
      </c>
      <c r="M380" s="85">
        <f t="shared" si="58"/>
        <v>0.12985436893203861</v>
      </c>
      <c r="N380" s="85">
        <f t="shared" si="59"/>
        <v>0.1090172211791034</v>
      </c>
      <c r="P380" s="86">
        <f t="shared" si="60"/>
        <v>-3.4395672206880973E-3</v>
      </c>
      <c r="Q380" s="86">
        <f t="shared" si="60"/>
        <v>1.1554368932038608E-2</v>
      </c>
      <c r="R380" s="86">
        <f t="shared" si="60"/>
        <v>-9.2827788208966061E-3</v>
      </c>
    </row>
    <row r="381" spans="1:18" x14ac:dyDescent="0.35">
      <c r="A381" s="1">
        <v>1984.11</v>
      </c>
      <c r="B381" s="89">
        <f t="shared" si="51"/>
        <v>1984.11</v>
      </c>
      <c r="C381" s="80">
        <f t="shared" si="52"/>
        <v>30987</v>
      </c>
      <c r="D381" s="1">
        <f>VLOOKUP(A381,Data_Shiller!A:M,13,FALSE)</f>
        <v>9.6919732217830852</v>
      </c>
      <c r="E381" s="1">
        <f>VLOOKUP(A381,Data_Shiller!A:B,2)</f>
        <v>166.3</v>
      </c>
      <c r="F381" s="81">
        <f>VLOOKUP(C381,'FRED Graph'!$A$12:$C$853,3,FALSE)</f>
        <v>0.1157</v>
      </c>
      <c r="G381" s="82">
        <f t="shared" si="53"/>
        <v>9.1652468789023001E-3</v>
      </c>
      <c r="H381" s="83">
        <f t="shared" si="54"/>
        <v>-1.0823812387252052E-2</v>
      </c>
      <c r="I381" s="84">
        <f t="shared" si="55"/>
        <v>0.18761274804570038</v>
      </c>
      <c r="J381" s="84">
        <f t="shared" si="56"/>
        <v>1.7721587492483462</v>
      </c>
      <c r="L381" s="85">
        <f t="shared" si="57"/>
        <v>-0.12242582027990423</v>
      </c>
      <c r="M381" s="85">
        <f t="shared" si="58"/>
        <v>0.18761274804570038</v>
      </c>
      <c r="N381" s="85">
        <f t="shared" si="59"/>
        <v>0.10734209495547264</v>
      </c>
      <c r="P381" s="86">
        <f t="shared" si="60"/>
        <v>-0.23812582027990423</v>
      </c>
      <c r="Q381" s="86">
        <f t="shared" si="60"/>
        <v>7.1912748045700386E-2</v>
      </c>
      <c r="R381" s="86">
        <f t="shared" si="60"/>
        <v>-8.3579050445273528E-3</v>
      </c>
    </row>
    <row r="382" spans="1:18" x14ac:dyDescent="0.35">
      <c r="A382" s="1">
        <v>1984.12</v>
      </c>
      <c r="B382" s="89">
        <f t="shared" si="51"/>
        <v>1984.12</v>
      </c>
      <c r="C382" s="80">
        <f t="shared" si="52"/>
        <v>31017</v>
      </c>
      <c r="D382" s="1">
        <f>VLOOKUP(A382,Data_Shiller!A:M,13,FALSE)</f>
        <v>9.5950548011334558</v>
      </c>
      <c r="E382" s="1">
        <f>VLOOKUP(A382,Data_Shiller!A:B,2)</f>
        <v>164.5</v>
      </c>
      <c r="F382" s="81">
        <f>VLOOKUP(C382,'FRED Graph'!$A$12:$C$853,3,FALSE)</f>
        <v>0.115</v>
      </c>
      <c r="G382" s="82">
        <f t="shared" si="53"/>
        <v>9.1124684369046083E-3</v>
      </c>
      <c r="H382" s="83">
        <f t="shared" si="54"/>
        <v>4.3161094224923868E-2</v>
      </c>
      <c r="I382" s="84">
        <f t="shared" si="55"/>
        <v>0.26018237082066875</v>
      </c>
      <c r="J382" s="84">
        <f t="shared" si="56"/>
        <v>1.7671124620060792</v>
      </c>
      <c r="L382" s="85">
        <f t="shared" si="57"/>
        <v>0.66041471948546659</v>
      </c>
      <c r="M382" s="85">
        <f t="shared" si="58"/>
        <v>0.26018237082066875</v>
      </c>
      <c r="N382" s="85">
        <f t="shared" si="59"/>
        <v>0.10714035510251541</v>
      </c>
      <c r="P382" s="86">
        <f t="shared" si="60"/>
        <v>0.5454147194854666</v>
      </c>
      <c r="Q382" s="86">
        <f t="shared" si="60"/>
        <v>0.14518237082066876</v>
      </c>
      <c r="R382" s="86">
        <f t="shared" si="60"/>
        <v>-7.8596448974845995E-3</v>
      </c>
    </row>
    <row r="383" spans="1:18" x14ac:dyDescent="0.35">
      <c r="A383" s="1">
        <v>1985.01</v>
      </c>
      <c r="B383" s="89">
        <f t="shared" si="51"/>
        <v>1985.01</v>
      </c>
      <c r="C383" s="80">
        <f t="shared" si="52"/>
        <v>31048</v>
      </c>
      <c r="D383" s="1">
        <f>VLOOKUP(A383,Data_Shiller!A:M,13,FALSE)</f>
        <v>9.9970011777304517</v>
      </c>
      <c r="E383" s="1">
        <f>VLOOKUP(A383,Data_Shiller!A:B,2)</f>
        <v>171.6</v>
      </c>
      <c r="F383" s="81">
        <f>VLOOKUP(C383,'FRED Graph'!$A$12:$C$853,3,FALSE)</f>
        <v>0.11380000000000001</v>
      </c>
      <c r="G383" s="82">
        <f t="shared" si="53"/>
        <v>9.0219204028731959E-3</v>
      </c>
      <c r="H383" s="83">
        <f t="shared" si="54"/>
        <v>5.4195804195804165E-2</v>
      </c>
      <c r="I383" s="84">
        <f t="shared" si="55"/>
        <v>0.21328671328671334</v>
      </c>
      <c r="J383" s="84">
        <f t="shared" si="56"/>
        <v>1.7112470862470865</v>
      </c>
      <c r="L383" s="85">
        <f t="shared" si="57"/>
        <v>0.88388938986638088</v>
      </c>
      <c r="M383" s="85">
        <f t="shared" si="58"/>
        <v>0.21328671328671334</v>
      </c>
      <c r="N383" s="85">
        <f t="shared" si="59"/>
        <v>0.10488457317331878</v>
      </c>
      <c r="P383" s="86">
        <f t="shared" si="60"/>
        <v>0.77008938986638087</v>
      </c>
      <c r="Q383" s="86">
        <f t="shared" si="60"/>
        <v>9.9486713286713324E-2</v>
      </c>
      <c r="R383" s="86">
        <f t="shared" si="60"/>
        <v>-8.9154268266812275E-3</v>
      </c>
    </row>
    <row r="384" spans="1:18" x14ac:dyDescent="0.35">
      <c r="A384" s="1">
        <v>1985.02</v>
      </c>
      <c r="B384" s="89">
        <f t="shared" si="51"/>
        <v>1985.02</v>
      </c>
      <c r="C384" s="80">
        <f t="shared" si="52"/>
        <v>31079</v>
      </c>
      <c r="D384" s="1">
        <f>VLOOKUP(A384,Data_Shiller!A:M,13,FALSE)</f>
        <v>10.494935172607075</v>
      </c>
      <c r="E384" s="1">
        <f>VLOOKUP(A384,Data_Shiller!A:B,2)</f>
        <v>180.9</v>
      </c>
      <c r="F384" s="81">
        <f>VLOOKUP(C384,'FRED Graph'!$A$12:$C$853,3,FALSE)</f>
        <v>0.11509999999999999</v>
      </c>
      <c r="G384" s="82">
        <f t="shared" si="53"/>
        <v>9.1200100736019696E-3</v>
      </c>
      <c r="H384" s="83">
        <f t="shared" si="54"/>
        <v>-8.2918739635157168E-3</v>
      </c>
      <c r="I384" s="84">
        <f t="shared" si="55"/>
        <v>0.21282476506357106</v>
      </c>
      <c r="J384" s="84">
        <f t="shared" si="56"/>
        <v>1.6640132669983418</v>
      </c>
      <c r="L384" s="85">
        <f t="shared" si="57"/>
        <v>-9.508776086746451E-2</v>
      </c>
      <c r="M384" s="85">
        <f t="shared" si="58"/>
        <v>0.21282476506357106</v>
      </c>
      <c r="N384" s="85">
        <f t="shared" si="59"/>
        <v>0.10294444660428015</v>
      </c>
      <c r="P384" s="86">
        <f t="shared" si="60"/>
        <v>-0.21018776086746449</v>
      </c>
      <c r="Q384" s="86">
        <f t="shared" si="60"/>
        <v>9.772476506357107E-2</v>
      </c>
      <c r="R384" s="86">
        <f t="shared" si="60"/>
        <v>-1.2155553395719845E-2</v>
      </c>
    </row>
    <row r="385" spans="1:18" x14ac:dyDescent="0.35">
      <c r="A385" s="1">
        <v>1985.03</v>
      </c>
      <c r="B385" s="89">
        <f t="shared" si="51"/>
        <v>1985.03</v>
      </c>
      <c r="C385" s="80">
        <f t="shared" si="52"/>
        <v>31107</v>
      </c>
      <c r="D385" s="1">
        <f>VLOOKUP(A385,Data_Shiller!A:M,13,FALSE)</f>
        <v>10.373217214924729</v>
      </c>
      <c r="E385" s="1">
        <f>VLOOKUP(A385,Data_Shiller!A:B,2)</f>
        <v>179.4</v>
      </c>
      <c r="F385" s="81">
        <f>VLOOKUP(C385,'FRED Graph'!$A$12:$C$853,3,FALSE)</f>
        <v>0.1186</v>
      </c>
      <c r="G385" s="82">
        <f t="shared" si="53"/>
        <v>9.383577558729872E-3</v>
      </c>
      <c r="H385" s="83">
        <f t="shared" si="54"/>
        <v>6.6889632107023367E-3</v>
      </c>
      <c r="I385" s="84">
        <f t="shared" si="55"/>
        <v>0.29487179487179493</v>
      </c>
      <c r="J385" s="84">
        <f t="shared" si="56"/>
        <v>1.7488851727982162</v>
      </c>
      <c r="L385" s="85">
        <f t="shared" si="57"/>
        <v>8.3287388651091865E-2</v>
      </c>
      <c r="M385" s="85">
        <f t="shared" si="58"/>
        <v>0.29487179487179493</v>
      </c>
      <c r="N385" s="85">
        <f t="shared" si="59"/>
        <v>0.10640889815723087</v>
      </c>
      <c r="P385" s="86">
        <f t="shared" si="60"/>
        <v>-3.5312611348908132E-2</v>
      </c>
      <c r="Q385" s="86">
        <f t="shared" si="60"/>
        <v>0.17627179487179495</v>
      </c>
      <c r="R385" s="86">
        <f t="shared" si="60"/>
        <v>-1.2191101842769128E-2</v>
      </c>
    </row>
    <row r="386" spans="1:18" x14ac:dyDescent="0.35">
      <c r="A386" s="1">
        <v>1985.04</v>
      </c>
      <c r="B386" s="89">
        <f t="shared" ref="B386:B449" si="61">IF(RIGHT(A386,3)="0.1",_xlfn.CONCAT(A386,"0"),A386)</f>
        <v>1985.04</v>
      </c>
      <c r="C386" s="80">
        <f t="shared" si="52"/>
        <v>31138</v>
      </c>
      <c r="D386" s="1">
        <f>VLOOKUP(A386,Data_Shiller!A:M,13,FALSE)</f>
        <v>10.397118719816817</v>
      </c>
      <c r="E386" s="1">
        <f>VLOOKUP(A386,Data_Shiller!A:B,2)</f>
        <v>180.6</v>
      </c>
      <c r="F386" s="81">
        <f>VLOOKUP(C386,'FRED Graph'!$A$12:$C$853,3,FALSE)</f>
        <v>0.1143</v>
      </c>
      <c r="G386" s="82">
        <f t="shared" si="53"/>
        <v>9.059659612918658E-3</v>
      </c>
      <c r="H386" s="83">
        <f t="shared" si="54"/>
        <v>2.3809523809523947E-2</v>
      </c>
      <c r="I386" s="84">
        <f t="shared" si="55"/>
        <v>0.31782945736434121</v>
      </c>
      <c r="J386" s="84">
        <f t="shared" si="56"/>
        <v>1.8123477297895905</v>
      </c>
      <c r="L386" s="85">
        <f t="shared" si="57"/>
        <v>0.32626400258995458</v>
      </c>
      <c r="M386" s="85">
        <f t="shared" si="58"/>
        <v>0.31782945736434121</v>
      </c>
      <c r="N386" s="85">
        <f t="shared" si="59"/>
        <v>0.10893707067814806</v>
      </c>
      <c r="P386" s="86">
        <f t="shared" si="60"/>
        <v>0.21196400258995457</v>
      </c>
      <c r="Q386" s="86">
        <f t="shared" si="60"/>
        <v>0.20352945736434119</v>
      </c>
      <c r="R386" s="86">
        <f t="shared" si="60"/>
        <v>-5.3629293218519364E-3</v>
      </c>
    </row>
    <row r="387" spans="1:18" x14ac:dyDescent="0.35">
      <c r="A387" s="1">
        <v>1985.05</v>
      </c>
      <c r="B387" s="89">
        <f t="shared" si="61"/>
        <v>1985.05</v>
      </c>
      <c r="C387" s="80">
        <f t="shared" ref="C387:C450" si="62">DATE(LEFT(B387,4),RIGHT(B387,2),1)</f>
        <v>31168</v>
      </c>
      <c r="D387" s="1">
        <f>VLOOKUP(A387,Data_Shiller!A:M,13,FALSE)</f>
        <v>10.60812046786009</v>
      </c>
      <c r="E387" s="1">
        <f>VLOOKUP(A387,Data_Shiller!A:B,2)</f>
        <v>184.9</v>
      </c>
      <c r="F387" s="81">
        <f>VLOOKUP(C387,'FRED Graph'!$A$12:$C$853,3,FALSE)</f>
        <v>0.1085</v>
      </c>
      <c r="G387" s="82">
        <f t="shared" ref="G387:G450" si="63">((1+F387)^(1/12))-1</f>
        <v>8.6209271666739529E-3</v>
      </c>
      <c r="H387" s="83">
        <f t="shared" ref="H387:H450" si="64">E388/E387-1</f>
        <v>2.1633315305570555E-2</v>
      </c>
      <c r="I387" s="84">
        <f t="shared" ref="I387:I450" si="65">E399/E387-1</f>
        <v>0.28988642509464579</v>
      </c>
      <c r="J387" s="84">
        <f t="shared" ref="J387:J450" si="66">E507/E387-1</f>
        <v>1.8329367225527307</v>
      </c>
      <c r="L387" s="85">
        <f t="shared" ref="L387:L450" si="67">((1+H387)^12)-1</f>
        <v>0.29282743943845957</v>
      </c>
      <c r="M387" s="85">
        <f t="shared" ref="M387:M450" si="68">I387</f>
        <v>0.28988642509464579</v>
      </c>
      <c r="N387" s="85">
        <f t="shared" ref="N387:N450" si="69">((1+J387)^(1/10))-1</f>
        <v>0.10974625320561038</v>
      </c>
      <c r="P387" s="86">
        <f t="shared" ref="P387:R450" si="70">L387-$F387</f>
        <v>0.18432743943845958</v>
      </c>
      <c r="Q387" s="86">
        <f t="shared" si="70"/>
        <v>0.18138642509464581</v>
      </c>
      <c r="R387" s="86">
        <f t="shared" si="70"/>
        <v>1.2462532056103787E-3</v>
      </c>
    </row>
    <row r="388" spans="1:18" x14ac:dyDescent="0.35">
      <c r="A388" s="1">
        <v>1985.06</v>
      </c>
      <c r="B388" s="89">
        <f t="shared" si="61"/>
        <v>1985.06</v>
      </c>
      <c r="C388" s="80">
        <f t="shared" si="62"/>
        <v>31199</v>
      </c>
      <c r="D388" s="1">
        <f>VLOOKUP(A388,Data_Shiller!A:M,13,FALSE)</f>
        <v>10.810049845861212</v>
      </c>
      <c r="E388" s="1">
        <f>VLOOKUP(A388,Data_Shiller!A:B,2)</f>
        <v>188.9</v>
      </c>
      <c r="F388" s="81">
        <f>VLOOKUP(C388,'FRED Graph'!$A$12:$C$853,3,FALSE)</f>
        <v>0.1016</v>
      </c>
      <c r="G388" s="82">
        <f t="shared" si="63"/>
        <v>8.0962377357491899E-3</v>
      </c>
      <c r="H388" s="83">
        <f t="shared" si="64"/>
        <v>1.9057702488088912E-2</v>
      </c>
      <c r="I388" s="84">
        <f t="shared" si="65"/>
        <v>0.2985706723133934</v>
      </c>
      <c r="J388" s="84">
        <f t="shared" si="66"/>
        <v>1.8552143991529912</v>
      </c>
      <c r="L388" s="85">
        <f t="shared" si="67"/>
        <v>0.25425346958925821</v>
      </c>
      <c r="M388" s="85">
        <f t="shared" si="68"/>
        <v>0.2985706723133934</v>
      </c>
      <c r="N388" s="85">
        <f t="shared" si="69"/>
        <v>0.11061586370827103</v>
      </c>
      <c r="P388" s="86">
        <f t="shared" si="70"/>
        <v>0.15265346958925821</v>
      </c>
      <c r="Q388" s="86">
        <f t="shared" si="70"/>
        <v>0.19697067231339341</v>
      </c>
      <c r="R388" s="86">
        <f t="shared" si="70"/>
        <v>9.015863708271038E-3</v>
      </c>
    </row>
    <row r="389" spans="1:18" x14ac:dyDescent="0.35">
      <c r="A389" s="1">
        <v>1985.07</v>
      </c>
      <c r="B389" s="89">
        <f t="shared" si="61"/>
        <v>1985.07</v>
      </c>
      <c r="C389" s="80">
        <f t="shared" si="62"/>
        <v>31229</v>
      </c>
      <c r="D389" s="1">
        <f>VLOOKUP(A389,Data_Shiller!A:M,13,FALSE)</f>
        <v>10.997563956793378</v>
      </c>
      <c r="E389" s="1">
        <f>VLOOKUP(A389,Data_Shiller!A:B,2)</f>
        <v>192.5</v>
      </c>
      <c r="F389" s="81">
        <f>VLOOKUP(C389,'FRED Graph'!$A$12:$C$853,3,FALSE)</f>
        <v>0.10310000000000001</v>
      </c>
      <c r="G389" s="82">
        <f t="shared" si="63"/>
        <v>8.2105564130694475E-3</v>
      </c>
      <c r="H389" s="83">
        <f t="shared" si="64"/>
        <v>-2.1818181818181737E-2</v>
      </c>
      <c r="I389" s="84">
        <f t="shared" si="65"/>
        <v>0.24779220779220767</v>
      </c>
      <c r="J389" s="84">
        <f t="shared" si="66"/>
        <v>1.8954285714285715</v>
      </c>
      <c r="L389" s="85">
        <f t="shared" si="67"/>
        <v>-0.23257660592062002</v>
      </c>
      <c r="M389" s="85">
        <f t="shared" si="68"/>
        <v>0.24779220779220767</v>
      </c>
      <c r="N389" s="85">
        <f t="shared" si="69"/>
        <v>0.11217028028267606</v>
      </c>
      <c r="P389" s="86">
        <f t="shared" si="70"/>
        <v>-0.33567660592062004</v>
      </c>
      <c r="Q389" s="86">
        <f t="shared" si="70"/>
        <v>0.14469220779220765</v>
      </c>
      <c r="R389" s="86">
        <f t="shared" si="70"/>
        <v>9.0702802826760492E-3</v>
      </c>
    </row>
    <row r="390" spans="1:18" x14ac:dyDescent="0.35">
      <c r="A390" s="1">
        <v>1985.08</v>
      </c>
      <c r="B390" s="89">
        <f t="shared" si="61"/>
        <v>1985.08</v>
      </c>
      <c r="C390" s="80">
        <f t="shared" si="62"/>
        <v>31260</v>
      </c>
      <c r="D390" s="1">
        <f>VLOOKUP(A390,Data_Shiller!A:M,13,FALSE)</f>
        <v>10.738799808877278</v>
      </c>
      <c r="E390" s="1">
        <f>VLOOKUP(A390,Data_Shiller!A:B,2)</f>
        <v>188.3</v>
      </c>
      <c r="F390" s="81">
        <f>VLOOKUP(C390,'FRED Graph'!$A$12:$C$853,3,FALSE)</f>
        <v>0.1033</v>
      </c>
      <c r="G390" s="82">
        <f t="shared" si="63"/>
        <v>8.2257881355587426E-3</v>
      </c>
      <c r="H390" s="83">
        <f t="shared" si="64"/>
        <v>-2.2304832713754719E-2</v>
      </c>
      <c r="I390" s="84">
        <f t="shared" si="65"/>
        <v>0.3011152416356877</v>
      </c>
      <c r="J390" s="84">
        <f t="shared" si="66"/>
        <v>1.9692511949017524</v>
      </c>
      <c r="L390" s="85">
        <f t="shared" si="67"/>
        <v>-0.23714565911633423</v>
      </c>
      <c r="M390" s="85">
        <f t="shared" si="68"/>
        <v>0.3011152416356877</v>
      </c>
      <c r="N390" s="85">
        <f t="shared" si="69"/>
        <v>0.11497388131682595</v>
      </c>
      <c r="P390" s="86">
        <f t="shared" si="70"/>
        <v>-0.34044565911633423</v>
      </c>
      <c r="Q390" s="86">
        <f t="shared" si="70"/>
        <v>0.1978152416356877</v>
      </c>
      <c r="R390" s="86">
        <f t="shared" si="70"/>
        <v>1.1673881316825951E-2</v>
      </c>
    </row>
    <row r="391" spans="1:18" x14ac:dyDescent="0.35">
      <c r="A391" s="1">
        <v>1985.09</v>
      </c>
      <c r="B391" s="89">
        <f t="shared" si="61"/>
        <v>1985.09</v>
      </c>
      <c r="C391" s="80">
        <f t="shared" si="62"/>
        <v>31291</v>
      </c>
      <c r="D391" s="1">
        <f>VLOOKUP(A391,Data_Shiller!A:M,13,FALSE)</f>
        <v>10.471234661697547</v>
      </c>
      <c r="E391" s="1">
        <f>VLOOKUP(A391,Data_Shiller!A:B,2)</f>
        <v>184.1</v>
      </c>
      <c r="F391" s="81">
        <f>VLOOKUP(C391,'FRED Graph'!$A$12:$C$853,3,FALSE)</f>
        <v>0.10369999999999999</v>
      </c>
      <c r="G391" s="82">
        <f t="shared" si="63"/>
        <v>8.256243988965517E-3</v>
      </c>
      <c r="H391" s="83">
        <f t="shared" si="64"/>
        <v>1.1406844106463865E-2</v>
      </c>
      <c r="I391" s="84">
        <f t="shared" si="65"/>
        <v>0.29440521455730595</v>
      </c>
      <c r="J391" s="84">
        <f t="shared" si="66"/>
        <v>2.1437805540467139</v>
      </c>
      <c r="L391" s="85">
        <f t="shared" si="67"/>
        <v>0.14580485391111542</v>
      </c>
      <c r="M391" s="85">
        <f t="shared" si="68"/>
        <v>0.29440521455730595</v>
      </c>
      <c r="N391" s="85">
        <f t="shared" si="69"/>
        <v>0.12136041827555433</v>
      </c>
      <c r="P391" s="86">
        <f t="shared" si="70"/>
        <v>4.2104853911115431E-2</v>
      </c>
      <c r="Q391" s="86">
        <f t="shared" si="70"/>
        <v>0.19070521455730596</v>
      </c>
      <c r="R391" s="86">
        <f t="shared" si="70"/>
        <v>1.766041827555434E-2</v>
      </c>
    </row>
    <row r="392" spans="1:18" x14ac:dyDescent="0.35">
      <c r="A392" s="1">
        <v>1985.1</v>
      </c>
      <c r="B392" s="89">
        <f t="shared" si="61"/>
        <v>1985.1</v>
      </c>
      <c r="C392" s="80">
        <f t="shared" si="62"/>
        <v>31017</v>
      </c>
      <c r="D392" s="1">
        <f>VLOOKUP(A392,Data_Shiller!A:M,13,FALSE)</f>
        <v>10.552516982943745</v>
      </c>
      <c r="E392" s="1">
        <f>VLOOKUP(A392,Data_Shiller!A:B,2)</f>
        <v>186.2</v>
      </c>
      <c r="F392" s="81">
        <f>VLOOKUP(C392,'FRED Graph'!$A$12:$C$853,3,FALSE)</f>
        <v>0.115</v>
      </c>
      <c r="G392" s="82">
        <f t="shared" si="63"/>
        <v>9.1124684369046083E-3</v>
      </c>
      <c r="H392" s="83">
        <f t="shared" si="64"/>
        <v>6.0687432867884139E-2</v>
      </c>
      <c r="I392" s="84">
        <f t="shared" si="65"/>
        <v>0.27497314715359833</v>
      </c>
      <c r="J392" s="84">
        <f t="shared" si="66"/>
        <v>2.130612244897959</v>
      </c>
      <c r="L392" s="85">
        <f t="shared" si="67"/>
        <v>1.0279118817646156</v>
      </c>
      <c r="M392" s="85">
        <f t="shared" si="68"/>
        <v>0.27497314715359833</v>
      </c>
      <c r="N392" s="85">
        <f t="shared" si="69"/>
        <v>0.1208898279205104</v>
      </c>
      <c r="P392" s="86">
        <f t="shared" si="70"/>
        <v>0.91291188176461557</v>
      </c>
      <c r="Q392" s="86">
        <f t="shared" si="70"/>
        <v>0.15997314715359834</v>
      </c>
      <c r="R392" s="86">
        <f t="shared" si="70"/>
        <v>5.8898279205103904E-3</v>
      </c>
    </row>
    <row r="393" spans="1:18" x14ac:dyDescent="0.35">
      <c r="A393" s="1">
        <v>1985.11</v>
      </c>
      <c r="B393" s="89">
        <f t="shared" si="61"/>
        <v>1985.11</v>
      </c>
      <c r="C393" s="80">
        <f t="shared" si="62"/>
        <v>31352</v>
      </c>
      <c r="D393" s="1">
        <f>VLOOKUP(A393,Data_Shiller!A:M,13,FALSE)</f>
        <v>11.164611128667463</v>
      </c>
      <c r="E393" s="1">
        <f>VLOOKUP(A393,Data_Shiller!A:B,2)</f>
        <v>197.5</v>
      </c>
      <c r="F393" s="81">
        <f>VLOOKUP(C393,'FRED Graph'!$A$12:$C$853,3,FALSE)</f>
        <v>9.7799999999999998E-2</v>
      </c>
      <c r="G393" s="82">
        <f t="shared" si="63"/>
        <v>7.8059905457228407E-3</v>
      </c>
      <c r="H393" s="83">
        <f t="shared" si="64"/>
        <v>4.9620253164557093E-2</v>
      </c>
      <c r="I393" s="84">
        <f t="shared" si="65"/>
        <v>0.24101265822784801</v>
      </c>
      <c r="J393" s="84">
        <f t="shared" si="66"/>
        <v>2.0153417721518987</v>
      </c>
      <c r="L393" s="85">
        <f t="shared" si="67"/>
        <v>0.78807785918135176</v>
      </c>
      <c r="M393" s="85">
        <f t="shared" si="68"/>
        <v>0.24101265822784801</v>
      </c>
      <c r="N393" s="85">
        <f t="shared" si="69"/>
        <v>0.11669264167732352</v>
      </c>
      <c r="P393" s="86">
        <f t="shared" si="70"/>
        <v>0.69027785918135176</v>
      </c>
      <c r="Q393" s="86">
        <f t="shared" si="70"/>
        <v>0.14321265822784801</v>
      </c>
      <c r="R393" s="86">
        <f t="shared" si="70"/>
        <v>1.8892641677323518E-2</v>
      </c>
    </row>
    <row r="394" spans="1:18" x14ac:dyDescent="0.35">
      <c r="A394" s="1">
        <v>1985.12</v>
      </c>
      <c r="B394" s="89">
        <f t="shared" si="61"/>
        <v>1985.12</v>
      </c>
      <c r="C394" s="80">
        <f t="shared" si="62"/>
        <v>31382</v>
      </c>
      <c r="D394" s="1">
        <f>VLOOKUP(A394,Data_Shiller!A:M,13,FALSE)</f>
        <v>11.690521474467593</v>
      </c>
      <c r="E394" s="1">
        <f>VLOOKUP(A394,Data_Shiller!A:B,2)</f>
        <v>207.3</v>
      </c>
      <c r="F394" s="81">
        <f>VLOOKUP(C394,'FRED Graph'!$A$12:$C$853,3,FALSE)</f>
        <v>9.2600000000000002E-2</v>
      </c>
      <c r="G394" s="82">
        <f t="shared" si="63"/>
        <v>7.4073141725286007E-3</v>
      </c>
      <c r="H394" s="83">
        <f t="shared" si="64"/>
        <v>4.341534008682979E-3</v>
      </c>
      <c r="I394" s="84">
        <f t="shared" si="65"/>
        <v>0.19922817173178964</v>
      </c>
      <c r="J394" s="84">
        <f t="shared" si="66"/>
        <v>1.9646406174626145</v>
      </c>
      <c r="L394" s="85">
        <f t="shared" si="67"/>
        <v>5.3360617062327309E-2</v>
      </c>
      <c r="M394" s="85">
        <f t="shared" si="68"/>
        <v>0.19922817173178964</v>
      </c>
      <c r="N394" s="85">
        <f t="shared" si="69"/>
        <v>0.11480062992584794</v>
      </c>
      <c r="P394" s="86">
        <f t="shared" si="70"/>
        <v>-3.9239382937672693E-2</v>
      </c>
      <c r="Q394" s="86">
        <f t="shared" si="70"/>
        <v>0.10662817173178964</v>
      </c>
      <c r="R394" s="86">
        <f t="shared" si="70"/>
        <v>2.2200629925847939E-2</v>
      </c>
    </row>
    <row r="395" spans="1:18" x14ac:dyDescent="0.35">
      <c r="A395" s="1">
        <v>1986.01</v>
      </c>
      <c r="B395" s="89">
        <f t="shared" si="61"/>
        <v>1986.01</v>
      </c>
      <c r="C395" s="80">
        <f t="shared" si="62"/>
        <v>31413</v>
      </c>
      <c r="D395" s="1">
        <f>VLOOKUP(A395,Data_Shiller!A:M,13,FALSE)</f>
        <v>11.71500758448798</v>
      </c>
      <c r="E395" s="1">
        <f>VLOOKUP(A395,Data_Shiller!A:B,2)</f>
        <v>208.2</v>
      </c>
      <c r="F395" s="81">
        <f>VLOOKUP(C395,'FRED Graph'!$A$12:$C$853,3,FALSE)</f>
        <v>9.1899999999999996E-2</v>
      </c>
      <c r="G395" s="82">
        <f t="shared" si="63"/>
        <v>7.3535134314262063E-3</v>
      </c>
      <c r="H395" s="83">
        <f t="shared" si="64"/>
        <v>5.3794428434198016E-2</v>
      </c>
      <c r="I395" s="84">
        <f t="shared" si="65"/>
        <v>0.27041306436119128</v>
      </c>
      <c r="J395" s="84">
        <f t="shared" si="66"/>
        <v>1.9511047070124881</v>
      </c>
      <c r="L395" s="85">
        <f t="shared" si="67"/>
        <v>0.87530009995236524</v>
      </c>
      <c r="M395" s="85">
        <f t="shared" si="68"/>
        <v>0.27041306436119128</v>
      </c>
      <c r="N395" s="85">
        <f t="shared" si="69"/>
        <v>0.11429058715736296</v>
      </c>
      <c r="P395" s="86">
        <f t="shared" si="70"/>
        <v>0.78340009995236526</v>
      </c>
      <c r="Q395" s="86">
        <f t="shared" si="70"/>
        <v>0.1785130643611913</v>
      </c>
      <c r="R395" s="86">
        <f t="shared" si="70"/>
        <v>2.2390587157362959E-2</v>
      </c>
    </row>
    <row r="396" spans="1:18" x14ac:dyDescent="0.35">
      <c r="A396" s="1">
        <v>1986.02</v>
      </c>
      <c r="B396" s="89">
        <f t="shared" si="61"/>
        <v>1986.02</v>
      </c>
      <c r="C396" s="80">
        <f t="shared" si="62"/>
        <v>31444</v>
      </c>
      <c r="D396" s="1">
        <f>VLOOKUP(A396,Data_Shiller!A:M,13,FALSE)</f>
        <v>12.388219099418121</v>
      </c>
      <c r="E396" s="1">
        <f>VLOOKUP(A396,Data_Shiller!A:B,2)</f>
        <v>219.4</v>
      </c>
      <c r="F396" s="81">
        <f>VLOOKUP(C396,'FRED Graph'!$A$12:$C$853,3,FALSE)</f>
        <v>8.6999999999999994E-2</v>
      </c>
      <c r="G396" s="82">
        <f t="shared" si="63"/>
        <v>6.9760205359368221E-3</v>
      </c>
      <c r="H396" s="83">
        <f t="shared" si="64"/>
        <v>5.8796718322698283E-2</v>
      </c>
      <c r="I396" s="84">
        <f t="shared" si="65"/>
        <v>0.28030993618960798</v>
      </c>
      <c r="J396" s="84">
        <f t="shared" si="66"/>
        <v>1.9605287146763901</v>
      </c>
      <c r="L396" s="85">
        <f t="shared" si="67"/>
        <v>0.98495670580318939</v>
      </c>
      <c r="M396" s="85">
        <f t="shared" si="68"/>
        <v>0.28030993618960798</v>
      </c>
      <c r="N396" s="85">
        <f t="shared" si="69"/>
        <v>0.1146459125094732</v>
      </c>
      <c r="P396" s="86">
        <f t="shared" si="70"/>
        <v>0.89795670580318943</v>
      </c>
      <c r="Q396" s="86">
        <f t="shared" si="70"/>
        <v>0.19330993618960798</v>
      </c>
      <c r="R396" s="86">
        <f t="shared" si="70"/>
        <v>2.7645912509473208E-2</v>
      </c>
    </row>
    <row r="397" spans="1:18" x14ac:dyDescent="0.35">
      <c r="A397" s="1">
        <v>1986.03</v>
      </c>
      <c r="B397" s="89">
        <f t="shared" si="61"/>
        <v>1986.03</v>
      </c>
      <c r="C397" s="80">
        <f t="shared" si="62"/>
        <v>31472</v>
      </c>
      <c r="D397" s="1">
        <f>VLOOKUP(A397,Data_Shiller!A:M,13,FALSE)</f>
        <v>13.189022981532711</v>
      </c>
      <c r="E397" s="1">
        <f>VLOOKUP(A397,Data_Shiller!A:B,2)</f>
        <v>232.3</v>
      </c>
      <c r="F397" s="81">
        <f>VLOOKUP(C397,'FRED Graph'!$A$12:$C$853,3,FALSE)</f>
        <v>7.7800000000000008E-2</v>
      </c>
      <c r="G397" s="82">
        <f t="shared" si="63"/>
        <v>6.2630251108877211E-3</v>
      </c>
      <c r="H397" s="83">
        <f t="shared" si="64"/>
        <v>2.4537236332328849E-2</v>
      </c>
      <c r="I397" s="84">
        <f t="shared" si="65"/>
        <v>0.25914765389582439</v>
      </c>
      <c r="J397" s="84">
        <f t="shared" si="66"/>
        <v>1.7854928971157986</v>
      </c>
      <c r="L397" s="85">
        <f t="shared" si="67"/>
        <v>0.33762065724203127</v>
      </c>
      <c r="M397" s="85">
        <f t="shared" si="68"/>
        <v>0.25914765389582439</v>
      </c>
      <c r="N397" s="85">
        <f t="shared" si="69"/>
        <v>0.10787357967876865</v>
      </c>
      <c r="P397" s="86">
        <f t="shared" si="70"/>
        <v>0.25982065724203129</v>
      </c>
      <c r="Q397" s="86">
        <f t="shared" si="70"/>
        <v>0.18134765389582438</v>
      </c>
      <c r="R397" s="86">
        <f t="shared" si="70"/>
        <v>3.0073579678768642E-2</v>
      </c>
    </row>
    <row r="398" spans="1:18" x14ac:dyDescent="0.35">
      <c r="A398" s="1">
        <v>1986.04</v>
      </c>
      <c r="B398" s="89">
        <f t="shared" si="61"/>
        <v>1986.04</v>
      </c>
      <c r="C398" s="80">
        <f t="shared" si="62"/>
        <v>31503</v>
      </c>
      <c r="D398" s="1">
        <f>VLOOKUP(A398,Data_Shiller!A:M,13,FALSE)</f>
        <v>13.552504172869474</v>
      </c>
      <c r="E398" s="1">
        <f>VLOOKUP(A398,Data_Shiller!A:B,2)</f>
        <v>238</v>
      </c>
      <c r="F398" s="81">
        <f>VLOOKUP(C398,'FRED Graph'!$A$12:$C$853,3,FALSE)</f>
        <v>7.2999999999999995E-2</v>
      </c>
      <c r="G398" s="82">
        <f t="shared" si="63"/>
        <v>5.8888099067944122E-3</v>
      </c>
      <c r="H398" s="83">
        <f t="shared" si="64"/>
        <v>2.1008403361344463E-3</v>
      </c>
      <c r="I398" s="84">
        <f t="shared" si="65"/>
        <v>0.21554621848739508</v>
      </c>
      <c r="J398" s="84">
        <f t="shared" si="66"/>
        <v>1.7192016806722688</v>
      </c>
      <c r="L398" s="85">
        <f t="shared" si="67"/>
        <v>2.5503426562975218E-2</v>
      </c>
      <c r="M398" s="85">
        <f t="shared" si="68"/>
        <v>0.21554621848739508</v>
      </c>
      <c r="N398" s="85">
        <f t="shared" si="69"/>
        <v>0.1052083107820625</v>
      </c>
      <c r="P398" s="86">
        <f t="shared" si="70"/>
        <v>-4.7496573437024778E-2</v>
      </c>
      <c r="Q398" s="86">
        <f t="shared" si="70"/>
        <v>0.14254621848739507</v>
      </c>
      <c r="R398" s="86">
        <f t="shared" si="70"/>
        <v>3.2208310782062502E-2</v>
      </c>
    </row>
    <row r="399" spans="1:18" x14ac:dyDescent="0.35">
      <c r="A399" s="1">
        <v>1986.05</v>
      </c>
      <c r="B399" s="89">
        <f t="shared" si="61"/>
        <v>1986.05</v>
      </c>
      <c r="C399" s="80">
        <f t="shared" si="62"/>
        <v>31533</v>
      </c>
      <c r="D399" s="1">
        <f>VLOOKUP(A399,Data_Shiller!A:M,13,FALSE)</f>
        <v>13.560046199232332</v>
      </c>
      <c r="E399" s="1">
        <f>VLOOKUP(A399,Data_Shiller!A:B,2)</f>
        <v>238.5</v>
      </c>
      <c r="F399" s="81">
        <f>VLOOKUP(C399,'FRED Graph'!$A$12:$C$853,3,FALSE)</f>
        <v>7.7100000000000002E-2</v>
      </c>
      <c r="G399" s="82">
        <f t="shared" si="63"/>
        <v>6.2085473257655899E-3</v>
      </c>
      <c r="H399" s="83">
        <f t="shared" si="64"/>
        <v>2.8511530398322993E-2</v>
      </c>
      <c r="I399" s="84">
        <f t="shared" si="65"/>
        <v>0.21215932914046132</v>
      </c>
      <c r="J399" s="84">
        <f t="shared" si="66"/>
        <v>1.7724528301886795</v>
      </c>
      <c r="L399" s="85">
        <f t="shared" si="67"/>
        <v>0.40123177802294396</v>
      </c>
      <c r="M399" s="85">
        <f t="shared" si="68"/>
        <v>0.21215932914046132</v>
      </c>
      <c r="N399" s="85">
        <f t="shared" si="69"/>
        <v>0.10735384149271532</v>
      </c>
      <c r="P399" s="86">
        <f t="shared" si="70"/>
        <v>0.32413177802294396</v>
      </c>
      <c r="Q399" s="86">
        <f t="shared" si="70"/>
        <v>0.13505932914046131</v>
      </c>
      <c r="R399" s="86">
        <f t="shared" si="70"/>
        <v>3.0253841492715317E-2</v>
      </c>
    </row>
    <row r="400" spans="1:18" x14ac:dyDescent="0.35">
      <c r="A400" s="1">
        <v>1986.06</v>
      </c>
      <c r="B400" s="89">
        <f t="shared" si="61"/>
        <v>1986.06</v>
      </c>
      <c r="C400" s="80">
        <f t="shared" si="62"/>
        <v>31564</v>
      </c>
      <c r="D400" s="1">
        <f>VLOOKUP(A400,Data_Shiller!A:M,13,FALSE)</f>
        <v>13.888688626457109</v>
      </c>
      <c r="E400" s="1">
        <f>VLOOKUP(A400,Data_Shiller!A:B,2)</f>
        <v>245.3</v>
      </c>
      <c r="F400" s="81">
        <f>VLOOKUP(C400,'FRED Graph'!$A$12:$C$853,3,FALSE)</f>
        <v>7.8E-2</v>
      </c>
      <c r="G400" s="82">
        <f t="shared" si="63"/>
        <v>6.2785842352273136E-3</v>
      </c>
      <c r="H400" s="83">
        <f t="shared" si="64"/>
        <v>-2.0790868324500722E-2</v>
      </c>
      <c r="I400" s="84">
        <f t="shared" si="65"/>
        <v>0.2286995515695065</v>
      </c>
      <c r="J400" s="84">
        <f t="shared" si="66"/>
        <v>1.7252344068487564</v>
      </c>
      <c r="L400" s="85">
        <f t="shared" si="67"/>
        <v>-0.22284891383069516</v>
      </c>
      <c r="M400" s="85">
        <f t="shared" si="68"/>
        <v>0.2286995515695065</v>
      </c>
      <c r="N400" s="85">
        <f t="shared" si="69"/>
        <v>0.10545326399922983</v>
      </c>
      <c r="P400" s="86">
        <f t="shared" si="70"/>
        <v>-0.30084891383069517</v>
      </c>
      <c r="Q400" s="86">
        <f t="shared" si="70"/>
        <v>0.15069955156950648</v>
      </c>
      <c r="R400" s="86">
        <f t="shared" si="70"/>
        <v>2.7453263999229829E-2</v>
      </c>
    </row>
    <row r="401" spans="1:18" x14ac:dyDescent="0.35">
      <c r="A401" s="1">
        <v>1986.07</v>
      </c>
      <c r="B401" s="89">
        <f t="shared" si="61"/>
        <v>1986.07</v>
      </c>
      <c r="C401" s="80">
        <f t="shared" si="62"/>
        <v>31594</v>
      </c>
      <c r="D401" s="1">
        <f>VLOOKUP(A401,Data_Shiller!A:M,13,FALSE)</f>
        <v>13.619995534083804</v>
      </c>
      <c r="E401" s="1">
        <f>VLOOKUP(A401,Data_Shiller!A:B,2)</f>
        <v>240.2</v>
      </c>
      <c r="F401" s="81">
        <f>VLOOKUP(C401,'FRED Graph'!$A$12:$C$853,3,FALSE)</f>
        <v>7.2999999999999995E-2</v>
      </c>
      <c r="G401" s="82">
        <f t="shared" si="63"/>
        <v>5.8888099067944122E-3</v>
      </c>
      <c r="H401" s="83">
        <f t="shared" si="64"/>
        <v>1.9983347210657865E-2</v>
      </c>
      <c r="I401" s="84">
        <f t="shared" si="65"/>
        <v>0.29100749375520407</v>
      </c>
      <c r="J401" s="84">
        <f t="shared" si="66"/>
        <v>1.6813905079100753</v>
      </c>
      <c r="L401" s="85">
        <f t="shared" si="67"/>
        <v>0.2679933490671893</v>
      </c>
      <c r="M401" s="85">
        <f t="shared" si="68"/>
        <v>0.29100749375520407</v>
      </c>
      <c r="N401" s="85">
        <f t="shared" si="69"/>
        <v>0.10366178926913716</v>
      </c>
      <c r="P401" s="86">
        <f t="shared" si="70"/>
        <v>0.19499334906718929</v>
      </c>
      <c r="Q401" s="86">
        <f t="shared" si="70"/>
        <v>0.21800749375520406</v>
      </c>
      <c r="R401" s="86">
        <f t="shared" si="70"/>
        <v>3.0661789269137166E-2</v>
      </c>
    </row>
    <row r="402" spans="1:18" x14ac:dyDescent="0.35">
      <c r="A402" s="1">
        <v>1986.08</v>
      </c>
      <c r="B402" s="89">
        <f t="shared" si="61"/>
        <v>1986.08</v>
      </c>
      <c r="C402" s="80">
        <f t="shared" si="62"/>
        <v>31625</v>
      </c>
      <c r="D402" s="1">
        <f>VLOOKUP(A402,Data_Shiller!A:M,13,FALSE)</f>
        <v>13.887667550866052</v>
      </c>
      <c r="E402" s="1">
        <f>VLOOKUP(A402,Data_Shiller!A:B,2)</f>
        <v>245</v>
      </c>
      <c r="F402" s="81">
        <f>VLOOKUP(C402,'FRED Graph'!$A$12:$C$853,3,FALSE)</f>
        <v>7.17E-2</v>
      </c>
      <c r="G402" s="82">
        <f t="shared" si="63"/>
        <v>5.7871958844142313E-3</v>
      </c>
      <c r="H402" s="83">
        <f t="shared" si="64"/>
        <v>-2.7346938775510199E-2</v>
      </c>
      <c r="I402" s="84">
        <f t="shared" si="65"/>
        <v>0.34448979591836726</v>
      </c>
      <c r="J402" s="84">
        <f t="shared" si="66"/>
        <v>1.704816326530612</v>
      </c>
      <c r="L402" s="85">
        <f t="shared" si="67"/>
        <v>-0.28303906030576742</v>
      </c>
      <c r="M402" s="85">
        <f t="shared" si="68"/>
        <v>0.34448979591836726</v>
      </c>
      <c r="N402" s="85">
        <f t="shared" si="69"/>
        <v>0.10462222739089611</v>
      </c>
      <c r="P402" s="86">
        <f t="shared" si="70"/>
        <v>-0.35473906030576741</v>
      </c>
      <c r="Q402" s="86">
        <f t="shared" si="70"/>
        <v>0.27278979591836727</v>
      </c>
      <c r="R402" s="86">
        <f t="shared" si="70"/>
        <v>3.2922227390896106E-2</v>
      </c>
    </row>
    <row r="403" spans="1:18" x14ac:dyDescent="0.35">
      <c r="A403" s="1">
        <v>1986.09</v>
      </c>
      <c r="B403" s="89">
        <f t="shared" si="61"/>
        <v>1986.09</v>
      </c>
      <c r="C403" s="80">
        <f t="shared" si="62"/>
        <v>31656</v>
      </c>
      <c r="D403" s="1">
        <f>VLOOKUP(A403,Data_Shiller!A:M,13,FALSE)</f>
        <v>13.467314312977129</v>
      </c>
      <c r="E403" s="1">
        <f>VLOOKUP(A403,Data_Shiller!A:B,2)</f>
        <v>238.3</v>
      </c>
      <c r="F403" s="81">
        <f>VLOOKUP(C403,'FRED Graph'!$A$12:$C$853,3,FALSE)</f>
        <v>7.4499999999999997E-2</v>
      </c>
      <c r="G403" s="82">
        <f t="shared" si="63"/>
        <v>6.0059167200390284E-3</v>
      </c>
      <c r="H403" s="83">
        <f t="shared" si="64"/>
        <v>-3.7767519932857541E-3</v>
      </c>
      <c r="I403" s="84">
        <f t="shared" si="65"/>
        <v>0.33738984473352907</v>
      </c>
      <c r="J403" s="84">
        <f t="shared" si="66"/>
        <v>1.8320604280318924</v>
      </c>
      <c r="L403" s="85">
        <f t="shared" si="67"/>
        <v>-4.4391360972926175E-2</v>
      </c>
      <c r="M403" s="85">
        <f t="shared" si="68"/>
        <v>0.33738984473352907</v>
      </c>
      <c r="N403" s="85">
        <f t="shared" si="69"/>
        <v>0.10971192134274732</v>
      </c>
      <c r="P403" s="86">
        <f t="shared" si="70"/>
        <v>-0.11889136097292617</v>
      </c>
      <c r="Q403" s="86">
        <f t="shared" si="70"/>
        <v>0.26288984473352905</v>
      </c>
      <c r="R403" s="86">
        <f t="shared" si="70"/>
        <v>3.5211921342747324E-2</v>
      </c>
    </row>
    <row r="404" spans="1:18" x14ac:dyDescent="0.35">
      <c r="A404" s="1">
        <v>1986.1</v>
      </c>
      <c r="B404" s="89">
        <f t="shared" si="61"/>
        <v>1986.1</v>
      </c>
      <c r="C404" s="80">
        <f t="shared" si="62"/>
        <v>31382</v>
      </c>
      <c r="D404" s="1">
        <f>VLOOKUP(A404,Data_Shiller!A:M,13,FALSE)</f>
        <v>13.42591886085736</v>
      </c>
      <c r="E404" s="1">
        <f>VLOOKUP(A404,Data_Shiller!A:B,2)</f>
        <v>237.4</v>
      </c>
      <c r="F404" s="81">
        <f>VLOOKUP(C404,'FRED Graph'!$A$12:$C$853,3,FALSE)</f>
        <v>9.2600000000000002E-2</v>
      </c>
      <c r="G404" s="82">
        <f t="shared" si="63"/>
        <v>7.4073141725286007E-3</v>
      </c>
      <c r="H404" s="83">
        <f t="shared" si="64"/>
        <v>3.2434709351305768E-2</v>
      </c>
      <c r="I404" s="84">
        <f t="shared" si="65"/>
        <v>0.18028643639427111</v>
      </c>
      <c r="J404" s="84">
        <f t="shared" si="66"/>
        <v>1.9547598989048023</v>
      </c>
      <c r="L404" s="85">
        <f t="shared" si="67"/>
        <v>0.46673332531537204</v>
      </c>
      <c r="M404" s="85">
        <f t="shared" si="68"/>
        <v>0.18028643639427111</v>
      </c>
      <c r="N404" s="85">
        <f t="shared" si="69"/>
        <v>0.11442852457382591</v>
      </c>
      <c r="P404" s="86">
        <f t="shared" si="70"/>
        <v>0.37413332531537202</v>
      </c>
      <c r="Q404" s="86">
        <f t="shared" si="70"/>
        <v>8.7686436394271108E-2</v>
      </c>
      <c r="R404" s="86">
        <f t="shared" si="70"/>
        <v>2.1828524573825905E-2</v>
      </c>
    </row>
    <row r="405" spans="1:18" x14ac:dyDescent="0.35">
      <c r="A405" s="1">
        <v>1986.11</v>
      </c>
      <c r="B405" s="89">
        <f t="shared" si="61"/>
        <v>1986.11</v>
      </c>
      <c r="C405" s="80">
        <f t="shared" si="62"/>
        <v>31717</v>
      </c>
      <c r="D405" s="1">
        <f>VLOOKUP(A405,Data_Shiller!A:M,13,FALSE)</f>
        <v>13.8729855961386</v>
      </c>
      <c r="E405" s="1">
        <f>VLOOKUP(A405,Data_Shiller!A:B,2)</f>
        <v>245.1</v>
      </c>
      <c r="F405" s="81">
        <f>VLOOKUP(C405,'FRED Graph'!$A$12:$C$853,3,FALSE)</f>
        <v>7.2499999999999995E-2</v>
      </c>
      <c r="G405" s="82">
        <f t="shared" si="63"/>
        <v>5.8497409526456767E-3</v>
      </c>
      <c r="H405" s="83">
        <f t="shared" si="64"/>
        <v>1.427988576091388E-2</v>
      </c>
      <c r="I405" s="84">
        <f t="shared" si="65"/>
        <v>-4.0799673602609499E-4</v>
      </c>
      <c r="J405" s="84">
        <f t="shared" si="66"/>
        <v>2.0015095879232967</v>
      </c>
      <c r="L405" s="85">
        <f t="shared" si="67"/>
        <v>0.18547870385411147</v>
      </c>
      <c r="M405" s="85">
        <f t="shared" si="68"/>
        <v>-4.0799673602609499E-4</v>
      </c>
      <c r="N405" s="85">
        <f t="shared" si="69"/>
        <v>0.11617932418935206</v>
      </c>
      <c r="P405" s="86">
        <f t="shared" si="70"/>
        <v>0.11297870385411148</v>
      </c>
      <c r="Q405" s="86">
        <f t="shared" si="70"/>
        <v>-7.290799673602609E-2</v>
      </c>
      <c r="R405" s="86">
        <f t="shared" si="70"/>
        <v>4.3679324189352067E-2</v>
      </c>
    </row>
    <row r="406" spans="1:18" x14ac:dyDescent="0.35">
      <c r="A406" s="1">
        <v>1986.12</v>
      </c>
      <c r="B406" s="89">
        <f t="shared" si="61"/>
        <v>1986.12</v>
      </c>
      <c r="C406" s="80">
        <f t="shared" si="62"/>
        <v>31747</v>
      </c>
      <c r="D406" s="1">
        <f>VLOOKUP(A406,Data_Shiller!A:M,13,FALSE)</f>
        <v>14.085139814743307</v>
      </c>
      <c r="E406" s="1">
        <f>VLOOKUP(A406,Data_Shiller!A:B,2)</f>
        <v>248.6</v>
      </c>
      <c r="F406" s="81">
        <f>VLOOKUP(C406,'FRED Graph'!$A$12:$C$853,3,FALSE)</f>
        <v>7.1099999999999997E-2</v>
      </c>
      <c r="G406" s="82">
        <f t="shared" si="63"/>
        <v>5.7402589909316681E-3</v>
      </c>
      <c r="H406" s="83">
        <f t="shared" si="64"/>
        <v>6.3958165728077221E-2</v>
      </c>
      <c r="I406" s="84">
        <f t="shared" si="65"/>
        <v>-3.057119871279157E-2</v>
      </c>
      <c r="J406" s="84">
        <f t="shared" si="66"/>
        <v>1.9897425583266291</v>
      </c>
      <c r="L406" s="85">
        <f t="shared" si="67"/>
        <v>1.104236864368473</v>
      </c>
      <c r="M406" s="85">
        <f t="shared" si="68"/>
        <v>-3.057119871279157E-2</v>
      </c>
      <c r="N406" s="85">
        <f t="shared" si="69"/>
        <v>0.11574096664888578</v>
      </c>
      <c r="P406" s="86">
        <f t="shared" si="70"/>
        <v>1.0331368643684731</v>
      </c>
      <c r="Q406" s="86">
        <f t="shared" si="70"/>
        <v>-0.10167119871279157</v>
      </c>
      <c r="R406" s="86">
        <f t="shared" si="70"/>
        <v>4.4640966648885783E-2</v>
      </c>
    </row>
    <row r="407" spans="1:18" x14ac:dyDescent="0.35">
      <c r="A407" s="1">
        <v>1987.01</v>
      </c>
      <c r="B407" s="89">
        <f t="shared" si="61"/>
        <v>1987.01</v>
      </c>
      <c r="C407" s="80">
        <f t="shared" si="62"/>
        <v>31778</v>
      </c>
      <c r="D407" s="1">
        <f>VLOOKUP(A407,Data_Shiller!A:M,13,FALSE)</f>
        <v>14.922208103718944</v>
      </c>
      <c r="E407" s="1">
        <f>VLOOKUP(A407,Data_Shiller!A:B,2)</f>
        <v>264.5</v>
      </c>
      <c r="F407" s="81">
        <f>VLOOKUP(C407,'FRED Graph'!$A$12:$C$853,3,FALSE)</f>
        <v>7.0800000000000002E-2</v>
      </c>
      <c r="G407" s="82">
        <f t="shared" si="63"/>
        <v>5.7167815053633664E-3</v>
      </c>
      <c r="H407" s="83">
        <f t="shared" si="64"/>
        <v>6.2003780718336454E-2</v>
      </c>
      <c r="I407" s="84">
        <f t="shared" si="65"/>
        <v>-5.2930056710774998E-2</v>
      </c>
      <c r="J407" s="84">
        <f t="shared" si="66"/>
        <v>1.8968620037807185</v>
      </c>
      <c r="L407" s="85">
        <f t="shared" si="67"/>
        <v>1.0583193365005936</v>
      </c>
      <c r="M407" s="85">
        <f t="shared" si="68"/>
        <v>-5.2930056710774998E-2</v>
      </c>
      <c r="N407" s="85">
        <f t="shared" si="69"/>
        <v>0.11222532794735796</v>
      </c>
      <c r="P407" s="86">
        <f t="shared" si="70"/>
        <v>0.98751933650059365</v>
      </c>
      <c r="Q407" s="86">
        <f t="shared" si="70"/>
        <v>-0.123730056710775</v>
      </c>
      <c r="R407" s="86">
        <f t="shared" si="70"/>
        <v>4.1425327947357954E-2</v>
      </c>
    </row>
    <row r="408" spans="1:18" x14ac:dyDescent="0.35">
      <c r="A408" s="1">
        <v>1987.02</v>
      </c>
      <c r="B408" s="89">
        <f t="shared" si="61"/>
        <v>1987.02</v>
      </c>
      <c r="C408" s="80">
        <f t="shared" si="62"/>
        <v>31809</v>
      </c>
      <c r="D408" s="1">
        <f>VLOOKUP(A408,Data_Shiller!A:M,13,FALSE)</f>
        <v>15.822318142836451</v>
      </c>
      <c r="E408" s="1">
        <f>VLOOKUP(A408,Data_Shiller!A:B,2)</f>
        <v>280.89999999999998</v>
      </c>
      <c r="F408" s="81">
        <f>VLOOKUP(C408,'FRED Graph'!$A$12:$C$853,3,FALSE)</f>
        <v>7.2499999999999995E-2</v>
      </c>
      <c r="G408" s="82">
        <f t="shared" si="63"/>
        <v>5.8497409526456767E-3</v>
      </c>
      <c r="H408" s="83">
        <f t="shared" si="64"/>
        <v>4.129583481666077E-2</v>
      </c>
      <c r="I408" s="84">
        <f t="shared" si="65"/>
        <v>-8.1167675329298472E-2</v>
      </c>
      <c r="J408" s="84">
        <f t="shared" si="66"/>
        <v>1.8422570309718762</v>
      </c>
      <c r="L408" s="85">
        <f t="shared" si="67"/>
        <v>0.62513548995630175</v>
      </c>
      <c r="M408" s="85">
        <f t="shared" si="68"/>
        <v>-8.1167675329298472E-2</v>
      </c>
      <c r="N408" s="85">
        <f t="shared" si="69"/>
        <v>0.11011081822075464</v>
      </c>
      <c r="P408" s="86">
        <f t="shared" si="70"/>
        <v>0.55263548995630174</v>
      </c>
      <c r="Q408" s="86">
        <f t="shared" si="70"/>
        <v>-0.15366767532929848</v>
      </c>
      <c r="R408" s="86">
        <f t="shared" si="70"/>
        <v>3.7610818220754641E-2</v>
      </c>
    </row>
    <row r="409" spans="1:18" x14ac:dyDescent="0.35">
      <c r="A409" s="1">
        <v>1987.03</v>
      </c>
      <c r="B409" s="89">
        <f t="shared" si="61"/>
        <v>1987.03</v>
      </c>
      <c r="C409" s="80">
        <f t="shared" si="62"/>
        <v>31837</v>
      </c>
      <c r="D409" s="1">
        <f>VLOOKUP(A409,Data_Shiller!A:M,13,FALSE)</f>
        <v>16.433343976069921</v>
      </c>
      <c r="E409" s="1">
        <f>VLOOKUP(A409,Data_Shiller!A:B,2)</f>
        <v>292.5</v>
      </c>
      <c r="F409" s="81">
        <f>VLOOKUP(C409,'FRED Graph'!$A$12:$C$853,3,FALSE)</f>
        <v>7.2499999999999995E-2</v>
      </c>
      <c r="G409" s="82">
        <f t="shared" si="63"/>
        <v>5.8497409526456767E-3</v>
      </c>
      <c r="H409" s="83">
        <f t="shared" si="64"/>
        <v>-1.0940170940170857E-2</v>
      </c>
      <c r="I409" s="84">
        <f t="shared" si="65"/>
        <v>-9.1623931623931676E-2</v>
      </c>
      <c r="J409" s="84">
        <f t="shared" si="66"/>
        <v>1.7082393162393164</v>
      </c>
      <c r="L409" s="85">
        <f t="shared" si="67"/>
        <v>-0.12366378646755138</v>
      </c>
      <c r="M409" s="85">
        <f t="shared" si="68"/>
        <v>-9.1623931623931676E-2</v>
      </c>
      <c r="N409" s="85">
        <f t="shared" si="69"/>
        <v>0.1047619396119277</v>
      </c>
      <c r="P409" s="86">
        <f t="shared" si="70"/>
        <v>-0.19616378646755139</v>
      </c>
      <c r="Q409" s="86">
        <f t="shared" si="70"/>
        <v>-0.16412393162393168</v>
      </c>
      <c r="R409" s="86">
        <f t="shared" si="70"/>
        <v>3.2261939611927706E-2</v>
      </c>
    </row>
    <row r="410" spans="1:18" x14ac:dyDescent="0.35">
      <c r="A410" s="1">
        <v>1987.04</v>
      </c>
      <c r="B410" s="89">
        <f t="shared" si="61"/>
        <v>1987.04</v>
      </c>
      <c r="C410" s="80">
        <f t="shared" si="62"/>
        <v>31868</v>
      </c>
      <c r="D410" s="1">
        <f>VLOOKUP(A410,Data_Shiller!A:M,13,FALSE)</f>
        <v>16.196534453220877</v>
      </c>
      <c r="E410" s="1">
        <f>VLOOKUP(A410,Data_Shiller!A:B,2)</f>
        <v>289.3</v>
      </c>
      <c r="F410" s="81">
        <f>VLOOKUP(C410,'FRED Graph'!$A$12:$C$853,3,FALSE)</f>
        <v>8.0199999999999994E-2</v>
      </c>
      <c r="G410" s="82">
        <f t="shared" si="63"/>
        <v>6.4495601812624148E-3</v>
      </c>
      <c r="H410" s="83">
        <f t="shared" si="64"/>
        <v>-6.913238852401804E-4</v>
      </c>
      <c r="I410" s="84">
        <f t="shared" si="65"/>
        <v>-9.22917386795713E-2</v>
      </c>
      <c r="J410" s="84">
        <f t="shared" si="66"/>
        <v>1.6406152782578634</v>
      </c>
      <c r="L410" s="85">
        <f t="shared" si="67"/>
        <v>-8.2644159035751841E-3</v>
      </c>
      <c r="M410" s="85">
        <f t="shared" si="68"/>
        <v>-9.22917386795713E-2</v>
      </c>
      <c r="N410" s="85">
        <f t="shared" si="69"/>
        <v>0.10197188201797536</v>
      </c>
      <c r="P410" s="86">
        <f t="shared" si="70"/>
        <v>-8.8464415903575178E-2</v>
      </c>
      <c r="Q410" s="86">
        <f t="shared" si="70"/>
        <v>-0.17249173867957129</v>
      </c>
      <c r="R410" s="86">
        <f t="shared" si="70"/>
        <v>2.1771882017975364E-2</v>
      </c>
    </row>
    <row r="411" spans="1:18" x14ac:dyDescent="0.35">
      <c r="A411" s="1">
        <v>1987.05</v>
      </c>
      <c r="B411" s="89">
        <f t="shared" si="61"/>
        <v>1987.05</v>
      </c>
      <c r="C411" s="80">
        <f t="shared" si="62"/>
        <v>31898</v>
      </c>
      <c r="D411" s="1">
        <f>VLOOKUP(A411,Data_Shiller!A:M,13,FALSE)</f>
        <v>16.160311952655743</v>
      </c>
      <c r="E411" s="1">
        <f>VLOOKUP(A411,Data_Shiller!A:B,2)</f>
        <v>289.10000000000002</v>
      </c>
      <c r="F411" s="81">
        <f>VLOOKUP(C411,'FRED Graph'!$A$12:$C$853,3,FALSE)</f>
        <v>8.6099999999999996E-2</v>
      </c>
      <c r="G411" s="82">
        <f t="shared" si="63"/>
        <v>6.9065155896457231E-3</v>
      </c>
      <c r="H411" s="83">
        <f t="shared" si="64"/>
        <v>4.2545831892078612E-2</v>
      </c>
      <c r="I411" s="84">
        <f t="shared" si="65"/>
        <v>-0.11414735385679697</v>
      </c>
      <c r="J411" s="84">
        <f t="shared" si="66"/>
        <v>1.8816672431684536</v>
      </c>
      <c r="L411" s="85">
        <f t="shared" si="67"/>
        <v>0.64870090259118118</v>
      </c>
      <c r="M411" s="85">
        <f t="shared" si="68"/>
        <v>-0.11414735385679697</v>
      </c>
      <c r="N411" s="85">
        <f t="shared" si="69"/>
        <v>0.11164055653914207</v>
      </c>
      <c r="P411" s="86">
        <f t="shared" si="70"/>
        <v>0.56260090259118123</v>
      </c>
      <c r="Q411" s="86">
        <f t="shared" si="70"/>
        <v>-0.20024735385679698</v>
      </c>
      <c r="R411" s="86">
        <f t="shared" si="70"/>
        <v>2.554055653914207E-2</v>
      </c>
    </row>
    <row r="412" spans="1:18" x14ac:dyDescent="0.35">
      <c r="A412" s="1">
        <v>1987.06</v>
      </c>
      <c r="B412" s="89">
        <f t="shared" si="61"/>
        <v>1987.06</v>
      </c>
      <c r="C412" s="80">
        <f t="shared" si="62"/>
        <v>31929</v>
      </c>
      <c r="D412" s="1">
        <f>VLOOKUP(A412,Data_Shiller!A:M,13,FALSE)</f>
        <v>16.825207307878717</v>
      </c>
      <c r="E412" s="1">
        <f>VLOOKUP(A412,Data_Shiller!A:B,2)</f>
        <v>301.39999999999998</v>
      </c>
      <c r="F412" s="81">
        <f>VLOOKUP(C412,'FRED Graph'!$A$12:$C$853,3,FALSE)</f>
        <v>8.4000000000000005E-2</v>
      </c>
      <c r="G412" s="82">
        <f t="shared" si="63"/>
        <v>6.7441318411856077E-3</v>
      </c>
      <c r="H412" s="83">
        <f t="shared" si="64"/>
        <v>2.8865295288653003E-2</v>
      </c>
      <c r="I412" s="84">
        <f t="shared" si="65"/>
        <v>-0.10185799601857992</v>
      </c>
      <c r="J412" s="84">
        <f t="shared" si="66"/>
        <v>1.9073988055739881</v>
      </c>
      <c r="L412" s="85">
        <f t="shared" si="67"/>
        <v>0.40702631232206721</v>
      </c>
      <c r="M412" s="85">
        <f t="shared" si="68"/>
        <v>-0.10185799601857992</v>
      </c>
      <c r="N412" s="85">
        <f t="shared" si="69"/>
        <v>0.11262921877243093</v>
      </c>
      <c r="P412" s="86">
        <f t="shared" si="70"/>
        <v>0.32302631232206719</v>
      </c>
      <c r="Q412" s="86">
        <f t="shared" si="70"/>
        <v>-0.18585799601857994</v>
      </c>
      <c r="R412" s="86">
        <f t="shared" si="70"/>
        <v>2.8629218772430923E-2</v>
      </c>
    </row>
    <row r="413" spans="1:18" x14ac:dyDescent="0.35">
      <c r="A413" s="1">
        <v>1987.07</v>
      </c>
      <c r="B413" s="89">
        <f t="shared" si="61"/>
        <v>1987.07</v>
      </c>
      <c r="C413" s="80">
        <f t="shared" si="62"/>
        <v>31959</v>
      </c>
      <c r="D413" s="1">
        <f>VLOOKUP(A413,Data_Shiller!A:M,13,FALSE)</f>
        <v>17.306004390512225</v>
      </c>
      <c r="E413" s="1">
        <f>VLOOKUP(A413,Data_Shiller!A:B,2)</f>
        <v>310.10000000000002</v>
      </c>
      <c r="F413" s="81">
        <f>VLOOKUP(C413,'FRED Graph'!$A$12:$C$853,3,FALSE)</f>
        <v>8.4499999999999992E-2</v>
      </c>
      <c r="G413" s="82">
        <f t="shared" si="63"/>
        <v>6.7828207772409055E-3</v>
      </c>
      <c r="H413" s="83">
        <f t="shared" si="64"/>
        <v>6.223798774588829E-2</v>
      </c>
      <c r="I413" s="84">
        <f t="shared" si="65"/>
        <v>-0.13221541438245721</v>
      </c>
      <c r="J413" s="84">
        <f t="shared" si="66"/>
        <v>1.9838439213157044</v>
      </c>
      <c r="L413" s="85">
        <f t="shared" si="67"/>
        <v>1.0637730798572638</v>
      </c>
      <c r="M413" s="85">
        <f t="shared" si="68"/>
        <v>-0.13221541438245721</v>
      </c>
      <c r="N413" s="85">
        <f t="shared" si="69"/>
        <v>0.11552063993940398</v>
      </c>
      <c r="P413" s="86">
        <f t="shared" si="70"/>
        <v>0.97927307985726375</v>
      </c>
      <c r="Q413" s="86">
        <f t="shared" si="70"/>
        <v>-0.2167154143824572</v>
      </c>
      <c r="R413" s="86">
        <f t="shared" si="70"/>
        <v>3.1020639939403988E-2</v>
      </c>
    </row>
    <row r="414" spans="1:18" x14ac:dyDescent="0.35">
      <c r="A414" s="1">
        <v>1987.08</v>
      </c>
      <c r="B414" s="89">
        <f t="shared" si="61"/>
        <v>1987.08</v>
      </c>
      <c r="C414" s="80">
        <f t="shared" si="62"/>
        <v>31990</v>
      </c>
      <c r="D414" s="1">
        <f>VLOOKUP(A414,Data_Shiller!A:M,13,FALSE)</f>
        <v>18.326907245856347</v>
      </c>
      <c r="E414" s="1">
        <f>VLOOKUP(A414,Data_Shiller!A:B,2)</f>
        <v>329.4</v>
      </c>
      <c r="F414" s="81">
        <f>VLOOKUP(C414,'FRED Graph'!$A$12:$C$853,3,FALSE)</f>
        <v>8.7599999999999997E-2</v>
      </c>
      <c r="G414" s="82">
        <f t="shared" si="63"/>
        <v>7.022327866001099E-3</v>
      </c>
      <c r="H414" s="83">
        <f t="shared" si="64"/>
        <v>-3.2483302975106265E-2</v>
      </c>
      <c r="I414" s="84">
        <f t="shared" si="65"/>
        <v>-0.19945355191256831</v>
      </c>
      <c r="J414" s="84">
        <f t="shared" si="66"/>
        <v>1.814936247723133</v>
      </c>
      <c r="L414" s="85">
        <f t="shared" si="67"/>
        <v>-0.32717576902125134</v>
      </c>
      <c r="M414" s="85">
        <f t="shared" si="68"/>
        <v>-0.19945355191256831</v>
      </c>
      <c r="N414" s="85">
        <f t="shared" si="69"/>
        <v>0.10903909630024633</v>
      </c>
      <c r="P414" s="86">
        <f t="shared" si="70"/>
        <v>-0.41477576902125135</v>
      </c>
      <c r="Q414" s="86">
        <f t="shared" si="70"/>
        <v>-0.28705355191256832</v>
      </c>
      <c r="R414" s="86">
        <f t="shared" si="70"/>
        <v>2.1439096300246333E-2</v>
      </c>
    </row>
    <row r="415" spans="1:18" x14ac:dyDescent="0.35">
      <c r="A415" s="1">
        <v>1987.09</v>
      </c>
      <c r="B415" s="89">
        <f t="shared" si="61"/>
        <v>1987.09</v>
      </c>
      <c r="C415" s="80">
        <f t="shared" si="62"/>
        <v>32021</v>
      </c>
      <c r="D415" s="1">
        <f>VLOOKUP(A415,Data_Shiller!A:M,13,FALSE)</f>
        <v>17.675620449938219</v>
      </c>
      <c r="E415" s="1">
        <f>VLOOKUP(A415,Data_Shiller!A:B,2)</f>
        <v>318.7</v>
      </c>
      <c r="F415" s="81">
        <f>VLOOKUP(C415,'FRED Graph'!$A$12:$C$853,3,FALSE)</f>
        <v>9.4200000000000006E-2</v>
      </c>
      <c r="G415" s="82">
        <f t="shared" si="63"/>
        <v>7.5301687448090515E-3</v>
      </c>
      <c r="H415" s="83">
        <f t="shared" si="64"/>
        <v>-0.12080326325698154</v>
      </c>
      <c r="I415" s="84">
        <f t="shared" si="65"/>
        <v>-0.15908377784750549</v>
      </c>
      <c r="J415" s="84">
        <f t="shared" si="66"/>
        <v>1.9401317853780986</v>
      </c>
      <c r="L415" s="85">
        <f t="shared" si="67"/>
        <v>-0.78667939352928451</v>
      </c>
      <c r="M415" s="85">
        <f t="shared" si="68"/>
        <v>-0.15908377784750549</v>
      </c>
      <c r="N415" s="85">
        <f t="shared" si="69"/>
        <v>0.11387557206374077</v>
      </c>
      <c r="P415" s="86">
        <f t="shared" si="70"/>
        <v>-0.88087939352928446</v>
      </c>
      <c r="Q415" s="86">
        <f t="shared" si="70"/>
        <v>-0.2532837778475055</v>
      </c>
      <c r="R415" s="86">
        <f t="shared" si="70"/>
        <v>1.9675572063740765E-2</v>
      </c>
    </row>
    <row r="416" spans="1:18" x14ac:dyDescent="0.35">
      <c r="A416" s="1">
        <v>1987.1</v>
      </c>
      <c r="B416" s="89">
        <f t="shared" si="61"/>
        <v>1987.1</v>
      </c>
      <c r="C416" s="80">
        <f t="shared" si="62"/>
        <v>31747</v>
      </c>
      <c r="D416" s="1">
        <f>VLOOKUP(A416,Data_Shiller!A:M,13,FALSE)</f>
        <v>15.530055563627315</v>
      </c>
      <c r="E416" s="1">
        <f>VLOOKUP(A416,Data_Shiller!A:B,2)</f>
        <v>280.2</v>
      </c>
      <c r="F416" s="81">
        <f>VLOOKUP(C416,'FRED Graph'!$A$12:$C$853,3,FALSE)</f>
        <v>7.1099999999999997E-2</v>
      </c>
      <c r="G416" s="82">
        <f t="shared" si="63"/>
        <v>5.7402589909316681E-3</v>
      </c>
      <c r="H416" s="83">
        <f t="shared" si="64"/>
        <v>-0.12562455389007843</v>
      </c>
      <c r="I416" s="84">
        <f t="shared" si="65"/>
        <v>-9.992862241256284E-3</v>
      </c>
      <c r="J416" s="84">
        <f t="shared" si="66"/>
        <v>2.3945753033547468</v>
      </c>
      <c r="L416" s="85">
        <f t="shared" si="67"/>
        <v>-0.80030120653139136</v>
      </c>
      <c r="M416" s="85">
        <f t="shared" si="68"/>
        <v>-9.992862241256284E-3</v>
      </c>
      <c r="N416" s="85">
        <f t="shared" si="69"/>
        <v>0.13000026342589033</v>
      </c>
      <c r="P416" s="86">
        <f t="shared" si="70"/>
        <v>-0.87140120653139141</v>
      </c>
      <c r="Q416" s="86">
        <f t="shared" si="70"/>
        <v>-8.1092862241256281E-2</v>
      </c>
      <c r="R416" s="86">
        <f t="shared" si="70"/>
        <v>5.8900263425890331E-2</v>
      </c>
    </row>
    <row r="417" spans="1:18" x14ac:dyDescent="0.35">
      <c r="A417" s="1">
        <v>1987.11</v>
      </c>
      <c r="B417" s="89">
        <f t="shared" si="61"/>
        <v>1987.11</v>
      </c>
      <c r="C417" s="80">
        <f t="shared" si="62"/>
        <v>32082</v>
      </c>
      <c r="D417" s="1">
        <f>VLOOKUP(A417,Data_Shiller!A:M,13,FALSE)</f>
        <v>13.590885143189087</v>
      </c>
      <c r="E417" s="1">
        <f>VLOOKUP(A417,Data_Shiller!A:B,2)</f>
        <v>245</v>
      </c>
      <c r="F417" s="81">
        <f>VLOOKUP(C417,'FRED Graph'!$A$12:$C$853,3,FALSE)</f>
        <v>8.8599999999999998E-2</v>
      </c>
      <c r="G417" s="82">
        <f t="shared" si="63"/>
        <v>7.0994547355973658E-3</v>
      </c>
      <c r="H417" s="83">
        <f t="shared" si="64"/>
        <v>-1.6326530612244872E-2</v>
      </c>
      <c r="I417" s="84">
        <f t="shared" si="65"/>
        <v>0.10612244897959178</v>
      </c>
      <c r="J417" s="84">
        <f t="shared" si="66"/>
        <v>2.8323265306122449</v>
      </c>
      <c r="L417" s="85">
        <f t="shared" si="67"/>
        <v>-0.17924885263044588</v>
      </c>
      <c r="M417" s="85">
        <f t="shared" si="68"/>
        <v>0.10612244897959178</v>
      </c>
      <c r="N417" s="85">
        <f t="shared" si="69"/>
        <v>0.14378988233596823</v>
      </c>
      <c r="P417" s="86">
        <f t="shared" si="70"/>
        <v>-0.26784885263044589</v>
      </c>
      <c r="Q417" s="86">
        <f t="shared" si="70"/>
        <v>1.7522448979591779E-2</v>
      </c>
      <c r="R417" s="86">
        <f t="shared" si="70"/>
        <v>5.5189882335968235E-2</v>
      </c>
    </row>
    <row r="418" spans="1:18" x14ac:dyDescent="0.35">
      <c r="A418" s="1">
        <v>1987.12</v>
      </c>
      <c r="B418" s="89">
        <f t="shared" si="61"/>
        <v>1987.12</v>
      </c>
      <c r="C418" s="80">
        <f t="shared" si="62"/>
        <v>32112</v>
      </c>
      <c r="D418" s="1">
        <f>VLOOKUP(A418,Data_Shiller!A:M,13,FALSE)</f>
        <v>13.389028514426965</v>
      </c>
      <c r="E418" s="1">
        <f>VLOOKUP(A418,Data_Shiller!A:B,2)</f>
        <v>241</v>
      </c>
      <c r="F418" s="81">
        <f>VLOOKUP(C418,'FRED Graph'!$A$12:$C$853,3,FALSE)</f>
        <v>8.9900000000000008E-2</v>
      </c>
      <c r="G418" s="82">
        <f t="shared" si="63"/>
        <v>7.1996226305266475E-3</v>
      </c>
      <c r="H418" s="83">
        <f t="shared" si="64"/>
        <v>3.9419087136929543E-2</v>
      </c>
      <c r="I418" s="84">
        <f t="shared" si="65"/>
        <v>0.14730290456431527</v>
      </c>
      <c r="J418" s="84">
        <f t="shared" si="66"/>
        <v>2.9932365145228217</v>
      </c>
      <c r="L418" s="85">
        <f t="shared" si="67"/>
        <v>0.5903336618092665</v>
      </c>
      <c r="M418" s="85">
        <f t="shared" si="68"/>
        <v>0.14730290456431527</v>
      </c>
      <c r="N418" s="85">
        <f t="shared" si="69"/>
        <v>0.14850397693437056</v>
      </c>
      <c r="P418" s="86">
        <f t="shared" si="70"/>
        <v>0.50043366180926652</v>
      </c>
      <c r="Q418" s="86">
        <f t="shared" si="70"/>
        <v>5.7402904564315266E-2</v>
      </c>
      <c r="R418" s="86">
        <f t="shared" si="70"/>
        <v>5.8603976934370555E-2</v>
      </c>
    </row>
    <row r="419" spans="1:18" x14ac:dyDescent="0.35">
      <c r="A419" s="1">
        <v>1988.01</v>
      </c>
      <c r="B419" s="89">
        <f t="shared" si="61"/>
        <v>1988.01</v>
      </c>
      <c r="C419" s="80">
        <f t="shared" si="62"/>
        <v>32143</v>
      </c>
      <c r="D419" s="1">
        <f>VLOOKUP(A419,Data_Shiller!A:M,13,FALSE)</f>
        <v>13.898336683569138</v>
      </c>
      <c r="E419" s="1">
        <f>VLOOKUP(A419,Data_Shiller!A:B,2)</f>
        <v>250.5</v>
      </c>
      <c r="F419" s="81">
        <f>VLOOKUP(C419,'FRED Graph'!$A$12:$C$853,3,FALSE)</f>
        <v>8.6699999999999999E-2</v>
      </c>
      <c r="G419" s="82">
        <f t="shared" si="63"/>
        <v>6.9528580837665555E-3</v>
      </c>
      <c r="H419" s="83">
        <f t="shared" si="64"/>
        <v>3.0339321357285565E-2</v>
      </c>
      <c r="I419" s="84">
        <f t="shared" si="65"/>
        <v>0.13932135728542905</v>
      </c>
      <c r="J419" s="84">
        <f t="shared" si="66"/>
        <v>2.8457485029940122</v>
      </c>
      <c r="L419" s="85">
        <f t="shared" si="67"/>
        <v>0.43140751211201289</v>
      </c>
      <c r="M419" s="85">
        <f t="shared" si="68"/>
        <v>0.13932135728542905</v>
      </c>
      <c r="N419" s="85">
        <f t="shared" si="69"/>
        <v>0.14418984237163479</v>
      </c>
      <c r="P419" s="86">
        <f t="shared" si="70"/>
        <v>0.34470751211201289</v>
      </c>
      <c r="Q419" s="86">
        <f t="shared" si="70"/>
        <v>5.2621357285429049E-2</v>
      </c>
      <c r="R419" s="86">
        <f t="shared" si="70"/>
        <v>5.7489842371634792E-2</v>
      </c>
    </row>
    <row r="420" spans="1:18" x14ac:dyDescent="0.35">
      <c r="A420" s="1">
        <v>1988.02</v>
      </c>
      <c r="B420" s="89">
        <f t="shared" si="61"/>
        <v>1988.02</v>
      </c>
      <c r="C420" s="80">
        <f t="shared" si="62"/>
        <v>32174</v>
      </c>
      <c r="D420" s="1">
        <f>VLOOKUP(A420,Data_Shiller!A:M,13,FALSE)</f>
        <v>14.298270962469521</v>
      </c>
      <c r="E420" s="1">
        <f>VLOOKUP(A420,Data_Shiller!A:B,2)</f>
        <v>258.10000000000002</v>
      </c>
      <c r="F420" s="81">
        <f>VLOOKUP(C420,'FRED Graph'!$A$12:$C$853,3,FALSE)</f>
        <v>8.2100000000000006E-2</v>
      </c>
      <c r="G420" s="82">
        <f t="shared" si="63"/>
        <v>6.5969645413770372E-3</v>
      </c>
      <c r="H420" s="83">
        <f t="shared" si="64"/>
        <v>2.9445951181712449E-2</v>
      </c>
      <c r="I420" s="84">
        <f t="shared" si="65"/>
        <v>0.13909337466098393</v>
      </c>
      <c r="J420" s="84">
        <f t="shared" si="66"/>
        <v>2.9664471135218906</v>
      </c>
      <c r="L420" s="85">
        <f t="shared" si="67"/>
        <v>0.41658486818203833</v>
      </c>
      <c r="M420" s="85">
        <f t="shared" si="68"/>
        <v>0.13909337466098393</v>
      </c>
      <c r="N420" s="85">
        <f t="shared" si="69"/>
        <v>0.14773114479315108</v>
      </c>
      <c r="P420" s="86">
        <f t="shared" si="70"/>
        <v>0.33448486818203832</v>
      </c>
      <c r="Q420" s="86">
        <f t="shared" si="70"/>
        <v>5.699337466098392E-2</v>
      </c>
      <c r="R420" s="86">
        <f t="shared" si="70"/>
        <v>6.5631144793151075E-2</v>
      </c>
    </row>
    <row r="421" spans="1:18" x14ac:dyDescent="0.35">
      <c r="A421" s="1">
        <v>1988.03</v>
      </c>
      <c r="B421" s="89">
        <f t="shared" si="61"/>
        <v>1988.03</v>
      </c>
      <c r="C421" s="80">
        <f t="shared" si="62"/>
        <v>32203</v>
      </c>
      <c r="D421" s="1">
        <f>VLOOKUP(A421,Data_Shiller!A:M,13,FALSE)</f>
        <v>14.66894681110346</v>
      </c>
      <c r="E421" s="1">
        <f>VLOOKUP(A421,Data_Shiller!A:B,2)</f>
        <v>265.7</v>
      </c>
      <c r="F421" s="81">
        <f>VLOOKUP(C421,'FRED Graph'!$A$12:$C$853,3,FALSE)</f>
        <v>8.3699999999999997E-2</v>
      </c>
      <c r="G421" s="82">
        <f t="shared" si="63"/>
        <v>6.7209106268197871E-3</v>
      </c>
      <c r="H421" s="83">
        <f t="shared" si="64"/>
        <v>-1.166729394053434E-2</v>
      </c>
      <c r="I421" s="84">
        <f t="shared" si="65"/>
        <v>0.10161836657884837</v>
      </c>
      <c r="J421" s="84">
        <f t="shared" si="66"/>
        <v>3.0528039141889352</v>
      </c>
      <c r="L421" s="85">
        <f t="shared" si="67"/>
        <v>-0.13136363259265049</v>
      </c>
      <c r="M421" s="85">
        <f t="shared" si="68"/>
        <v>0.10161836657884837</v>
      </c>
      <c r="N421" s="85">
        <f t="shared" si="69"/>
        <v>0.15020581578112302</v>
      </c>
      <c r="P421" s="86">
        <f t="shared" si="70"/>
        <v>-0.21506363259265049</v>
      </c>
      <c r="Q421" s="86">
        <f t="shared" si="70"/>
        <v>1.7918366578848377E-2</v>
      </c>
      <c r="R421" s="86">
        <f t="shared" si="70"/>
        <v>6.6505815781123023E-2</v>
      </c>
    </row>
    <row r="422" spans="1:18" x14ac:dyDescent="0.35">
      <c r="A422" s="1">
        <v>1988.04</v>
      </c>
      <c r="B422" s="89">
        <f t="shared" si="61"/>
        <v>1988.04</v>
      </c>
      <c r="C422" s="80">
        <f t="shared" si="62"/>
        <v>32234</v>
      </c>
      <c r="D422" s="1">
        <f>VLOOKUP(A422,Data_Shiller!A:M,13,FALSE)</f>
        <v>14.433316420838946</v>
      </c>
      <c r="E422" s="1">
        <f>VLOOKUP(A422,Data_Shiller!A:B,2)</f>
        <v>262.60000000000002</v>
      </c>
      <c r="F422" s="81">
        <f>VLOOKUP(C422,'FRED Graph'!$A$12:$C$853,3,FALSE)</f>
        <v>8.72E-2</v>
      </c>
      <c r="G422" s="82">
        <f t="shared" si="63"/>
        <v>6.9914589154564943E-3</v>
      </c>
      <c r="H422" s="83">
        <f t="shared" si="64"/>
        <v>-2.4752475247524774E-2</v>
      </c>
      <c r="I422" s="84">
        <f t="shared" si="65"/>
        <v>0.1511805026656512</v>
      </c>
      <c r="J422" s="84">
        <f t="shared" si="66"/>
        <v>3.2353389185072352</v>
      </c>
      <c r="L422" s="85">
        <f t="shared" si="67"/>
        <v>-0.25975023092699123</v>
      </c>
      <c r="M422" s="85">
        <f t="shared" si="68"/>
        <v>0.1511805026656512</v>
      </c>
      <c r="N422" s="85">
        <f t="shared" si="69"/>
        <v>0.15528415491688952</v>
      </c>
      <c r="P422" s="86">
        <f t="shared" si="70"/>
        <v>-0.34695023092699123</v>
      </c>
      <c r="Q422" s="86">
        <f t="shared" si="70"/>
        <v>6.3980502665651195E-2</v>
      </c>
      <c r="R422" s="86">
        <f t="shared" si="70"/>
        <v>6.8084154916889517E-2</v>
      </c>
    </row>
    <row r="423" spans="1:18" x14ac:dyDescent="0.35">
      <c r="A423" s="1">
        <v>1988.05</v>
      </c>
      <c r="B423" s="89">
        <f t="shared" si="61"/>
        <v>1988.05</v>
      </c>
      <c r="C423" s="80">
        <f t="shared" si="62"/>
        <v>32264</v>
      </c>
      <c r="D423" s="1">
        <f>VLOOKUP(A423,Data_Shiller!A:M,13,FALSE)</f>
        <v>14.031891348027775</v>
      </c>
      <c r="E423" s="1">
        <f>VLOOKUP(A423,Data_Shiller!A:B,2)</f>
        <v>256.10000000000002</v>
      </c>
      <c r="F423" s="81">
        <f>VLOOKUP(C423,'FRED Graph'!$A$12:$C$853,3,FALSE)</f>
        <v>9.0899999999999995E-2</v>
      </c>
      <c r="G423" s="82">
        <f t="shared" si="63"/>
        <v>7.2766003590054584E-3</v>
      </c>
      <c r="H423" s="83">
        <f t="shared" si="64"/>
        <v>5.7008980866848802E-2</v>
      </c>
      <c r="I423" s="84">
        <f t="shared" si="65"/>
        <v>0.22569308863725079</v>
      </c>
      <c r="J423" s="84">
        <f t="shared" si="66"/>
        <v>3.3280749707145647</v>
      </c>
      <c r="L423" s="85">
        <f t="shared" si="67"/>
        <v>0.94510982539947941</v>
      </c>
      <c r="M423" s="85">
        <f t="shared" si="68"/>
        <v>0.22569308863725079</v>
      </c>
      <c r="N423" s="85">
        <f t="shared" si="69"/>
        <v>0.1577891557509965</v>
      </c>
      <c r="P423" s="86">
        <f t="shared" si="70"/>
        <v>0.85420982539947943</v>
      </c>
      <c r="Q423" s="86">
        <f t="shared" si="70"/>
        <v>0.13479308863725081</v>
      </c>
      <c r="R423" s="86">
        <f t="shared" si="70"/>
        <v>6.6889155750996507E-2</v>
      </c>
    </row>
    <row r="424" spans="1:18" x14ac:dyDescent="0.35">
      <c r="A424" s="1">
        <v>1988.06</v>
      </c>
      <c r="B424" s="89">
        <f t="shared" si="61"/>
        <v>1988.06</v>
      </c>
      <c r="C424" s="80">
        <f t="shared" si="62"/>
        <v>32295</v>
      </c>
      <c r="D424" s="1">
        <f>VLOOKUP(A424,Data_Shiller!A:M,13,FALSE)</f>
        <v>14.766468647879622</v>
      </c>
      <c r="E424" s="1">
        <f>VLOOKUP(A424,Data_Shiller!A:B,2)</f>
        <v>270.7</v>
      </c>
      <c r="F424" s="81">
        <f>VLOOKUP(C424,'FRED Graph'!$A$12:$C$853,3,FALSE)</f>
        <v>8.9200000000000002E-2</v>
      </c>
      <c r="G424" s="82">
        <f t="shared" si="63"/>
        <v>7.1456996893357605E-3</v>
      </c>
      <c r="H424" s="83">
        <f t="shared" si="64"/>
        <v>-5.910602142593202E-3</v>
      </c>
      <c r="I424" s="84">
        <f t="shared" si="65"/>
        <v>0.19578869597340232</v>
      </c>
      <c r="J424" s="84">
        <f t="shared" si="66"/>
        <v>3.0945326930181016</v>
      </c>
      <c r="L424" s="85">
        <f t="shared" si="67"/>
        <v>-6.8666330283352006E-2</v>
      </c>
      <c r="M424" s="85">
        <f t="shared" si="68"/>
        <v>0.19578869597340232</v>
      </c>
      <c r="N424" s="85">
        <f t="shared" si="69"/>
        <v>0.15138464753261438</v>
      </c>
      <c r="P424" s="86">
        <f t="shared" si="70"/>
        <v>-0.15786633028335201</v>
      </c>
      <c r="Q424" s="86">
        <f t="shared" si="70"/>
        <v>0.10658869597340231</v>
      </c>
      <c r="R424" s="86">
        <f t="shared" si="70"/>
        <v>6.2184647532614379E-2</v>
      </c>
    </row>
    <row r="425" spans="1:18" x14ac:dyDescent="0.35">
      <c r="A425" s="1">
        <v>1988.07</v>
      </c>
      <c r="B425" s="89">
        <f t="shared" si="61"/>
        <v>1988.07</v>
      </c>
      <c r="C425" s="80">
        <f t="shared" si="62"/>
        <v>32325</v>
      </c>
      <c r="D425" s="1">
        <f>VLOOKUP(A425,Data_Shiller!A:M,13,FALSE)</f>
        <v>14.608315717522101</v>
      </c>
      <c r="E425" s="1">
        <f>VLOOKUP(A425,Data_Shiller!A:B,2)</f>
        <v>269.10000000000002</v>
      </c>
      <c r="F425" s="81">
        <f>VLOOKUP(C425,'FRED Graph'!$A$12:$C$853,3,FALSE)</f>
        <v>9.06E-2</v>
      </c>
      <c r="G425" s="82">
        <f t="shared" si="63"/>
        <v>7.2535138345177774E-3</v>
      </c>
      <c r="H425" s="83">
        <f t="shared" si="64"/>
        <v>-2.0066889632107121E-2</v>
      </c>
      <c r="I425" s="84">
        <f t="shared" si="65"/>
        <v>0.23337049424005918</v>
      </c>
      <c r="J425" s="84">
        <f t="shared" si="66"/>
        <v>3.2979561501300623</v>
      </c>
      <c r="L425" s="85">
        <f t="shared" si="67"/>
        <v>-0.21592576254516005</v>
      </c>
      <c r="M425" s="85">
        <f t="shared" si="68"/>
        <v>0.23337049424005918</v>
      </c>
      <c r="N425" s="85">
        <f t="shared" si="69"/>
        <v>0.15698092280813536</v>
      </c>
      <c r="P425" s="86">
        <f t="shared" si="70"/>
        <v>-0.30652576254516006</v>
      </c>
      <c r="Q425" s="86">
        <f t="shared" si="70"/>
        <v>0.14277049424005916</v>
      </c>
      <c r="R425" s="86">
        <f t="shared" si="70"/>
        <v>6.6380922808135359E-2</v>
      </c>
    </row>
    <row r="426" spans="1:18" x14ac:dyDescent="0.35">
      <c r="A426" s="1">
        <v>1988.08</v>
      </c>
      <c r="B426" s="89">
        <f t="shared" si="61"/>
        <v>1988.08</v>
      </c>
      <c r="C426" s="80">
        <f t="shared" si="62"/>
        <v>32356</v>
      </c>
      <c r="D426" s="1">
        <f>VLOOKUP(A426,Data_Shiller!A:M,13,FALSE)</f>
        <v>14.244946310675651</v>
      </c>
      <c r="E426" s="1">
        <f>VLOOKUP(A426,Data_Shiller!A:B,2)</f>
        <v>263.7</v>
      </c>
      <c r="F426" s="81">
        <f>VLOOKUP(C426,'FRED Graph'!$A$12:$C$853,3,FALSE)</f>
        <v>9.2600000000000002E-2</v>
      </c>
      <c r="G426" s="82">
        <f t="shared" si="63"/>
        <v>7.4073141725286007E-3</v>
      </c>
      <c r="H426" s="83">
        <f t="shared" si="64"/>
        <v>1.6306408797876371E-2</v>
      </c>
      <c r="I426" s="84">
        <f t="shared" si="65"/>
        <v>0.31437239287068652</v>
      </c>
      <c r="J426" s="84">
        <f t="shared" si="66"/>
        <v>3.0751611679939321</v>
      </c>
      <c r="L426" s="85">
        <f t="shared" si="67"/>
        <v>0.21421605438625946</v>
      </c>
      <c r="M426" s="85">
        <f t="shared" si="68"/>
        <v>0.31437239287068652</v>
      </c>
      <c r="N426" s="85">
        <f t="shared" si="69"/>
        <v>0.15083875607354513</v>
      </c>
      <c r="P426" s="86">
        <f t="shared" si="70"/>
        <v>0.12161605438625946</v>
      </c>
      <c r="Q426" s="86">
        <f t="shared" si="70"/>
        <v>0.22177239287068651</v>
      </c>
      <c r="R426" s="86">
        <f t="shared" si="70"/>
        <v>5.8238756073545131E-2</v>
      </c>
    </row>
    <row r="427" spans="1:18" x14ac:dyDescent="0.35">
      <c r="A427" s="1">
        <v>1988.09</v>
      </c>
      <c r="B427" s="89">
        <f t="shared" si="61"/>
        <v>1988.09</v>
      </c>
      <c r="C427" s="80">
        <f t="shared" si="62"/>
        <v>32387</v>
      </c>
      <c r="D427" s="1">
        <f>VLOOKUP(A427,Data_Shiller!A:M,13,FALSE)</f>
        <v>14.369428776140159</v>
      </c>
      <c r="E427" s="1">
        <f>VLOOKUP(A427,Data_Shiller!A:B,2)</f>
        <v>268</v>
      </c>
      <c r="F427" s="81">
        <f>VLOOKUP(C427,'FRED Graph'!$A$12:$C$853,3,FALSE)</f>
        <v>8.9800000000000005E-2</v>
      </c>
      <c r="G427" s="82">
        <f t="shared" si="63"/>
        <v>7.1919212972189062E-3</v>
      </c>
      <c r="H427" s="83">
        <f t="shared" si="64"/>
        <v>3.5074626865671643E-2</v>
      </c>
      <c r="I427" s="84">
        <f t="shared" si="65"/>
        <v>0.29589552238805972</v>
      </c>
      <c r="J427" s="84">
        <f t="shared" si="66"/>
        <v>2.8083582089552239</v>
      </c>
      <c r="L427" s="85">
        <f t="shared" si="67"/>
        <v>0.51237661152563607</v>
      </c>
      <c r="M427" s="85">
        <f t="shared" si="68"/>
        <v>0.29589552238805972</v>
      </c>
      <c r="N427" s="85">
        <f t="shared" si="69"/>
        <v>0.1430725064307794</v>
      </c>
      <c r="P427" s="86">
        <f t="shared" si="70"/>
        <v>0.42257661152563608</v>
      </c>
      <c r="Q427" s="86">
        <f t="shared" si="70"/>
        <v>0.20609552238805973</v>
      </c>
      <c r="R427" s="86">
        <f t="shared" si="70"/>
        <v>5.3272506430779396E-2</v>
      </c>
    </row>
    <row r="428" spans="1:18" x14ac:dyDescent="0.35">
      <c r="A428" s="1">
        <v>1988.1</v>
      </c>
      <c r="B428" s="89">
        <f t="shared" si="61"/>
        <v>1988.1</v>
      </c>
      <c r="C428" s="80">
        <f t="shared" si="62"/>
        <v>32112</v>
      </c>
      <c r="D428" s="1">
        <f>VLOOKUP(A428,Data_Shiller!A:M,13,FALSE)</f>
        <v>14.811450153277725</v>
      </c>
      <c r="E428" s="1">
        <f>VLOOKUP(A428,Data_Shiller!A:B,2)</f>
        <v>277.39999999999998</v>
      </c>
      <c r="F428" s="81">
        <f>VLOOKUP(C428,'FRED Graph'!$A$12:$C$853,3,FALSE)</f>
        <v>8.9900000000000008E-2</v>
      </c>
      <c r="G428" s="82">
        <f t="shared" si="63"/>
        <v>7.1996226305266475E-3</v>
      </c>
      <c r="H428" s="83">
        <f t="shared" si="64"/>
        <v>-2.3071377072818922E-2</v>
      </c>
      <c r="I428" s="84">
        <f t="shared" si="65"/>
        <v>0.25234318673395828</v>
      </c>
      <c r="J428" s="84">
        <f t="shared" si="66"/>
        <v>2.7219538572458548</v>
      </c>
      <c r="L428" s="85">
        <f t="shared" si="67"/>
        <v>-0.24429201754174013</v>
      </c>
      <c r="M428" s="85">
        <f t="shared" si="68"/>
        <v>0.25234318673395828</v>
      </c>
      <c r="N428" s="85">
        <f t="shared" si="69"/>
        <v>0.14045222926694523</v>
      </c>
      <c r="P428" s="86">
        <f t="shared" si="70"/>
        <v>-0.33419201754174011</v>
      </c>
      <c r="Q428" s="86">
        <f t="shared" si="70"/>
        <v>0.16244318673395827</v>
      </c>
      <c r="R428" s="86">
        <f t="shared" si="70"/>
        <v>5.055222926694522E-2</v>
      </c>
    </row>
    <row r="429" spans="1:18" x14ac:dyDescent="0.35">
      <c r="A429" s="1">
        <v>1988.11</v>
      </c>
      <c r="B429" s="89">
        <f t="shared" si="61"/>
        <v>1988.11</v>
      </c>
      <c r="C429" s="80">
        <f t="shared" si="62"/>
        <v>32448</v>
      </c>
      <c r="D429" s="1">
        <f>VLOOKUP(A429,Data_Shiller!A:M,13,FALSE)</f>
        <v>14.445530680872885</v>
      </c>
      <c r="E429" s="1">
        <f>VLOOKUP(A429,Data_Shiller!A:B,2)</f>
        <v>271</v>
      </c>
      <c r="F429" s="81">
        <f>VLOOKUP(C429,'FRED Graph'!$A$12:$C$853,3,FALSE)</f>
        <v>8.9600000000000013E-2</v>
      </c>
      <c r="G429" s="82">
        <f t="shared" si="63"/>
        <v>7.1765166870538799E-3</v>
      </c>
      <c r="H429" s="83">
        <f t="shared" si="64"/>
        <v>2.0295202952029578E-2</v>
      </c>
      <c r="I429" s="84">
        <f t="shared" si="65"/>
        <v>0.25535055350553493</v>
      </c>
      <c r="J429" s="84">
        <f t="shared" si="66"/>
        <v>3.2229889298892989</v>
      </c>
      <c r="L429" s="85">
        <f t="shared" si="67"/>
        <v>0.27265338564074115</v>
      </c>
      <c r="M429" s="85">
        <f t="shared" si="68"/>
        <v>0.25535055350553493</v>
      </c>
      <c r="N429" s="85">
        <f t="shared" si="69"/>
        <v>0.15494683828581657</v>
      </c>
      <c r="P429" s="86">
        <f t="shared" si="70"/>
        <v>0.18305338564074114</v>
      </c>
      <c r="Q429" s="86">
        <f t="shared" si="70"/>
        <v>0.16575055350553491</v>
      </c>
      <c r="R429" s="86">
        <f t="shared" si="70"/>
        <v>6.5346838285816555E-2</v>
      </c>
    </row>
    <row r="430" spans="1:18" x14ac:dyDescent="0.35">
      <c r="A430" s="1">
        <v>1988.12</v>
      </c>
      <c r="B430" s="89">
        <f t="shared" si="61"/>
        <v>1988.12</v>
      </c>
      <c r="C430" s="80">
        <f t="shared" si="62"/>
        <v>32478</v>
      </c>
      <c r="D430" s="1">
        <f>VLOOKUP(A430,Data_Shiller!A:M,13,FALSE)</f>
        <v>14.702086748571997</v>
      </c>
      <c r="E430" s="1">
        <f>VLOOKUP(A430,Data_Shiller!A:B,2)</f>
        <v>276.5</v>
      </c>
      <c r="F430" s="81">
        <f>VLOOKUP(C430,'FRED Graph'!$A$12:$C$853,3,FALSE)</f>
        <v>9.11E-2</v>
      </c>
      <c r="G430" s="82">
        <f t="shared" si="63"/>
        <v>7.2919881423396671E-3</v>
      </c>
      <c r="H430" s="83">
        <f t="shared" si="64"/>
        <v>3.2188065099457486E-2</v>
      </c>
      <c r="I430" s="84">
        <f t="shared" si="65"/>
        <v>0.26075949367088613</v>
      </c>
      <c r="J430" s="84">
        <f t="shared" si="66"/>
        <v>3.3039783001808321</v>
      </c>
      <c r="L430" s="85">
        <f t="shared" si="67"/>
        <v>0.46253408957620823</v>
      </c>
      <c r="M430" s="85">
        <f t="shared" si="68"/>
        <v>0.26075949367088613</v>
      </c>
      <c r="N430" s="85">
        <f t="shared" si="69"/>
        <v>0.15714293291678927</v>
      </c>
      <c r="P430" s="86">
        <f t="shared" si="70"/>
        <v>0.37143408957620822</v>
      </c>
      <c r="Q430" s="86">
        <f t="shared" si="70"/>
        <v>0.16965949367088612</v>
      </c>
      <c r="R430" s="86">
        <f t="shared" si="70"/>
        <v>6.6042932916789268E-2</v>
      </c>
    </row>
    <row r="431" spans="1:18" x14ac:dyDescent="0.35">
      <c r="A431" s="1">
        <v>1989.01</v>
      </c>
      <c r="B431" s="89">
        <f t="shared" si="61"/>
        <v>1989.01</v>
      </c>
      <c r="C431" s="80">
        <f t="shared" si="62"/>
        <v>32509</v>
      </c>
      <c r="D431" s="1">
        <f>VLOOKUP(A431,Data_Shiller!A:M,13,FALSE)</f>
        <v>15.088072442713285</v>
      </c>
      <c r="E431" s="1">
        <f>VLOOKUP(A431,Data_Shiller!A:B,2)</f>
        <v>285.39999999999998</v>
      </c>
      <c r="F431" s="81">
        <f>VLOOKUP(C431,'FRED Graph'!$A$12:$C$853,3,FALSE)</f>
        <v>9.0899999999999995E-2</v>
      </c>
      <c r="G431" s="82">
        <f t="shared" si="63"/>
        <v>7.2766003590054584E-3</v>
      </c>
      <c r="H431" s="83">
        <f t="shared" si="64"/>
        <v>3.0133146461107208E-2</v>
      </c>
      <c r="I431" s="84">
        <f t="shared" si="65"/>
        <v>0.19120532585844452</v>
      </c>
      <c r="J431" s="84">
        <f t="shared" si="66"/>
        <v>3.3755080588647512</v>
      </c>
      <c r="L431" s="85">
        <f t="shared" si="67"/>
        <v>0.42797413006362262</v>
      </c>
      <c r="M431" s="85">
        <f t="shared" si="68"/>
        <v>0.19120532585844452</v>
      </c>
      <c r="N431" s="85">
        <f t="shared" si="69"/>
        <v>0.15905180813704334</v>
      </c>
      <c r="P431" s="86">
        <f t="shared" si="70"/>
        <v>0.33707413006362263</v>
      </c>
      <c r="Q431" s="86">
        <f t="shared" si="70"/>
        <v>0.10030532585844452</v>
      </c>
      <c r="R431" s="86">
        <f t="shared" si="70"/>
        <v>6.8151808137043343E-2</v>
      </c>
    </row>
    <row r="432" spans="1:18" x14ac:dyDescent="0.35">
      <c r="A432" s="1">
        <v>1989.02</v>
      </c>
      <c r="B432" s="89">
        <f t="shared" si="61"/>
        <v>1989.02</v>
      </c>
      <c r="C432" s="80">
        <f t="shared" si="62"/>
        <v>32540</v>
      </c>
      <c r="D432" s="1">
        <f>VLOOKUP(A432,Data_Shiller!A:M,13,FALSE)</f>
        <v>15.467060462734748</v>
      </c>
      <c r="E432" s="1">
        <f>VLOOKUP(A432,Data_Shiller!A:B,2)</f>
        <v>294</v>
      </c>
      <c r="F432" s="81">
        <f>VLOOKUP(C432,'FRED Graph'!$A$12:$C$853,3,FALSE)</f>
        <v>9.1700000000000004E-2</v>
      </c>
      <c r="G432" s="82">
        <f t="shared" si="63"/>
        <v>7.3381359839768123E-3</v>
      </c>
      <c r="H432" s="83">
        <f t="shared" si="64"/>
        <v>-4.4217687074830092E-3</v>
      </c>
      <c r="I432" s="84">
        <f t="shared" si="65"/>
        <v>0.12397959183673457</v>
      </c>
      <c r="J432" s="84">
        <f t="shared" si="66"/>
        <v>3.2400680272108842</v>
      </c>
      <c r="L432" s="85">
        <f t="shared" si="67"/>
        <v>-5.1789622061070517E-2</v>
      </c>
      <c r="M432" s="85">
        <f t="shared" si="68"/>
        <v>0.12397959183673457</v>
      </c>
      <c r="N432" s="85">
        <f t="shared" si="69"/>
        <v>0.15541308724582792</v>
      </c>
      <c r="P432" s="86">
        <f t="shared" si="70"/>
        <v>-0.14348962206107052</v>
      </c>
      <c r="Q432" s="86">
        <f t="shared" si="70"/>
        <v>3.2279591836734567E-2</v>
      </c>
      <c r="R432" s="86">
        <f t="shared" si="70"/>
        <v>6.3713087245827915E-2</v>
      </c>
    </row>
    <row r="433" spans="1:18" x14ac:dyDescent="0.35">
      <c r="A433" s="1">
        <v>1989.03</v>
      </c>
      <c r="B433" s="89">
        <f t="shared" si="61"/>
        <v>1989.03</v>
      </c>
      <c r="C433" s="80">
        <f t="shared" si="62"/>
        <v>32568</v>
      </c>
      <c r="D433" s="1">
        <f>VLOOKUP(A433,Data_Shiller!A:M,13,FALSE)</f>
        <v>15.298969108882359</v>
      </c>
      <c r="E433" s="1">
        <f>VLOOKUP(A433,Data_Shiller!A:B,2)</f>
        <v>292.7</v>
      </c>
      <c r="F433" s="81">
        <f>VLOOKUP(C433,'FRED Graph'!$A$12:$C$853,3,FALSE)</f>
        <v>9.3599999999999989E-2</v>
      </c>
      <c r="G433" s="82">
        <f t="shared" si="63"/>
        <v>7.484117589847461E-3</v>
      </c>
      <c r="H433" s="83">
        <f t="shared" si="64"/>
        <v>3.279808677827134E-2</v>
      </c>
      <c r="I433" s="84">
        <f t="shared" si="65"/>
        <v>0.15633754697642632</v>
      </c>
      <c r="J433" s="84">
        <f t="shared" si="66"/>
        <v>3.3787495729415786</v>
      </c>
      <c r="L433" s="85">
        <f t="shared" si="67"/>
        <v>0.4729401378635798</v>
      </c>
      <c r="M433" s="85">
        <f t="shared" si="68"/>
        <v>0.15633754697642632</v>
      </c>
      <c r="N433" s="85">
        <f t="shared" si="69"/>
        <v>0.15913764573062927</v>
      </c>
      <c r="P433" s="86">
        <f t="shared" si="70"/>
        <v>0.37934013786357978</v>
      </c>
      <c r="Q433" s="86">
        <f t="shared" si="70"/>
        <v>6.2737546976426334E-2</v>
      </c>
      <c r="R433" s="86">
        <f t="shared" si="70"/>
        <v>6.5537645730629285E-2</v>
      </c>
    </row>
    <row r="434" spans="1:18" x14ac:dyDescent="0.35">
      <c r="A434" s="1">
        <v>1989.04</v>
      </c>
      <c r="B434" s="89">
        <f t="shared" si="61"/>
        <v>1989.04</v>
      </c>
      <c r="C434" s="80">
        <f t="shared" si="62"/>
        <v>32599</v>
      </c>
      <c r="D434" s="1">
        <f>VLOOKUP(A434,Data_Shiller!A:M,13,FALSE)</f>
        <v>15.686742656144581</v>
      </c>
      <c r="E434" s="1">
        <f>VLOOKUP(A434,Data_Shiller!A:B,2)</f>
        <v>302.3</v>
      </c>
      <c r="F434" s="81">
        <f>VLOOKUP(C434,'FRED Graph'!$A$12:$C$853,3,FALSE)</f>
        <v>9.1799999999999993E-2</v>
      </c>
      <c r="G434" s="82">
        <f t="shared" si="63"/>
        <v>7.3458250304712092E-3</v>
      </c>
      <c r="H434" s="83">
        <f t="shared" si="64"/>
        <v>3.8372477671187344E-2</v>
      </c>
      <c r="I434" s="84">
        <f t="shared" si="65"/>
        <v>0.11869004300363883</v>
      </c>
      <c r="J434" s="84">
        <f t="shared" si="66"/>
        <v>3.4153489910684751</v>
      </c>
      <c r="L434" s="85">
        <f t="shared" si="67"/>
        <v>0.57122370350920493</v>
      </c>
      <c r="M434" s="85">
        <f t="shared" si="68"/>
        <v>0.11869004300363883</v>
      </c>
      <c r="N434" s="85">
        <f t="shared" si="69"/>
        <v>0.16010287642676935</v>
      </c>
      <c r="P434" s="86">
        <f t="shared" si="70"/>
        <v>0.47942370350920493</v>
      </c>
      <c r="Q434" s="86">
        <f t="shared" si="70"/>
        <v>2.6890043003638842E-2</v>
      </c>
      <c r="R434" s="86">
        <f t="shared" si="70"/>
        <v>6.8302876426769354E-2</v>
      </c>
    </row>
    <row r="435" spans="1:18" x14ac:dyDescent="0.35">
      <c r="A435" s="1">
        <v>1989.05</v>
      </c>
      <c r="B435" s="89">
        <f t="shared" si="61"/>
        <v>1989.05</v>
      </c>
      <c r="C435" s="80">
        <f t="shared" si="62"/>
        <v>32629</v>
      </c>
      <c r="D435" s="1">
        <f>VLOOKUP(A435,Data_Shiller!A:M,13,FALSE)</f>
        <v>16.186353538544552</v>
      </c>
      <c r="E435" s="1">
        <f>VLOOKUP(A435,Data_Shiller!A:B,2)</f>
        <v>313.89999999999998</v>
      </c>
      <c r="F435" s="81">
        <f>VLOOKUP(C435,'FRED Graph'!$A$12:$C$853,3,FALSE)</f>
        <v>8.8599999999999998E-2</v>
      </c>
      <c r="G435" s="82">
        <f t="shared" si="63"/>
        <v>7.0994547355973658E-3</v>
      </c>
      <c r="H435" s="83">
        <f t="shared" si="64"/>
        <v>3.1220133800573535E-2</v>
      </c>
      <c r="I435" s="84">
        <f t="shared" si="65"/>
        <v>0.11580121057661685</v>
      </c>
      <c r="J435" s="84">
        <f t="shared" si="66"/>
        <v>3.2436126154826379</v>
      </c>
      <c r="L435" s="85">
        <f t="shared" si="67"/>
        <v>0.44616086383071352</v>
      </c>
      <c r="M435" s="85">
        <f t="shared" si="68"/>
        <v>0.11580121057661685</v>
      </c>
      <c r="N435" s="85">
        <f t="shared" si="69"/>
        <v>0.15550964050395466</v>
      </c>
      <c r="P435" s="86">
        <f t="shared" si="70"/>
        <v>0.3575608638307135</v>
      </c>
      <c r="Q435" s="86">
        <f t="shared" si="70"/>
        <v>2.7201210576616855E-2</v>
      </c>
      <c r="R435" s="86">
        <f t="shared" si="70"/>
        <v>6.6909640503954662E-2</v>
      </c>
    </row>
    <row r="436" spans="1:18" x14ac:dyDescent="0.35">
      <c r="A436" s="1">
        <v>1989.06</v>
      </c>
      <c r="B436" s="89">
        <f t="shared" si="61"/>
        <v>1989.06</v>
      </c>
      <c r="C436" s="80">
        <f t="shared" si="62"/>
        <v>32660</v>
      </c>
      <c r="D436" s="1">
        <f>VLOOKUP(A436,Data_Shiller!A:M,13,FALSE)</f>
        <v>16.641904235808585</v>
      </c>
      <c r="E436" s="1">
        <f>VLOOKUP(A436,Data_Shiller!A:B,2)</f>
        <v>323.7</v>
      </c>
      <c r="F436" s="81">
        <f>VLOOKUP(C436,'FRED Graph'!$A$12:$C$853,3,FALSE)</f>
        <v>8.2799999999999999E-2</v>
      </c>
      <c r="G436" s="82">
        <f t="shared" si="63"/>
        <v>6.6512116109906927E-3</v>
      </c>
      <c r="H436" s="83">
        <f t="shared" si="64"/>
        <v>2.5332097621254324E-2</v>
      </c>
      <c r="I436" s="84">
        <f t="shared" si="65"/>
        <v>0.11334569045412413</v>
      </c>
      <c r="J436" s="84">
        <f t="shared" si="66"/>
        <v>3.0857275254865613</v>
      </c>
      <c r="L436" s="85">
        <f t="shared" si="67"/>
        <v>0.35012704242779535</v>
      </c>
      <c r="M436" s="85">
        <f t="shared" si="68"/>
        <v>0.11334569045412413</v>
      </c>
      <c r="N436" s="85">
        <f t="shared" si="69"/>
        <v>0.15113680584601608</v>
      </c>
      <c r="P436" s="86">
        <f t="shared" si="70"/>
        <v>0.26732704242779537</v>
      </c>
      <c r="Q436" s="86">
        <f t="shared" si="70"/>
        <v>3.0545690454124128E-2</v>
      </c>
      <c r="R436" s="86">
        <f t="shared" si="70"/>
        <v>6.8336805846016077E-2</v>
      </c>
    </row>
    <row r="437" spans="1:18" x14ac:dyDescent="0.35">
      <c r="A437" s="1">
        <v>1989.07</v>
      </c>
      <c r="B437" s="89">
        <f t="shared" si="61"/>
        <v>1989.07</v>
      </c>
      <c r="C437" s="80">
        <f t="shared" si="62"/>
        <v>32690</v>
      </c>
      <c r="D437" s="1">
        <f>VLOOKUP(A437,Data_Shiller!A:M,13,FALSE)</f>
        <v>17.013407650499129</v>
      </c>
      <c r="E437" s="1">
        <f>VLOOKUP(A437,Data_Shiller!A:B,2)</f>
        <v>331.9</v>
      </c>
      <c r="F437" s="81">
        <f>VLOOKUP(C437,'FRED Graph'!$A$12:$C$853,3,FALSE)</f>
        <v>8.0199999999999994E-2</v>
      </c>
      <c r="G437" s="82">
        <f t="shared" si="63"/>
        <v>6.4495601812624148E-3</v>
      </c>
      <c r="H437" s="83">
        <f t="shared" si="64"/>
        <v>4.4290448930400794E-2</v>
      </c>
      <c r="I437" s="84">
        <f t="shared" si="65"/>
        <v>8.4754444109671478E-2</v>
      </c>
      <c r="J437" s="84">
        <f t="shared" si="66"/>
        <v>3.1608617053329322</v>
      </c>
      <c r="L437" s="85">
        <f t="shared" si="67"/>
        <v>0.68211495368537789</v>
      </c>
      <c r="M437" s="85">
        <f t="shared" si="68"/>
        <v>8.4754444109671478E-2</v>
      </c>
      <c r="N437" s="85">
        <f t="shared" si="69"/>
        <v>0.15323636393378659</v>
      </c>
      <c r="P437" s="86">
        <f t="shared" si="70"/>
        <v>0.60191495368537784</v>
      </c>
      <c r="Q437" s="86">
        <f t="shared" si="70"/>
        <v>4.5544441096714849E-3</v>
      </c>
      <c r="R437" s="86">
        <f t="shared" si="70"/>
        <v>7.3036363933786597E-2</v>
      </c>
    </row>
    <row r="438" spans="1:18" x14ac:dyDescent="0.35">
      <c r="A438" s="1">
        <v>1989.08</v>
      </c>
      <c r="B438" s="89">
        <f t="shared" si="61"/>
        <v>1989.08</v>
      </c>
      <c r="C438" s="80">
        <f t="shared" si="62"/>
        <v>32721</v>
      </c>
      <c r="D438" s="1">
        <f>VLOOKUP(A438,Data_Shiller!A:M,13,FALSE)</f>
        <v>17.734251436577324</v>
      </c>
      <c r="E438" s="1">
        <f>VLOOKUP(A438,Data_Shiller!A:B,2)</f>
        <v>346.6</v>
      </c>
      <c r="F438" s="81">
        <f>VLOOKUP(C438,'FRED Graph'!$A$12:$C$853,3,FALSE)</f>
        <v>8.1099999999999992E-2</v>
      </c>
      <c r="G438" s="82">
        <f t="shared" si="63"/>
        <v>6.5194129002956736E-3</v>
      </c>
      <c r="H438" s="83">
        <f t="shared" si="64"/>
        <v>2.0196191575303502E-3</v>
      </c>
      <c r="I438" s="84">
        <f t="shared" si="65"/>
        <v>-4.5729948066935977E-2</v>
      </c>
      <c r="J438" s="84">
        <f t="shared" si="66"/>
        <v>2.8300346220427004</v>
      </c>
      <c r="L438" s="85">
        <f t="shared" si="67"/>
        <v>2.450645531846507E-2</v>
      </c>
      <c r="M438" s="85">
        <f t="shared" si="68"/>
        <v>-4.5729948066935977E-2</v>
      </c>
      <c r="N438" s="85">
        <f t="shared" si="69"/>
        <v>0.14372145999331476</v>
      </c>
      <c r="P438" s="86">
        <f t="shared" si="70"/>
        <v>-5.6593544681534921E-2</v>
      </c>
      <c r="Q438" s="86">
        <f t="shared" si="70"/>
        <v>-0.12682994806693598</v>
      </c>
      <c r="R438" s="86">
        <f t="shared" si="70"/>
        <v>6.2621459993314768E-2</v>
      </c>
    </row>
    <row r="439" spans="1:18" x14ac:dyDescent="0.35">
      <c r="A439" s="1">
        <v>1989.09</v>
      </c>
      <c r="B439" s="89">
        <f t="shared" si="61"/>
        <v>1989.09</v>
      </c>
      <c r="C439" s="80">
        <f t="shared" si="62"/>
        <v>32752</v>
      </c>
      <c r="D439" s="1">
        <f>VLOOKUP(A439,Data_Shiller!A:M,13,FALSE)</f>
        <v>17.714220678979085</v>
      </c>
      <c r="E439" s="1">
        <f>VLOOKUP(A439,Data_Shiller!A:B,2)</f>
        <v>347.3</v>
      </c>
      <c r="F439" s="81">
        <f>VLOOKUP(C439,'FRED Graph'!$A$12:$C$853,3,FALSE)</f>
        <v>8.1900000000000001E-2</v>
      </c>
      <c r="G439" s="82">
        <f t="shared" si="63"/>
        <v>6.5814594702919837E-3</v>
      </c>
      <c r="H439" s="83">
        <f t="shared" si="64"/>
        <v>2.8793550244743393E-4</v>
      </c>
      <c r="I439" s="84">
        <f t="shared" si="65"/>
        <v>-9.1822631730492321E-2</v>
      </c>
      <c r="J439" s="84">
        <f t="shared" si="66"/>
        <v>2.795479412611575</v>
      </c>
      <c r="L439" s="85">
        <f t="shared" si="67"/>
        <v>3.4607031369109365E-3</v>
      </c>
      <c r="M439" s="85">
        <f t="shared" si="68"/>
        <v>-9.1822631730492321E-2</v>
      </c>
      <c r="N439" s="85">
        <f t="shared" si="69"/>
        <v>0.14268536194649717</v>
      </c>
      <c r="P439" s="86">
        <f t="shared" si="70"/>
        <v>-7.8439296863089064E-2</v>
      </c>
      <c r="Q439" s="86">
        <f t="shared" si="70"/>
        <v>-0.17372263173049232</v>
      </c>
      <c r="R439" s="86">
        <f t="shared" si="70"/>
        <v>6.0785361946497168E-2</v>
      </c>
    </row>
    <row r="440" spans="1:18" x14ac:dyDescent="0.35">
      <c r="A440" s="1">
        <v>1989.1</v>
      </c>
      <c r="B440" s="89">
        <f t="shared" si="61"/>
        <v>1989.1</v>
      </c>
      <c r="C440" s="80">
        <f t="shared" si="62"/>
        <v>32478</v>
      </c>
      <c r="D440" s="1">
        <f>VLOOKUP(A440,Data_Shiller!A:M,13,FALSE)</f>
        <v>17.640853852797949</v>
      </c>
      <c r="E440" s="1">
        <f>VLOOKUP(A440,Data_Shiller!A:B,2)</f>
        <v>347.4</v>
      </c>
      <c r="F440" s="81">
        <f>VLOOKUP(C440,'FRED Graph'!$A$12:$C$853,3,FALSE)</f>
        <v>9.11E-2</v>
      </c>
      <c r="G440" s="82">
        <f t="shared" si="63"/>
        <v>7.2919881423396671E-3</v>
      </c>
      <c r="H440" s="83">
        <f t="shared" si="64"/>
        <v>-2.0725388601036232E-2</v>
      </c>
      <c r="I440" s="84">
        <f t="shared" si="65"/>
        <v>-0.11594703511801951</v>
      </c>
      <c r="J440" s="84">
        <f t="shared" si="66"/>
        <v>2.7421128382268281</v>
      </c>
      <c r="L440" s="85">
        <f t="shared" si="67"/>
        <v>-0.22222506722080571</v>
      </c>
      <c r="M440" s="85">
        <f t="shared" si="68"/>
        <v>-0.11594703511801951</v>
      </c>
      <c r="N440" s="85">
        <f t="shared" si="69"/>
        <v>0.14106842475474912</v>
      </c>
      <c r="P440" s="86">
        <f t="shared" si="70"/>
        <v>-0.31332506722080572</v>
      </c>
      <c r="Q440" s="86">
        <f t="shared" si="70"/>
        <v>-0.20704703511801953</v>
      </c>
      <c r="R440" s="86">
        <f t="shared" si="70"/>
        <v>4.9968424754749122E-2</v>
      </c>
    </row>
    <row r="441" spans="1:18" x14ac:dyDescent="0.35">
      <c r="A441" s="1">
        <v>1989.11</v>
      </c>
      <c r="B441" s="89">
        <f t="shared" si="61"/>
        <v>1989.11</v>
      </c>
      <c r="C441" s="80">
        <f t="shared" si="62"/>
        <v>32813</v>
      </c>
      <c r="D441" s="1">
        <f>VLOOKUP(A441,Data_Shiller!A:M,13,FALSE)</f>
        <v>17.242369266947428</v>
      </c>
      <c r="E441" s="1">
        <f>VLOOKUP(A441,Data_Shiller!A:B,2)</f>
        <v>340.2</v>
      </c>
      <c r="F441" s="81">
        <f>VLOOKUP(C441,'FRED Graph'!$A$12:$C$853,3,FALSE)</f>
        <v>7.8700000000000006E-2</v>
      </c>
      <c r="G441" s="82">
        <f t="shared" si="63"/>
        <v>6.3330203402460761E-3</v>
      </c>
      <c r="H441" s="83">
        <f t="shared" si="64"/>
        <v>2.4691358024691468E-2</v>
      </c>
      <c r="I441" s="84">
        <f t="shared" si="65"/>
        <v>-7.3221634332745311E-2</v>
      </c>
      <c r="J441" s="84">
        <f t="shared" si="66"/>
        <v>3.0887713109935335</v>
      </c>
      <c r="L441" s="85">
        <f t="shared" si="67"/>
        <v>0.34003728404498634</v>
      </c>
      <c r="M441" s="85">
        <f t="shared" si="68"/>
        <v>-7.3221634332745311E-2</v>
      </c>
      <c r="N441" s="85">
        <f t="shared" si="69"/>
        <v>0.15122253450599676</v>
      </c>
      <c r="P441" s="86">
        <f t="shared" si="70"/>
        <v>0.26133728404498635</v>
      </c>
      <c r="Q441" s="86">
        <f t="shared" si="70"/>
        <v>-0.1519216343327453</v>
      </c>
      <c r="R441" s="86">
        <f t="shared" si="70"/>
        <v>7.2522534505996758E-2</v>
      </c>
    </row>
    <row r="442" spans="1:18" x14ac:dyDescent="0.35">
      <c r="A442" s="1">
        <v>1989.12</v>
      </c>
      <c r="B442" s="89">
        <f t="shared" si="61"/>
        <v>1989.12</v>
      </c>
      <c r="C442" s="80">
        <f t="shared" si="62"/>
        <v>32843</v>
      </c>
      <c r="D442" s="1">
        <f>VLOOKUP(A442,Data_Shiller!A:M,13,FALSE)</f>
        <v>17.650212904947324</v>
      </c>
      <c r="E442" s="1">
        <f>VLOOKUP(A442,Data_Shiller!A:B,2)</f>
        <v>348.6</v>
      </c>
      <c r="F442" s="81">
        <f>VLOOKUP(C442,'FRED Graph'!$A$12:$C$853,3,FALSE)</f>
        <v>7.8399999999999997E-2</v>
      </c>
      <c r="G442" s="82">
        <f t="shared" si="63"/>
        <v>6.309694547193212E-3</v>
      </c>
      <c r="H442" s="83">
        <f t="shared" si="64"/>
        <v>-2.4756167527251849E-2</v>
      </c>
      <c r="I442" s="84">
        <f t="shared" si="65"/>
        <v>-5.6942053930005843E-2</v>
      </c>
      <c r="J442" s="84">
        <f t="shared" si="66"/>
        <v>3.0983362019506595</v>
      </c>
      <c r="L442" s="85">
        <f t="shared" si="67"/>
        <v>-0.25978386118679475</v>
      </c>
      <c r="M442" s="85">
        <f t="shared" si="68"/>
        <v>-5.6942053930005843E-2</v>
      </c>
      <c r="N442" s="85">
        <f t="shared" si="69"/>
        <v>0.15149155771209455</v>
      </c>
      <c r="P442" s="86">
        <f t="shared" si="70"/>
        <v>-0.33818386118679478</v>
      </c>
      <c r="Q442" s="86">
        <f t="shared" si="70"/>
        <v>-0.13534205393000584</v>
      </c>
      <c r="R442" s="86">
        <f t="shared" si="70"/>
        <v>7.3091557712094551E-2</v>
      </c>
    </row>
    <row r="443" spans="1:18" x14ac:dyDescent="0.35">
      <c r="A443" s="1">
        <v>1990.01</v>
      </c>
      <c r="B443" s="89">
        <f t="shared" si="61"/>
        <v>1990.01</v>
      </c>
      <c r="C443" s="80">
        <f t="shared" si="62"/>
        <v>32874</v>
      </c>
      <c r="D443" s="1">
        <f>VLOOKUP(A443,Data_Shiller!A:M,13,FALSE)</f>
        <v>17.048843606878275</v>
      </c>
      <c r="E443" s="1">
        <f>VLOOKUP(A443,Data_Shiller!A:B,2)</f>
        <v>339.97</v>
      </c>
      <c r="F443" s="81">
        <f>VLOOKUP(C443,'FRED Graph'!$A$12:$C$853,3,FALSE)</f>
        <v>8.2100000000000006E-2</v>
      </c>
      <c r="G443" s="82">
        <f t="shared" si="63"/>
        <v>6.5969645413770372E-3</v>
      </c>
      <c r="H443" s="83">
        <f t="shared" si="64"/>
        <v>-2.8002470806247737E-2</v>
      </c>
      <c r="I443" s="84">
        <f t="shared" si="65"/>
        <v>-4.259199341118336E-2</v>
      </c>
      <c r="J443" s="84">
        <f t="shared" si="66"/>
        <v>3.1932817601553074</v>
      </c>
      <c r="L443" s="85">
        <f t="shared" si="67"/>
        <v>-0.28881607528353226</v>
      </c>
      <c r="M443" s="85">
        <f t="shared" si="68"/>
        <v>-4.259199341118336E-2</v>
      </c>
      <c r="N443" s="85">
        <f t="shared" si="69"/>
        <v>0.1541317923424439</v>
      </c>
      <c r="P443" s="86">
        <f t="shared" si="70"/>
        <v>-0.37091607528353226</v>
      </c>
      <c r="Q443" s="86">
        <f t="shared" si="70"/>
        <v>-0.12469199341118337</v>
      </c>
      <c r="R443" s="86">
        <f t="shared" si="70"/>
        <v>7.203179234244389E-2</v>
      </c>
    </row>
    <row r="444" spans="1:18" x14ac:dyDescent="0.35">
      <c r="A444" s="1">
        <v>1990.02</v>
      </c>
      <c r="B444" s="89">
        <f t="shared" si="61"/>
        <v>1990.02</v>
      </c>
      <c r="C444" s="80">
        <f t="shared" si="62"/>
        <v>32905</v>
      </c>
      <c r="D444" s="1">
        <f>VLOOKUP(A444,Data_Shiller!A:M,13,FALSE)</f>
        <v>16.508093516490288</v>
      </c>
      <c r="E444" s="1">
        <f>VLOOKUP(A444,Data_Shiller!A:B,2)</f>
        <v>330.45</v>
      </c>
      <c r="F444" s="81">
        <f>VLOOKUP(C444,'FRED Graph'!$A$12:$C$853,3,FALSE)</f>
        <v>8.4700000000000011E-2</v>
      </c>
      <c r="G444" s="82">
        <f t="shared" si="63"/>
        <v>6.7982917736004733E-3</v>
      </c>
      <c r="H444" s="83">
        <f t="shared" si="64"/>
        <v>2.4239673172945952E-2</v>
      </c>
      <c r="I444" s="84">
        <f t="shared" si="65"/>
        <v>9.6262672113784253E-2</v>
      </c>
      <c r="J444" s="84">
        <f t="shared" si="66"/>
        <v>3.2029656528975634</v>
      </c>
      <c r="L444" s="85">
        <f t="shared" si="67"/>
        <v>0.33296616830969628</v>
      </c>
      <c r="M444" s="85">
        <f t="shared" si="68"/>
        <v>9.6262672113784253E-2</v>
      </c>
      <c r="N444" s="85">
        <f t="shared" si="69"/>
        <v>0.15439804896983222</v>
      </c>
      <c r="P444" s="86">
        <f t="shared" si="70"/>
        <v>0.24826616830969628</v>
      </c>
      <c r="Q444" s="86">
        <f t="shared" si="70"/>
        <v>1.1562672113784242E-2</v>
      </c>
      <c r="R444" s="86">
        <f t="shared" si="70"/>
        <v>6.9698048969832213E-2</v>
      </c>
    </row>
    <row r="445" spans="1:18" x14ac:dyDescent="0.35">
      <c r="A445" s="1">
        <v>1990.03</v>
      </c>
      <c r="B445" s="89">
        <f t="shared" si="61"/>
        <v>1990.03</v>
      </c>
      <c r="C445" s="80">
        <f t="shared" si="62"/>
        <v>32933</v>
      </c>
      <c r="D445" s="1">
        <f>VLOOKUP(A445,Data_Shiller!A:M,13,FALSE)</f>
        <v>16.83374823348095</v>
      </c>
      <c r="E445" s="1">
        <f>VLOOKUP(A445,Data_Shiller!A:B,2)</f>
        <v>338.46</v>
      </c>
      <c r="F445" s="81">
        <f>VLOOKUP(C445,'FRED Graph'!$A$12:$C$853,3,FALSE)</f>
        <v>8.5900000000000004E-2</v>
      </c>
      <c r="G445" s="82">
        <f t="shared" si="63"/>
        <v>6.8910628764466964E-3</v>
      </c>
      <c r="H445" s="83">
        <f t="shared" si="64"/>
        <v>-8.272764876202654E-4</v>
      </c>
      <c r="I445" s="84">
        <f t="shared" si="65"/>
        <v>9.9923181469006694E-2</v>
      </c>
      <c r="J445" s="84">
        <f t="shared" si="66"/>
        <v>3.2610943686107667</v>
      </c>
      <c r="L445" s="85">
        <f t="shared" si="67"/>
        <v>-9.8822726772477276E-3</v>
      </c>
      <c r="M445" s="85">
        <f t="shared" si="68"/>
        <v>9.9923181469006694E-2</v>
      </c>
      <c r="N445" s="85">
        <f t="shared" si="69"/>
        <v>0.15598477775672781</v>
      </c>
      <c r="P445" s="86">
        <f t="shared" si="70"/>
        <v>-9.5782272677247732E-2</v>
      </c>
      <c r="Q445" s="86">
        <f t="shared" si="70"/>
        <v>1.402318146900669E-2</v>
      </c>
      <c r="R445" s="86">
        <f t="shared" si="70"/>
        <v>7.0084777756727806E-2</v>
      </c>
    </row>
    <row r="446" spans="1:18" x14ac:dyDescent="0.35">
      <c r="A446" s="1">
        <v>1990.04</v>
      </c>
      <c r="B446" s="89">
        <f t="shared" si="61"/>
        <v>1990.04</v>
      </c>
      <c r="C446" s="80">
        <f t="shared" si="62"/>
        <v>32964</v>
      </c>
      <c r="D446" s="1">
        <f>VLOOKUP(A446,Data_Shiller!A:M,13,FALSE)</f>
        <v>16.81391389873577</v>
      </c>
      <c r="E446" s="1">
        <f>VLOOKUP(A446,Data_Shiller!A:B,2)</f>
        <v>338.18</v>
      </c>
      <c r="F446" s="81">
        <f>VLOOKUP(C446,'FRED Graph'!$A$12:$C$853,3,FALSE)</f>
        <v>8.7899999999999992E-2</v>
      </c>
      <c r="G446" s="82">
        <f t="shared" si="63"/>
        <v>7.0454727500885994E-3</v>
      </c>
      <c r="H446" s="83">
        <f t="shared" si="64"/>
        <v>3.5691052102430731E-2</v>
      </c>
      <c r="I446" s="84">
        <f t="shared" si="65"/>
        <v>0.12271571352534161</v>
      </c>
      <c r="J446" s="84">
        <f t="shared" si="66"/>
        <v>3.3212490389733276</v>
      </c>
      <c r="L446" s="85">
        <f t="shared" si="67"/>
        <v>0.52322019811173792</v>
      </c>
      <c r="M446" s="85">
        <f t="shared" si="68"/>
        <v>0.12271571352534161</v>
      </c>
      <c r="N446" s="85">
        <f t="shared" si="69"/>
        <v>0.15760642776626987</v>
      </c>
      <c r="P446" s="86">
        <f t="shared" si="70"/>
        <v>0.43532019811173794</v>
      </c>
      <c r="Q446" s="86">
        <f t="shared" si="70"/>
        <v>3.4815713525341616E-2</v>
      </c>
      <c r="R446" s="86">
        <f t="shared" si="70"/>
        <v>6.9706427766269882E-2</v>
      </c>
    </row>
    <row r="447" spans="1:18" x14ac:dyDescent="0.35">
      <c r="A447" s="1">
        <v>1990.05</v>
      </c>
      <c r="B447" s="89">
        <f t="shared" si="61"/>
        <v>1990.05</v>
      </c>
      <c r="C447" s="80">
        <f t="shared" si="62"/>
        <v>32994</v>
      </c>
      <c r="D447" s="1">
        <f>VLOOKUP(A447,Data_Shiller!A:M,13,FALSE)</f>
        <v>17.39241358864501</v>
      </c>
      <c r="E447" s="1">
        <f>VLOOKUP(A447,Data_Shiller!A:B,2)</f>
        <v>350.25</v>
      </c>
      <c r="F447" s="81">
        <f>VLOOKUP(C447,'FRED Graph'!$A$12:$C$853,3,FALSE)</f>
        <v>8.7599999999999997E-2</v>
      </c>
      <c r="G447" s="82">
        <f t="shared" si="63"/>
        <v>7.022327866001099E-3</v>
      </c>
      <c r="H447" s="83">
        <f t="shared" si="64"/>
        <v>2.8950749464668135E-2</v>
      </c>
      <c r="I447" s="84">
        <f t="shared" si="65"/>
        <v>7.9200571020699551E-2</v>
      </c>
      <c r="J447" s="84">
        <f t="shared" si="66"/>
        <v>3.0499072091363315</v>
      </c>
      <c r="L447" s="85">
        <f t="shared" si="67"/>
        <v>0.40842930898581309</v>
      </c>
      <c r="M447" s="85">
        <f t="shared" si="68"/>
        <v>7.9200571020699551E-2</v>
      </c>
      <c r="N447" s="85">
        <f t="shared" si="69"/>
        <v>0.15012357940417087</v>
      </c>
      <c r="P447" s="86">
        <f t="shared" si="70"/>
        <v>0.32082930898581308</v>
      </c>
      <c r="Q447" s="86">
        <f t="shared" si="70"/>
        <v>-8.3994289793004467E-3</v>
      </c>
      <c r="R447" s="86">
        <f t="shared" si="70"/>
        <v>6.2523579404170873E-2</v>
      </c>
    </row>
    <row r="448" spans="1:18" x14ac:dyDescent="0.35">
      <c r="A448" s="1">
        <v>1990.06</v>
      </c>
      <c r="B448" s="89">
        <f t="shared" si="61"/>
        <v>1990.06</v>
      </c>
      <c r="C448" s="80">
        <f t="shared" si="62"/>
        <v>33025</v>
      </c>
      <c r="D448" s="1">
        <f>VLOOKUP(A448,Data_Shiller!A:M,13,FALSE)</f>
        <v>17.817082821653013</v>
      </c>
      <c r="E448" s="1">
        <f>VLOOKUP(A448,Data_Shiller!A:B,2)</f>
        <v>360.39</v>
      </c>
      <c r="F448" s="81">
        <f>VLOOKUP(C448,'FRED Graph'!$A$12:$C$853,3,FALSE)</f>
        <v>8.48E-2</v>
      </c>
      <c r="G448" s="82">
        <f t="shared" si="63"/>
        <v>6.8060262912292835E-3</v>
      </c>
      <c r="H448" s="83">
        <f t="shared" si="64"/>
        <v>-9.9891783900774023E-4</v>
      </c>
      <c r="I448" s="84">
        <f t="shared" si="65"/>
        <v>4.9668414772884972E-2</v>
      </c>
      <c r="J448" s="84">
        <f t="shared" si="66"/>
        <v>3.0566053442104391</v>
      </c>
      <c r="L448" s="85">
        <f t="shared" si="67"/>
        <v>-1.1921375630525977E-2</v>
      </c>
      <c r="M448" s="85">
        <f t="shared" si="68"/>
        <v>4.9668414772884972E-2</v>
      </c>
      <c r="N448" s="85">
        <f t="shared" si="69"/>
        <v>0.15031365673652908</v>
      </c>
      <c r="P448" s="86">
        <f t="shared" si="70"/>
        <v>-9.6721375630525977E-2</v>
      </c>
      <c r="Q448" s="86">
        <f t="shared" si="70"/>
        <v>-3.5131585227115028E-2</v>
      </c>
      <c r="R448" s="86">
        <f t="shared" si="70"/>
        <v>6.5513656736529077E-2</v>
      </c>
    </row>
    <row r="449" spans="1:18" x14ac:dyDescent="0.35">
      <c r="A449" s="1">
        <v>1990.07</v>
      </c>
      <c r="B449" s="89">
        <f t="shared" si="61"/>
        <v>1990.07</v>
      </c>
      <c r="C449" s="80">
        <f t="shared" si="62"/>
        <v>33055</v>
      </c>
      <c r="D449" s="1">
        <f>VLOOKUP(A449,Data_Shiller!A:M,13,FALSE)</f>
        <v>17.747171587070248</v>
      </c>
      <c r="E449" s="1">
        <f>VLOOKUP(A449,Data_Shiller!A:B,2)</f>
        <v>360.03</v>
      </c>
      <c r="F449" s="81">
        <f>VLOOKUP(C449,'FRED Graph'!$A$12:$C$853,3,FALSE)</f>
        <v>8.4700000000000011E-2</v>
      </c>
      <c r="G449" s="82">
        <f t="shared" si="63"/>
        <v>6.7982917736004733E-3</v>
      </c>
      <c r="H449" s="83">
        <f t="shared" si="64"/>
        <v>-8.1326556120323246E-2</v>
      </c>
      <c r="I449" s="84">
        <f t="shared" si="65"/>
        <v>5.6106435574813318E-2</v>
      </c>
      <c r="J449" s="84">
        <f t="shared" si="66"/>
        <v>3.0913257228564293</v>
      </c>
      <c r="L449" s="85">
        <f t="shared" si="67"/>
        <v>-0.63864509953449677</v>
      </c>
      <c r="M449" s="85">
        <f t="shared" si="68"/>
        <v>5.6106435574813318E-2</v>
      </c>
      <c r="N449" s="85">
        <f t="shared" si="69"/>
        <v>0.15129443557059052</v>
      </c>
      <c r="P449" s="86">
        <f t="shared" si="70"/>
        <v>-0.72334509953449677</v>
      </c>
      <c r="Q449" s="86">
        <f t="shared" si="70"/>
        <v>-2.8593564425186693E-2</v>
      </c>
      <c r="R449" s="86">
        <f t="shared" si="70"/>
        <v>6.6594435570590513E-2</v>
      </c>
    </row>
    <row r="450" spans="1:18" x14ac:dyDescent="0.35">
      <c r="A450" s="1">
        <v>1990.08</v>
      </c>
      <c r="B450" s="89">
        <f t="shared" ref="B450:B513" si="71">IF(RIGHT(A450,3)="0.1",_xlfn.CONCAT(A450,"0"),A450)</f>
        <v>1990.08</v>
      </c>
      <c r="C450" s="80">
        <f t="shared" si="62"/>
        <v>33086</v>
      </c>
      <c r="D450" s="1">
        <f>VLOOKUP(A450,Data_Shiller!A:M,13,FALSE)</f>
        <v>16.16833475650898</v>
      </c>
      <c r="E450" s="1">
        <f>VLOOKUP(A450,Data_Shiller!A:B,2)</f>
        <v>330.75</v>
      </c>
      <c r="F450" s="81">
        <f>VLOOKUP(C450,'FRED Graph'!$A$12:$C$853,3,FALSE)</f>
        <v>8.7499999999999994E-2</v>
      </c>
      <c r="G450" s="82">
        <f t="shared" si="63"/>
        <v>7.0146116041400752E-3</v>
      </c>
      <c r="H450" s="83">
        <f t="shared" si="64"/>
        <v>-4.637944066515487E-2</v>
      </c>
      <c r="I450" s="84">
        <f t="shared" si="65"/>
        <v>0.17732426303854876</v>
      </c>
      <c r="J450" s="84">
        <f t="shared" si="66"/>
        <v>3.491186696900983</v>
      </c>
      <c r="L450" s="85">
        <f t="shared" si="67"/>
        <v>-0.43440277934012062</v>
      </c>
      <c r="M450" s="85">
        <f t="shared" si="68"/>
        <v>0.17732426303854876</v>
      </c>
      <c r="N450" s="85">
        <f t="shared" si="69"/>
        <v>0.16208022495863261</v>
      </c>
      <c r="P450" s="86">
        <f t="shared" si="70"/>
        <v>-0.52190277934012064</v>
      </c>
      <c r="Q450" s="86">
        <f t="shared" si="70"/>
        <v>8.9824263038548763E-2</v>
      </c>
      <c r="R450" s="86">
        <f t="shared" si="70"/>
        <v>7.4580224958632618E-2</v>
      </c>
    </row>
    <row r="451" spans="1:18" x14ac:dyDescent="0.35">
      <c r="A451" s="1">
        <v>1990.09</v>
      </c>
      <c r="B451" s="89">
        <f t="shared" si="71"/>
        <v>1990.09</v>
      </c>
      <c r="C451" s="80">
        <f t="shared" ref="C451:C514" si="72">DATE(LEFT(B451,4),RIGHT(B451,2),1)</f>
        <v>33117</v>
      </c>
      <c r="D451" s="1">
        <f>VLOOKUP(A451,Data_Shiller!A:M,13,FALSE)</f>
        <v>15.30128544352263</v>
      </c>
      <c r="E451" s="1">
        <f>VLOOKUP(A451,Data_Shiller!A:B,2)</f>
        <v>315.41000000000003</v>
      </c>
      <c r="F451" s="81">
        <f>VLOOKUP(C451,'FRED Graph'!$A$12:$C$853,3,FALSE)</f>
        <v>8.8900000000000007E-2</v>
      </c>
      <c r="G451" s="82">
        <f t="shared" ref="G451:G514" si="73">((1+F451)^(1/12))-1</f>
        <v>7.1225801322394311E-3</v>
      </c>
      <c r="H451" s="83">
        <f t="shared" ref="H451:H514" si="74">E452/E451-1</f>
        <v>-2.6283250372531097E-2</v>
      </c>
      <c r="I451" s="84">
        <f t="shared" ref="I451:I514" si="75">E463/E451-1</f>
        <v>0.22760850955898659</v>
      </c>
      <c r="J451" s="84">
        <f t="shared" ref="J451:J514" si="76">E571/E451-1</f>
        <v>3.6544180590342723</v>
      </c>
      <c r="L451" s="85">
        <f t="shared" ref="L451:L514" si="77">((1+H451)^12)-1</f>
        <v>-0.2735734841405103</v>
      </c>
      <c r="M451" s="85">
        <f t="shared" ref="M451:M514" si="78">I451</f>
        <v>0.22760850955898659</v>
      </c>
      <c r="N451" s="85">
        <f t="shared" ref="N451:N514" si="79">((1+J451)^(1/10))-1</f>
        <v>0.16623625663515562</v>
      </c>
      <c r="P451" s="86">
        <f t="shared" ref="P451:R514" si="80">L451-$F451</f>
        <v>-0.36247348414051028</v>
      </c>
      <c r="Q451" s="86">
        <f t="shared" si="80"/>
        <v>0.13870850955898659</v>
      </c>
      <c r="R451" s="86">
        <f t="shared" si="80"/>
        <v>7.7336256635155615E-2</v>
      </c>
    </row>
    <row r="452" spans="1:18" x14ac:dyDescent="0.35">
      <c r="A452" s="1">
        <v>1990.1</v>
      </c>
      <c r="B452" s="89" t="str">
        <f t="shared" si="71"/>
        <v>1990.10</v>
      </c>
      <c r="C452" s="80">
        <f t="shared" si="72"/>
        <v>33147</v>
      </c>
      <c r="D452" s="1">
        <f>VLOOKUP(A452,Data_Shiller!A:M,13,FALSE)</f>
        <v>14.818147965500806</v>
      </c>
      <c r="E452" s="1">
        <f>VLOOKUP(A452,Data_Shiller!A:B,2)</f>
        <v>307.12</v>
      </c>
      <c r="F452" s="81">
        <f>VLOOKUP(C452,'FRED Graph'!$A$12:$C$853,3,FALSE)</f>
        <v>8.72E-2</v>
      </c>
      <c r="G452" s="82">
        <f t="shared" si="73"/>
        <v>6.9914589154564943E-3</v>
      </c>
      <c r="H452" s="83">
        <f t="shared" si="74"/>
        <v>2.6601979682209009E-2</v>
      </c>
      <c r="I452" s="84">
        <f t="shared" si="75"/>
        <v>0.2597030476686637</v>
      </c>
      <c r="J452" s="84">
        <f t="shared" si="76"/>
        <v>3.5263740557436831</v>
      </c>
      <c r="L452" s="85">
        <f t="shared" si="77"/>
        <v>0.37033001042180036</v>
      </c>
      <c r="M452" s="85">
        <f t="shared" si="78"/>
        <v>0.2597030476686637</v>
      </c>
      <c r="N452" s="85">
        <f t="shared" si="79"/>
        <v>0.16298749251624667</v>
      </c>
      <c r="P452" s="86">
        <f t="shared" si="80"/>
        <v>0.28313001042180036</v>
      </c>
      <c r="Q452" s="86">
        <f t="shared" si="80"/>
        <v>0.1725030476686637</v>
      </c>
      <c r="R452" s="86">
        <f t="shared" si="80"/>
        <v>7.5787492516246668E-2</v>
      </c>
    </row>
    <row r="453" spans="1:18" x14ac:dyDescent="0.35">
      <c r="A453" s="1">
        <v>1990.11</v>
      </c>
      <c r="B453" s="89">
        <f t="shared" si="71"/>
        <v>1990.11</v>
      </c>
      <c r="C453" s="80">
        <f t="shared" si="72"/>
        <v>33178</v>
      </c>
      <c r="D453" s="1">
        <f>VLOOKUP(A453,Data_Shiller!A:M,13,FALSE)</f>
        <v>15.187607599503192</v>
      </c>
      <c r="E453" s="1">
        <f>VLOOKUP(A453,Data_Shiller!A:B,2)</f>
        <v>315.29000000000002</v>
      </c>
      <c r="F453" s="81">
        <f>VLOOKUP(C453,'FRED Graph'!$A$12:$C$853,3,FALSE)</f>
        <v>8.3900000000000002E-2</v>
      </c>
      <c r="G453" s="82">
        <f t="shared" si="73"/>
        <v>6.7363920910228359E-3</v>
      </c>
      <c r="H453" s="83">
        <f t="shared" si="74"/>
        <v>4.2690856037298941E-2</v>
      </c>
      <c r="I453" s="84">
        <f t="shared" si="75"/>
        <v>0.22401598528338984</v>
      </c>
      <c r="J453" s="84">
        <f t="shared" si="76"/>
        <v>3.3707063338513743</v>
      </c>
      <c r="L453" s="85">
        <f t="shared" si="77"/>
        <v>0.65145513495739471</v>
      </c>
      <c r="M453" s="85">
        <f t="shared" si="78"/>
        <v>0.22401598528338984</v>
      </c>
      <c r="N453" s="85">
        <f t="shared" si="79"/>
        <v>0.15892454980943249</v>
      </c>
      <c r="P453" s="86">
        <f t="shared" si="80"/>
        <v>0.56755513495739474</v>
      </c>
      <c r="Q453" s="86">
        <f t="shared" si="80"/>
        <v>0.14011598528338984</v>
      </c>
      <c r="R453" s="86">
        <f t="shared" si="80"/>
        <v>7.5024549809432489E-2</v>
      </c>
    </row>
    <row r="454" spans="1:18" x14ac:dyDescent="0.35">
      <c r="A454" s="1">
        <v>1990.12</v>
      </c>
      <c r="B454" s="89">
        <f t="shared" si="71"/>
        <v>1990.12</v>
      </c>
      <c r="C454" s="80">
        <f t="shared" si="72"/>
        <v>33208</v>
      </c>
      <c r="D454" s="1">
        <f>VLOOKUP(A454,Data_Shiller!A:M,13,FALSE)</f>
        <v>15.846314974728774</v>
      </c>
      <c r="E454" s="1">
        <f>VLOOKUP(A454,Data_Shiller!A:B,2)</f>
        <v>328.75</v>
      </c>
      <c r="F454" s="81">
        <f>VLOOKUP(C454,'FRED Graph'!$A$12:$C$853,3,FALSE)</f>
        <v>8.0799999999999997E-2</v>
      </c>
      <c r="G454" s="82">
        <f t="shared" si="73"/>
        <v>6.4961345853837837E-3</v>
      </c>
      <c r="H454" s="83">
        <f t="shared" si="74"/>
        <v>-9.9163498098858716E-3</v>
      </c>
      <c r="I454" s="84">
        <f t="shared" si="75"/>
        <v>0.18177946768060838</v>
      </c>
      <c r="J454" s="84">
        <f t="shared" si="76"/>
        <v>3.0484562737642591</v>
      </c>
      <c r="L454" s="85">
        <f t="shared" si="77"/>
        <v>-0.11271596791739125</v>
      </c>
      <c r="M454" s="85">
        <f t="shared" si="78"/>
        <v>0.18177946768060838</v>
      </c>
      <c r="N454" s="85">
        <f t="shared" si="79"/>
        <v>0.15008236798887054</v>
      </c>
      <c r="P454" s="86">
        <f t="shared" si="80"/>
        <v>-0.19351596791739123</v>
      </c>
      <c r="Q454" s="86">
        <f t="shared" si="80"/>
        <v>0.10097946768060838</v>
      </c>
      <c r="R454" s="86">
        <f t="shared" si="80"/>
        <v>6.9282367988870538E-2</v>
      </c>
    </row>
    <row r="455" spans="1:18" x14ac:dyDescent="0.35">
      <c r="A455" s="1">
        <v>1991.01</v>
      </c>
      <c r="B455" s="89">
        <f t="shared" si="71"/>
        <v>1991.01</v>
      </c>
      <c r="C455" s="80">
        <f t="shared" si="72"/>
        <v>33239</v>
      </c>
      <c r="D455" s="1">
        <f>VLOOKUP(A455,Data_Shiller!A:M,13,FALSE)</f>
        <v>15.606190118802369</v>
      </c>
      <c r="E455" s="1">
        <f>VLOOKUP(A455,Data_Shiller!A:B,2)</f>
        <v>325.49</v>
      </c>
      <c r="F455" s="81">
        <f>VLOOKUP(C455,'FRED Graph'!$A$12:$C$853,3,FALSE)</f>
        <v>8.09E-2</v>
      </c>
      <c r="G455" s="82">
        <f t="shared" si="73"/>
        <v>6.5038946817226329E-3</v>
      </c>
      <c r="H455" s="83">
        <f t="shared" si="74"/>
        <v>0.11296814034225311</v>
      </c>
      <c r="I455" s="84">
        <f t="shared" si="75"/>
        <v>0.27831884236074833</v>
      </c>
      <c r="J455" s="84">
        <f t="shared" si="76"/>
        <v>3.1034440382193003</v>
      </c>
      <c r="L455" s="85">
        <f t="shared" si="77"/>
        <v>2.6123746802601047</v>
      </c>
      <c r="M455" s="85">
        <f t="shared" si="78"/>
        <v>0.27831884236074833</v>
      </c>
      <c r="N455" s="85">
        <f t="shared" si="79"/>
        <v>0.15163498992403457</v>
      </c>
      <c r="P455" s="86">
        <f t="shared" si="80"/>
        <v>2.5314746802601045</v>
      </c>
      <c r="Q455" s="86">
        <f t="shared" si="80"/>
        <v>0.19741884236074833</v>
      </c>
      <c r="R455" s="86">
        <f t="shared" si="80"/>
        <v>7.0734989924034569E-2</v>
      </c>
    </row>
    <row r="456" spans="1:18" x14ac:dyDescent="0.35">
      <c r="A456" s="1">
        <v>1991.02</v>
      </c>
      <c r="B456" s="89">
        <f t="shared" si="71"/>
        <v>1991.02</v>
      </c>
      <c r="C456" s="80">
        <f t="shared" si="72"/>
        <v>33270</v>
      </c>
      <c r="D456" s="1">
        <f>VLOOKUP(A456,Data_Shiller!A:M,13,FALSE)</f>
        <v>17.35466474520512</v>
      </c>
      <c r="E456" s="1">
        <f>VLOOKUP(A456,Data_Shiller!A:B,2)</f>
        <v>362.26</v>
      </c>
      <c r="F456" s="81">
        <f>VLOOKUP(C456,'FRED Graph'!$A$12:$C$853,3,FALSE)</f>
        <v>7.85E-2</v>
      </c>
      <c r="G456" s="82">
        <f t="shared" si="73"/>
        <v>6.3174704723885089E-3</v>
      </c>
      <c r="H456" s="83">
        <f t="shared" si="74"/>
        <v>2.7659691933969999E-2</v>
      </c>
      <c r="I456" s="84">
        <f t="shared" si="75"/>
        <v>0.13885054932921115</v>
      </c>
      <c r="J456" s="84">
        <f t="shared" si="76"/>
        <v>2.6044553635510406</v>
      </c>
      <c r="L456" s="85">
        <f t="shared" si="77"/>
        <v>0.38736862716704157</v>
      </c>
      <c r="M456" s="85">
        <f t="shared" si="78"/>
        <v>0.13885054932921115</v>
      </c>
      <c r="N456" s="85">
        <f t="shared" si="79"/>
        <v>0.13679973890481922</v>
      </c>
      <c r="P456" s="86">
        <f t="shared" si="80"/>
        <v>0.30886862716704155</v>
      </c>
      <c r="Q456" s="86">
        <f t="shared" si="80"/>
        <v>6.0350549329211148E-2</v>
      </c>
      <c r="R456" s="86">
        <f t="shared" si="80"/>
        <v>5.8299738904819223E-2</v>
      </c>
    </row>
    <row r="457" spans="1:18" x14ac:dyDescent="0.35">
      <c r="A457" s="1">
        <v>1991.03</v>
      </c>
      <c r="B457" s="89">
        <f t="shared" si="71"/>
        <v>1991.03</v>
      </c>
      <c r="C457" s="80">
        <f t="shared" si="72"/>
        <v>33298</v>
      </c>
      <c r="D457" s="1">
        <f>VLOOKUP(A457,Data_Shiller!A:M,13,FALSE)</f>
        <v>17.818620083397388</v>
      </c>
      <c r="E457" s="1">
        <f>VLOOKUP(A457,Data_Shiller!A:B,2)</f>
        <v>372.28</v>
      </c>
      <c r="F457" s="81">
        <f>VLOOKUP(C457,'FRED Graph'!$A$12:$C$853,3,FALSE)</f>
        <v>8.1099999999999992E-2</v>
      </c>
      <c r="G457" s="82">
        <f t="shared" si="73"/>
        <v>6.5194129002956736E-3</v>
      </c>
      <c r="H457" s="83">
        <f t="shared" si="74"/>
        <v>1.9877511550445925E-2</v>
      </c>
      <c r="I457" s="84">
        <f t="shared" si="75"/>
        <v>9.4230149349951775E-2</v>
      </c>
      <c r="J457" s="84">
        <f t="shared" si="76"/>
        <v>2.1853712259589555</v>
      </c>
      <c r="L457" s="85">
        <f t="shared" si="77"/>
        <v>0.26641541326413587</v>
      </c>
      <c r="M457" s="85">
        <f t="shared" si="78"/>
        <v>9.4230149349951775E-2</v>
      </c>
      <c r="N457" s="85">
        <f t="shared" si="79"/>
        <v>0.12283516458489974</v>
      </c>
      <c r="P457" s="86">
        <f t="shared" si="80"/>
        <v>0.18531541326413586</v>
      </c>
      <c r="Q457" s="86">
        <f t="shared" si="80"/>
        <v>1.3130149349951784E-2</v>
      </c>
      <c r="R457" s="86">
        <f t="shared" si="80"/>
        <v>4.1735164584899745E-2</v>
      </c>
    </row>
    <row r="458" spans="1:18" x14ac:dyDescent="0.35">
      <c r="A458" s="1">
        <v>1991.04</v>
      </c>
      <c r="B458" s="89">
        <f t="shared" si="71"/>
        <v>1991.04</v>
      </c>
      <c r="C458" s="80">
        <f t="shared" si="72"/>
        <v>33329</v>
      </c>
      <c r="D458" s="1">
        <f>VLOOKUP(A458,Data_Shiller!A:M,13,FALSE)</f>
        <v>18.155345895198032</v>
      </c>
      <c r="E458" s="1">
        <f>VLOOKUP(A458,Data_Shiller!A:B,2)</f>
        <v>379.68</v>
      </c>
      <c r="F458" s="81">
        <f>VLOOKUP(C458,'FRED Graph'!$A$12:$C$853,3,FALSE)</f>
        <v>8.0399999999999985E-2</v>
      </c>
      <c r="G458" s="82">
        <f t="shared" si="73"/>
        <v>6.4650876169554117E-3</v>
      </c>
      <c r="H458" s="83">
        <f t="shared" si="74"/>
        <v>-4.4511167298777465E-3</v>
      </c>
      <c r="I458" s="84">
        <f t="shared" si="75"/>
        <v>7.3035187526337975E-2</v>
      </c>
      <c r="J458" s="84">
        <f t="shared" si="76"/>
        <v>2.1337968815844919</v>
      </c>
      <c r="L458" s="85">
        <f t="shared" si="77"/>
        <v>-5.2124988028429242E-2</v>
      </c>
      <c r="M458" s="85">
        <f t="shared" si="78"/>
        <v>7.3035187526337975E-2</v>
      </c>
      <c r="N458" s="85">
        <f t="shared" si="79"/>
        <v>0.12100379904143299</v>
      </c>
      <c r="P458" s="86">
        <f t="shared" si="80"/>
        <v>-0.13252498802842921</v>
      </c>
      <c r="Q458" s="86">
        <f t="shared" si="80"/>
        <v>-7.3648124736620107E-3</v>
      </c>
      <c r="R458" s="86">
        <f t="shared" si="80"/>
        <v>4.0603799041433006E-2</v>
      </c>
    </row>
    <row r="459" spans="1:18" x14ac:dyDescent="0.35">
      <c r="A459" s="1">
        <v>1991.05</v>
      </c>
      <c r="B459" s="89">
        <f t="shared" si="71"/>
        <v>1991.05</v>
      </c>
      <c r="C459" s="80">
        <f t="shared" si="72"/>
        <v>33359</v>
      </c>
      <c r="D459" s="1">
        <f>VLOOKUP(A459,Data_Shiller!A:M,13,FALSE)</f>
        <v>18.035430911004063</v>
      </c>
      <c r="E459" s="1">
        <f>VLOOKUP(A459,Data_Shiller!A:B,2)</f>
        <v>377.99</v>
      </c>
      <c r="F459" s="81">
        <f>VLOOKUP(C459,'FRED Graph'!$A$12:$C$853,3,FALSE)</f>
        <v>8.0700000000000008E-2</v>
      </c>
      <c r="G459" s="82">
        <f t="shared" si="73"/>
        <v>6.4883738308543215E-3</v>
      </c>
      <c r="H459" s="83">
        <f t="shared" si="74"/>
        <v>7.9367179025902068E-4</v>
      </c>
      <c r="I459" s="84">
        <f t="shared" si="75"/>
        <v>9.7409984391121363E-2</v>
      </c>
      <c r="J459" s="84">
        <f t="shared" si="76"/>
        <v>2.3608561073044259</v>
      </c>
      <c r="L459" s="85">
        <f t="shared" si="77"/>
        <v>9.5657460519267268E-3</v>
      </c>
      <c r="M459" s="85">
        <f t="shared" si="78"/>
        <v>9.7409984391121363E-2</v>
      </c>
      <c r="N459" s="85">
        <f t="shared" si="79"/>
        <v>0.12887275573924128</v>
      </c>
      <c r="P459" s="86">
        <f t="shared" si="80"/>
        <v>-7.1134253948073281E-2</v>
      </c>
      <c r="Q459" s="86">
        <f t="shared" si="80"/>
        <v>1.6709984391121355E-2</v>
      </c>
      <c r="R459" s="86">
        <f t="shared" si="80"/>
        <v>4.8172755739241277E-2</v>
      </c>
    </row>
    <row r="460" spans="1:18" x14ac:dyDescent="0.35">
      <c r="A460" s="1">
        <v>1991.06</v>
      </c>
      <c r="B460" s="89">
        <f t="shared" si="71"/>
        <v>1991.06</v>
      </c>
      <c r="C460" s="80">
        <f t="shared" si="72"/>
        <v>33390</v>
      </c>
      <c r="D460" s="1">
        <f>VLOOKUP(A460,Data_Shiller!A:M,13,FALSE)</f>
        <v>18.015227044688345</v>
      </c>
      <c r="E460" s="1">
        <f>VLOOKUP(A460,Data_Shiller!A:B,2)</f>
        <v>378.29</v>
      </c>
      <c r="F460" s="81">
        <f>VLOOKUP(C460,'FRED Graph'!$A$12:$C$853,3,FALSE)</f>
        <v>8.2799999999999999E-2</v>
      </c>
      <c r="G460" s="82">
        <f t="shared" si="73"/>
        <v>6.6512116109906927E-3</v>
      </c>
      <c r="H460" s="83">
        <f t="shared" si="74"/>
        <v>5.1283406910043183E-3</v>
      </c>
      <c r="I460" s="84">
        <f t="shared" si="75"/>
        <v>7.9251367998096622E-2</v>
      </c>
      <c r="J460" s="84">
        <f t="shared" si="76"/>
        <v>2.274498400697877</v>
      </c>
      <c r="L460" s="85">
        <f t="shared" si="77"/>
        <v>6.3305897907594222E-2</v>
      </c>
      <c r="M460" s="85">
        <f t="shared" si="78"/>
        <v>7.9251367998096622E-2</v>
      </c>
      <c r="N460" s="85">
        <f t="shared" si="79"/>
        <v>0.1259380041568694</v>
      </c>
      <c r="P460" s="86">
        <f t="shared" si="80"/>
        <v>-1.9494102092405777E-2</v>
      </c>
      <c r="Q460" s="86">
        <f t="shared" si="80"/>
        <v>-3.5486320019033762E-3</v>
      </c>
      <c r="R460" s="86">
        <f t="shared" si="80"/>
        <v>4.31380041568694E-2</v>
      </c>
    </row>
    <row r="461" spans="1:18" x14ac:dyDescent="0.35">
      <c r="A461" s="1">
        <v>1991.07</v>
      </c>
      <c r="B461" s="89">
        <f t="shared" si="71"/>
        <v>1991.07</v>
      </c>
      <c r="C461" s="80">
        <f t="shared" si="72"/>
        <v>33420</v>
      </c>
      <c r="D461" s="1">
        <f>VLOOKUP(A461,Data_Shiller!A:M,13,FALSE)</f>
        <v>18.103452345519759</v>
      </c>
      <c r="E461" s="1">
        <f>VLOOKUP(A461,Data_Shiller!A:B,2)</f>
        <v>380.23</v>
      </c>
      <c r="F461" s="81">
        <f>VLOOKUP(C461,'FRED Graph'!$A$12:$C$853,3,FALSE)</f>
        <v>8.2699999999999996E-2</v>
      </c>
      <c r="G461" s="82">
        <f t="shared" si="73"/>
        <v>6.6434639981336474E-3</v>
      </c>
      <c r="H461" s="83">
        <f t="shared" si="74"/>
        <v>2.4116981826789008E-2</v>
      </c>
      <c r="I461" s="84">
        <f t="shared" si="75"/>
        <v>9.1576151276858697E-2</v>
      </c>
      <c r="J461" s="84">
        <f t="shared" si="76"/>
        <v>2.1676879783289063</v>
      </c>
      <c r="L461" s="85">
        <f t="shared" si="77"/>
        <v>0.33105135426984345</v>
      </c>
      <c r="M461" s="85">
        <f t="shared" si="78"/>
        <v>9.1576151276858697E-2</v>
      </c>
      <c r="N461" s="85">
        <f t="shared" si="79"/>
        <v>0.1222102719997975</v>
      </c>
      <c r="P461" s="86">
        <f t="shared" si="80"/>
        <v>0.24835135426984345</v>
      </c>
      <c r="Q461" s="86">
        <f t="shared" si="80"/>
        <v>8.8761512768587014E-3</v>
      </c>
      <c r="R461" s="86">
        <f t="shared" si="80"/>
        <v>3.9510271999797508E-2</v>
      </c>
    </row>
    <row r="462" spans="1:18" x14ac:dyDescent="0.35">
      <c r="A462" s="1">
        <v>1991.08</v>
      </c>
      <c r="B462" s="89">
        <f t="shared" si="71"/>
        <v>1991.08</v>
      </c>
      <c r="C462" s="80">
        <f t="shared" si="72"/>
        <v>33451</v>
      </c>
      <c r="D462" s="1">
        <f>VLOOKUP(A462,Data_Shiller!A:M,13,FALSE)</f>
        <v>18.512258455337729</v>
      </c>
      <c r="E462" s="1">
        <f>VLOOKUP(A462,Data_Shiller!A:B,2)</f>
        <v>389.4</v>
      </c>
      <c r="F462" s="81">
        <f>VLOOKUP(C462,'FRED Graph'!$A$12:$C$853,3,FALSE)</f>
        <v>7.9000000000000001E-2</v>
      </c>
      <c r="G462" s="82">
        <f t="shared" si="73"/>
        <v>6.356340187460896E-3</v>
      </c>
      <c r="H462" s="83">
        <f t="shared" si="74"/>
        <v>-5.6497175141242417E-3</v>
      </c>
      <c r="I462" s="84">
        <f t="shared" si="75"/>
        <v>7.3266563944530017E-2</v>
      </c>
      <c r="J462" s="84">
        <f t="shared" si="76"/>
        <v>2.0264509501797638</v>
      </c>
      <c r="L462" s="85">
        <f t="shared" si="77"/>
        <v>-6.5729109760418458E-2</v>
      </c>
      <c r="M462" s="85">
        <f t="shared" si="78"/>
        <v>7.3266563944530017E-2</v>
      </c>
      <c r="N462" s="85">
        <f t="shared" si="79"/>
        <v>0.11710337515422653</v>
      </c>
      <c r="P462" s="86">
        <f t="shared" si="80"/>
        <v>-0.14472910976041847</v>
      </c>
      <c r="Q462" s="86">
        <f t="shared" si="80"/>
        <v>-5.7334360554699842E-3</v>
      </c>
      <c r="R462" s="86">
        <f t="shared" si="80"/>
        <v>3.8103375154226529E-2</v>
      </c>
    </row>
    <row r="463" spans="1:18" x14ac:dyDescent="0.35">
      <c r="A463" s="1">
        <v>1991.09</v>
      </c>
      <c r="B463" s="89">
        <f t="shared" si="71"/>
        <v>1991.09</v>
      </c>
      <c r="C463" s="80">
        <f t="shared" si="72"/>
        <v>33482</v>
      </c>
      <c r="D463" s="1">
        <f>VLOOKUP(A463,Data_Shiller!A:M,13,FALSE)</f>
        <v>18.357282591774339</v>
      </c>
      <c r="E463" s="1">
        <f>VLOOKUP(A463,Data_Shiller!A:B,2)</f>
        <v>387.2</v>
      </c>
      <c r="F463" s="81">
        <f>VLOOKUP(C463,'FRED Graph'!$A$12:$C$853,3,FALSE)</f>
        <v>7.6499999999999999E-2</v>
      </c>
      <c r="G463" s="82">
        <f t="shared" si="73"/>
        <v>6.1618262441982541E-3</v>
      </c>
      <c r="H463" s="83">
        <f t="shared" si="74"/>
        <v>-8.2644628099171058E-4</v>
      </c>
      <c r="I463" s="84">
        <f t="shared" si="75"/>
        <v>8.0785123966942152E-2</v>
      </c>
      <c r="J463" s="84">
        <f t="shared" si="76"/>
        <v>1.6979338842975209</v>
      </c>
      <c r="L463" s="85">
        <f t="shared" si="77"/>
        <v>-9.8724004374950436E-3</v>
      </c>
      <c r="M463" s="85">
        <f t="shared" si="78"/>
        <v>8.0785123966942152E-2</v>
      </c>
      <c r="N463" s="85">
        <f t="shared" si="79"/>
        <v>0.10434083239386349</v>
      </c>
      <c r="P463" s="86">
        <f t="shared" si="80"/>
        <v>-8.6372400437495042E-2</v>
      </c>
      <c r="Q463" s="86">
        <f t="shared" si="80"/>
        <v>4.2851239669421531E-3</v>
      </c>
      <c r="R463" s="86">
        <f t="shared" si="80"/>
        <v>2.7840832393863493E-2</v>
      </c>
    </row>
    <row r="464" spans="1:18" x14ac:dyDescent="0.35">
      <c r="A464" s="1">
        <v>1991.1</v>
      </c>
      <c r="B464" s="89">
        <f t="shared" si="71"/>
        <v>1991.1</v>
      </c>
      <c r="C464" s="80">
        <f t="shared" si="72"/>
        <v>33208</v>
      </c>
      <c r="D464" s="1">
        <f>VLOOKUP(A464,Data_Shiller!A:M,13,FALSE)</f>
        <v>18.349187992002001</v>
      </c>
      <c r="E464" s="1">
        <f>VLOOKUP(A464,Data_Shiller!A:B,2)</f>
        <v>386.88</v>
      </c>
      <c r="F464" s="81">
        <f>VLOOKUP(C464,'FRED Graph'!$A$12:$C$853,3,FALSE)</f>
        <v>8.0799999999999997E-2</v>
      </c>
      <c r="G464" s="82">
        <f t="shared" si="73"/>
        <v>6.4961345853837837E-3</v>
      </c>
      <c r="H464" s="83">
        <f t="shared" si="74"/>
        <v>-2.4813895781636841E-3</v>
      </c>
      <c r="I464" s="84">
        <f t="shared" si="75"/>
        <v>6.6222084367245637E-2</v>
      </c>
      <c r="J464" s="84">
        <f t="shared" si="76"/>
        <v>1.7827491728701403</v>
      </c>
      <c r="L464" s="85">
        <f t="shared" si="77"/>
        <v>-2.9373636127998703E-2</v>
      </c>
      <c r="M464" s="85">
        <f t="shared" si="78"/>
        <v>6.6222084367245637E-2</v>
      </c>
      <c r="N464" s="85">
        <f t="shared" si="79"/>
        <v>0.10776440518402963</v>
      </c>
      <c r="P464" s="86">
        <f t="shared" si="80"/>
        <v>-0.1101736361279987</v>
      </c>
      <c r="Q464" s="86">
        <f t="shared" si="80"/>
        <v>-1.457791563275436E-2</v>
      </c>
      <c r="R464" s="86">
        <f t="shared" si="80"/>
        <v>2.6964405184029636E-2</v>
      </c>
    </row>
    <row r="465" spans="1:18" x14ac:dyDescent="0.35">
      <c r="A465" s="1">
        <v>1991.11</v>
      </c>
      <c r="B465" s="89">
        <f t="shared" si="71"/>
        <v>1991.11</v>
      </c>
      <c r="C465" s="80">
        <f t="shared" si="72"/>
        <v>33543</v>
      </c>
      <c r="D465" s="1">
        <f>VLOOKUP(A465,Data_Shiller!A:M,13,FALSE)</f>
        <v>18.288868169301356</v>
      </c>
      <c r="E465" s="1">
        <f>VLOOKUP(A465,Data_Shiller!A:B,2)</f>
        <v>385.92</v>
      </c>
      <c r="F465" s="81">
        <f>VLOOKUP(C465,'FRED Graph'!$A$12:$C$853,3,FALSE)</f>
        <v>7.4200000000000002E-2</v>
      </c>
      <c r="G465" s="82">
        <f t="shared" si="73"/>
        <v>5.9825073511525773E-3</v>
      </c>
      <c r="H465" s="83">
        <f t="shared" si="74"/>
        <v>6.7112354892204795E-3</v>
      </c>
      <c r="I465" s="84">
        <f t="shared" si="75"/>
        <v>9.5667495854062867E-2</v>
      </c>
      <c r="J465" s="84">
        <f t="shared" si="76"/>
        <v>1.9272388059701493</v>
      </c>
      <c r="L465" s="85">
        <f t="shared" si="77"/>
        <v>8.3575027221822973E-2</v>
      </c>
      <c r="M465" s="85">
        <f t="shared" si="78"/>
        <v>9.5667495854062867E-2</v>
      </c>
      <c r="N465" s="85">
        <f t="shared" si="79"/>
        <v>0.11338615206111169</v>
      </c>
      <c r="P465" s="86">
        <f t="shared" si="80"/>
        <v>9.3750272218229708E-3</v>
      </c>
      <c r="Q465" s="86">
        <f t="shared" si="80"/>
        <v>2.1467495854062865E-2</v>
      </c>
      <c r="R465" s="86">
        <f t="shared" si="80"/>
        <v>3.9186152061111687E-2</v>
      </c>
    </row>
    <row r="466" spans="1:18" x14ac:dyDescent="0.35">
      <c r="A466" s="1">
        <v>1991.12</v>
      </c>
      <c r="B466" s="89">
        <f t="shared" si="71"/>
        <v>1991.12</v>
      </c>
      <c r="C466" s="80">
        <f t="shared" si="72"/>
        <v>33573</v>
      </c>
      <c r="D466" s="1">
        <f>VLOOKUP(A466,Data_Shiller!A:M,13,FALSE)</f>
        <v>18.441652313512741</v>
      </c>
      <c r="E466" s="1">
        <f>VLOOKUP(A466,Data_Shiller!A:B,2)</f>
        <v>388.51</v>
      </c>
      <c r="F466" s="81">
        <f>VLOOKUP(C466,'FRED Graph'!$A$12:$C$853,3,FALSE)</f>
        <v>7.0900000000000005E-2</v>
      </c>
      <c r="G466" s="82">
        <f t="shared" si="73"/>
        <v>5.7246080037485214E-3</v>
      </c>
      <c r="H466" s="83">
        <f t="shared" si="74"/>
        <v>7.0963424364881122E-2</v>
      </c>
      <c r="I466" s="84">
        <f t="shared" si="75"/>
        <v>0.12130961880003088</v>
      </c>
      <c r="J466" s="84">
        <f t="shared" si="76"/>
        <v>1.9469769117912024</v>
      </c>
      <c r="L466" s="85">
        <f t="shared" si="77"/>
        <v>1.2766468475434753</v>
      </c>
      <c r="M466" s="85">
        <f t="shared" si="78"/>
        <v>0.12130961880003088</v>
      </c>
      <c r="N466" s="85">
        <f t="shared" si="79"/>
        <v>0.11413462993188905</v>
      </c>
      <c r="P466" s="86">
        <f t="shared" si="80"/>
        <v>1.2057468475434754</v>
      </c>
      <c r="Q466" s="86">
        <f t="shared" si="80"/>
        <v>5.0409618800030878E-2</v>
      </c>
      <c r="R466" s="86">
        <f t="shared" si="80"/>
        <v>4.3234629931889049E-2</v>
      </c>
    </row>
    <row r="467" spans="1:18" x14ac:dyDescent="0.35">
      <c r="A467" s="1">
        <v>1992.01</v>
      </c>
      <c r="B467" s="89">
        <f t="shared" si="71"/>
        <v>1992.01</v>
      </c>
      <c r="C467" s="80">
        <f t="shared" si="72"/>
        <v>33604</v>
      </c>
      <c r="D467" s="1">
        <f>VLOOKUP(A467,Data_Shiller!A:M,13,FALSE)</f>
        <v>19.773068211462661</v>
      </c>
      <c r="E467" s="1">
        <f>VLOOKUP(A467,Data_Shiller!A:B,2)</f>
        <v>416.08</v>
      </c>
      <c r="F467" s="81">
        <f>VLOOKUP(C467,'FRED Graph'!$A$12:$C$853,3,FALSE)</f>
        <v>7.0300000000000001E-2</v>
      </c>
      <c r="G467" s="82">
        <f t="shared" si="73"/>
        <v>5.6776389607060551E-3</v>
      </c>
      <c r="H467" s="83">
        <f t="shared" si="74"/>
        <v>-8.459911555470101E-3</v>
      </c>
      <c r="I467" s="84">
        <f t="shared" si="75"/>
        <v>4.6024802922514985E-2</v>
      </c>
      <c r="J467" s="84">
        <f t="shared" si="76"/>
        <v>1.7403624303018654</v>
      </c>
      <c r="L467" s="85">
        <f t="shared" si="77"/>
        <v>-9.6926015172783653E-2</v>
      </c>
      <c r="M467" s="85">
        <f t="shared" si="78"/>
        <v>4.6024802922514985E-2</v>
      </c>
      <c r="N467" s="85">
        <f t="shared" si="79"/>
        <v>0.10606538361849505</v>
      </c>
      <c r="P467" s="86">
        <f t="shared" si="80"/>
        <v>-0.16722601517278365</v>
      </c>
      <c r="Q467" s="86">
        <f t="shared" si="80"/>
        <v>-2.4275197077485017E-2</v>
      </c>
      <c r="R467" s="86">
        <f t="shared" si="80"/>
        <v>3.5765383618495045E-2</v>
      </c>
    </row>
    <row r="468" spans="1:18" x14ac:dyDescent="0.35">
      <c r="A468" s="1">
        <v>1992.02</v>
      </c>
      <c r="B468" s="89">
        <f t="shared" si="71"/>
        <v>1992.02</v>
      </c>
      <c r="C468" s="80">
        <f t="shared" si="72"/>
        <v>33635</v>
      </c>
      <c r="D468" s="1">
        <f>VLOOKUP(A468,Data_Shiller!A:M,13,FALSE)</f>
        <v>19.582982970386759</v>
      </c>
      <c r="E468" s="1">
        <f>VLOOKUP(A468,Data_Shiller!A:B,2)</f>
        <v>412.56</v>
      </c>
      <c r="F468" s="81">
        <f>VLOOKUP(C468,'FRED Graph'!$A$12:$C$853,3,FALSE)</f>
        <v>7.3399999999999993E-2</v>
      </c>
      <c r="G468" s="82">
        <f t="shared" si="73"/>
        <v>5.9200530563485732E-3</v>
      </c>
      <c r="H468" s="83">
        <f t="shared" si="74"/>
        <v>-1.2604227263913081E-2</v>
      </c>
      <c r="I468" s="84">
        <f t="shared" si="75"/>
        <v>7.0632150475082423E-2</v>
      </c>
      <c r="J468" s="84">
        <f t="shared" si="76"/>
        <v>1.6679028504944737</v>
      </c>
      <c r="L468" s="85">
        <f t="shared" si="77"/>
        <v>-0.14119381619385885</v>
      </c>
      <c r="M468" s="85">
        <f t="shared" si="78"/>
        <v>7.0632150475082423E-2</v>
      </c>
      <c r="N468" s="85">
        <f t="shared" si="79"/>
        <v>0.10310537592685654</v>
      </c>
      <c r="P468" s="86">
        <f t="shared" si="80"/>
        <v>-0.21459381619385884</v>
      </c>
      <c r="Q468" s="86">
        <f t="shared" si="80"/>
        <v>-2.7678495249175705E-3</v>
      </c>
      <c r="R468" s="86">
        <f t="shared" si="80"/>
        <v>2.9705375926856542E-2</v>
      </c>
    </row>
    <row r="469" spans="1:18" x14ac:dyDescent="0.35">
      <c r="A469" s="1">
        <v>1992.03</v>
      </c>
      <c r="B469" s="89">
        <f t="shared" si="71"/>
        <v>1992.03</v>
      </c>
      <c r="C469" s="80">
        <f t="shared" si="72"/>
        <v>33664</v>
      </c>
      <c r="D469" s="1">
        <f>VLOOKUP(A469,Data_Shiller!A:M,13,FALSE)</f>
        <v>19.283561861298573</v>
      </c>
      <c r="E469" s="1">
        <f>VLOOKUP(A469,Data_Shiller!A:B,2)</f>
        <v>407.36</v>
      </c>
      <c r="F469" s="81">
        <f>VLOOKUP(C469,'FRED Graph'!$A$12:$C$853,3,FALSE)</f>
        <v>7.5399999999999995E-2</v>
      </c>
      <c r="G469" s="82">
        <f t="shared" si="73"/>
        <v>6.0761088967336008E-3</v>
      </c>
      <c r="H469" s="83">
        <f t="shared" si="74"/>
        <v>1.2274155538105624E-4</v>
      </c>
      <c r="I469" s="84">
        <f t="shared" si="75"/>
        <v>0.1050667714061273</v>
      </c>
      <c r="J469" s="84">
        <f t="shared" si="76"/>
        <v>1.8323595836606441</v>
      </c>
      <c r="L469" s="85">
        <f t="shared" si="77"/>
        <v>1.4738933938029941E-3</v>
      </c>
      <c r="M469" s="85">
        <f t="shared" si="78"/>
        <v>0.1050667714061273</v>
      </c>
      <c r="N469" s="85">
        <f t="shared" si="79"/>
        <v>0.10972364287188752</v>
      </c>
      <c r="P469" s="86">
        <f t="shared" si="80"/>
        <v>-7.3926106606197001E-2</v>
      </c>
      <c r="Q469" s="86">
        <f t="shared" si="80"/>
        <v>2.9666771406127307E-2</v>
      </c>
      <c r="R469" s="86">
        <f t="shared" si="80"/>
        <v>3.4323642871887522E-2</v>
      </c>
    </row>
    <row r="470" spans="1:18" x14ac:dyDescent="0.35">
      <c r="A470" s="1">
        <v>1992.04</v>
      </c>
      <c r="B470" s="89">
        <f t="shared" si="71"/>
        <v>1992.04</v>
      </c>
      <c r="C470" s="80">
        <f t="shared" si="72"/>
        <v>33695</v>
      </c>
      <c r="D470" s="1">
        <f>VLOOKUP(A470,Data_Shiller!A:M,13,FALSE)</f>
        <v>19.301229507881061</v>
      </c>
      <c r="E470" s="1">
        <f>VLOOKUP(A470,Data_Shiller!A:B,2)</f>
        <v>407.41</v>
      </c>
      <c r="F470" s="81">
        <f>VLOOKUP(C470,'FRED Graph'!$A$12:$C$853,3,FALSE)</f>
        <v>7.4800000000000005E-2</v>
      </c>
      <c r="G470" s="82">
        <f t="shared" si="73"/>
        <v>6.029320098462243E-3</v>
      </c>
      <c r="H470" s="83">
        <f t="shared" si="74"/>
        <v>1.8163520777594977E-2</v>
      </c>
      <c r="I470" s="84">
        <f t="shared" si="75"/>
        <v>8.7553079207677742E-2</v>
      </c>
      <c r="J470" s="84">
        <f t="shared" si="76"/>
        <v>1.7292653592204412</v>
      </c>
      <c r="L470" s="85">
        <f t="shared" si="77"/>
        <v>0.24111034208317639</v>
      </c>
      <c r="M470" s="85">
        <f t="shared" si="78"/>
        <v>8.7553079207677742E-2</v>
      </c>
      <c r="N470" s="85">
        <f t="shared" si="79"/>
        <v>0.10561666521957447</v>
      </c>
      <c r="P470" s="86">
        <f t="shared" si="80"/>
        <v>0.16631034208317638</v>
      </c>
      <c r="Q470" s="86">
        <f t="shared" si="80"/>
        <v>1.2753079207677737E-2</v>
      </c>
      <c r="R470" s="86">
        <f t="shared" si="80"/>
        <v>3.0816665219574463E-2</v>
      </c>
    </row>
    <row r="471" spans="1:18" x14ac:dyDescent="0.35">
      <c r="A471" s="1">
        <v>1992.05</v>
      </c>
      <c r="B471" s="89">
        <f t="shared" si="71"/>
        <v>1992.05</v>
      </c>
      <c r="C471" s="80">
        <f t="shared" si="72"/>
        <v>33725</v>
      </c>
      <c r="D471" s="1">
        <f>VLOOKUP(A471,Data_Shiller!A:M,13,FALSE)</f>
        <v>19.662279795641705</v>
      </c>
      <c r="E471" s="1">
        <f>VLOOKUP(A471,Data_Shiller!A:B,2)</f>
        <v>414.81</v>
      </c>
      <c r="F471" s="81">
        <f>VLOOKUP(C471,'FRED Graph'!$A$12:$C$853,3,FALSE)</f>
        <v>7.3899999999999993E-2</v>
      </c>
      <c r="G471" s="82">
        <f t="shared" si="73"/>
        <v>5.9590919885958993E-3</v>
      </c>
      <c r="H471" s="83">
        <f t="shared" si="74"/>
        <v>-1.5766254429739002E-2</v>
      </c>
      <c r="I471" s="84">
        <f t="shared" si="75"/>
        <v>7.3382994624044739E-2</v>
      </c>
      <c r="J471" s="84">
        <f t="shared" si="76"/>
        <v>1.601793592247053</v>
      </c>
      <c r="L471" s="85">
        <f t="shared" si="77"/>
        <v>-0.17362149005663485</v>
      </c>
      <c r="M471" s="85">
        <f t="shared" si="78"/>
        <v>7.3382994624044739E-2</v>
      </c>
      <c r="N471" s="85">
        <f t="shared" si="79"/>
        <v>0.10034097059057268</v>
      </c>
      <c r="P471" s="86">
        <f t="shared" si="80"/>
        <v>-0.24752149005663485</v>
      </c>
      <c r="Q471" s="86">
        <f t="shared" si="80"/>
        <v>-5.1700537595525398E-4</v>
      </c>
      <c r="R471" s="86">
        <f t="shared" si="80"/>
        <v>2.6440970590572682E-2</v>
      </c>
    </row>
    <row r="472" spans="1:18" x14ac:dyDescent="0.35">
      <c r="A472" s="1">
        <v>1992.06</v>
      </c>
      <c r="B472" s="89">
        <f t="shared" si="71"/>
        <v>1992.06</v>
      </c>
      <c r="C472" s="80">
        <f t="shared" si="72"/>
        <v>33756</v>
      </c>
      <c r="D472" s="1">
        <f>VLOOKUP(A472,Data_Shiller!A:M,13,FALSE)</f>
        <v>19.31536596764461</v>
      </c>
      <c r="E472" s="1">
        <f>VLOOKUP(A472,Data_Shiller!A:B,2)</f>
        <v>408.27</v>
      </c>
      <c r="F472" s="81">
        <f>VLOOKUP(C472,'FRED Graph'!$A$12:$C$853,3,FALSE)</f>
        <v>7.2599999999999998E-2</v>
      </c>
      <c r="G472" s="82">
        <f t="shared" si="73"/>
        <v>5.8575560789742021E-3</v>
      </c>
      <c r="H472" s="83">
        <f t="shared" si="74"/>
        <v>1.6606657359100607E-2</v>
      </c>
      <c r="I472" s="84">
        <f t="shared" si="75"/>
        <v>9.7460014206285139E-2</v>
      </c>
      <c r="J472" s="84">
        <f t="shared" si="76"/>
        <v>1.483699512577461</v>
      </c>
      <c r="L472" s="85">
        <f t="shared" si="77"/>
        <v>0.21852766251259048</v>
      </c>
      <c r="M472" s="85">
        <f t="shared" si="78"/>
        <v>9.7460014206285139E-2</v>
      </c>
      <c r="N472" s="85">
        <f t="shared" si="79"/>
        <v>9.5241534896222557E-2</v>
      </c>
      <c r="P472" s="86">
        <f t="shared" si="80"/>
        <v>0.14592766251259048</v>
      </c>
      <c r="Q472" s="86">
        <f t="shared" si="80"/>
        <v>2.4860014206285141E-2</v>
      </c>
      <c r="R472" s="86">
        <f t="shared" si="80"/>
        <v>2.2641534896222559E-2</v>
      </c>
    </row>
    <row r="473" spans="1:18" x14ac:dyDescent="0.35">
      <c r="A473" s="1">
        <v>1992.07</v>
      </c>
      <c r="B473" s="89">
        <f t="shared" si="71"/>
        <v>1992.07</v>
      </c>
      <c r="C473" s="80">
        <f t="shared" si="72"/>
        <v>33786</v>
      </c>
      <c r="D473" s="1">
        <f>VLOOKUP(A473,Data_Shiller!A:M,13,FALSE)</f>
        <v>19.62074069482442</v>
      </c>
      <c r="E473" s="1">
        <f>VLOOKUP(A473,Data_Shiller!A:B,2)</f>
        <v>415.05</v>
      </c>
      <c r="F473" s="81">
        <f>VLOOKUP(C473,'FRED Graph'!$A$12:$C$853,3,FALSE)</f>
        <v>6.8400000000000002E-2</v>
      </c>
      <c r="G473" s="82">
        <f t="shared" si="73"/>
        <v>5.528744261182883E-3</v>
      </c>
      <c r="H473" s="83">
        <f t="shared" si="74"/>
        <v>6.9389230213228181E-3</v>
      </c>
      <c r="I473" s="84">
        <f t="shared" si="75"/>
        <v>7.7677388266473857E-2</v>
      </c>
      <c r="J473" s="84">
        <f t="shared" si="76"/>
        <v>1.1770630044572945</v>
      </c>
      <c r="L473" s="85">
        <f t="shared" si="77"/>
        <v>8.6519549687760877E-2</v>
      </c>
      <c r="M473" s="85">
        <f t="shared" si="78"/>
        <v>7.7677388266473857E-2</v>
      </c>
      <c r="N473" s="85">
        <f t="shared" si="79"/>
        <v>8.0903939713398598E-2</v>
      </c>
      <c r="P473" s="86">
        <f t="shared" si="80"/>
        <v>1.8119549687760875E-2</v>
      </c>
      <c r="Q473" s="86">
        <f t="shared" si="80"/>
        <v>9.2773882664738544E-3</v>
      </c>
      <c r="R473" s="86">
        <f t="shared" si="80"/>
        <v>1.2503939713398596E-2</v>
      </c>
    </row>
    <row r="474" spans="1:18" x14ac:dyDescent="0.35">
      <c r="A474" s="1">
        <v>1992.08</v>
      </c>
      <c r="B474" s="89">
        <f t="shared" si="71"/>
        <v>1992.08</v>
      </c>
      <c r="C474" s="80">
        <f t="shared" si="72"/>
        <v>33817</v>
      </c>
      <c r="D474" s="1">
        <f>VLOOKUP(A474,Data_Shiller!A:M,13,FALSE)</f>
        <v>19.72213749835154</v>
      </c>
      <c r="E474" s="1">
        <f>VLOOKUP(A474,Data_Shiller!A:B,2)</f>
        <v>417.93</v>
      </c>
      <c r="F474" s="81">
        <f>VLOOKUP(C474,'FRED Graph'!$A$12:$C$853,3,FALSE)</f>
        <v>6.59E-2</v>
      </c>
      <c r="G474" s="82">
        <f t="shared" si="73"/>
        <v>5.3324599488508984E-3</v>
      </c>
      <c r="H474" s="83">
        <f t="shared" si="74"/>
        <v>1.3160098581102009E-3</v>
      </c>
      <c r="I474" s="84">
        <f t="shared" si="75"/>
        <v>8.6617376115617484E-2</v>
      </c>
      <c r="J474" s="84">
        <f t="shared" si="76"/>
        <v>1.1834996291244946</v>
      </c>
      <c r="L474" s="85">
        <f t="shared" si="77"/>
        <v>1.5906925411860229E-2</v>
      </c>
      <c r="M474" s="85">
        <f t="shared" si="78"/>
        <v>8.6617376115617484E-2</v>
      </c>
      <c r="N474" s="85">
        <f t="shared" si="79"/>
        <v>8.122309142289641E-2</v>
      </c>
      <c r="P474" s="86">
        <f t="shared" si="80"/>
        <v>-4.9993074588139771E-2</v>
      </c>
      <c r="Q474" s="86">
        <f t="shared" si="80"/>
        <v>2.0717376115617483E-2</v>
      </c>
      <c r="R474" s="86">
        <f t="shared" si="80"/>
        <v>1.5323091422896409E-2</v>
      </c>
    </row>
    <row r="475" spans="1:18" x14ac:dyDescent="0.35">
      <c r="A475" s="1">
        <v>1992.09</v>
      </c>
      <c r="B475" s="89">
        <f t="shared" si="71"/>
        <v>1992.09</v>
      </c>
      <c r="C475" s="80">
        <f t="shared" si="72"/>
        <v>33848</v>
      </c>
      <c r="D475" s="1">
        <f>VLOOKUP(A475,Data_Shiller!A:M,13,FALSE)</f>
        <v>19.70876642474531</v>
      </c>
      <c r="E475" s="1">
        <f>VLOOKUP(A475,Data_Shiller!A:B,2)</f>
        <v>418.48</v>
      </c>
      <c r="F475" s="81">
        <f>VLOOKUP(C475,'FRED Graph'!$A$12:$C$853,3,FALSE)</f>
        <v>6.4199999999999993E-2</v>
      </c>
      <c r="G475" s="82">
        <f t="shared" si="73"/>
        <v>5.1987454217645723E-3</v>
      </c>
      <c r="H475" s="83">
        <f t="shared" si="74"/>
        <v>-1.4289810743643661E-2</v>
      </c>
      <c r="I475" s="84">
        <f t="shared" si="75"/>
        <v>9.7400114700822105E-2</v>
      </c>
      <c r="J475" s="84">
        <f t="shared" si="76"/>
        <v>1.073719174154081</v>
      </c>
      <c r="L475" s="85">
        <f t="shared" si="77"/>
        <v>-0.15862239072395523</v>
      </c>
      <c r="M475" s="85">
        <f t="shared" si="78"/>
        <v>9.7400114700822105E-2</v>
      </c>
      <c r="N475" s="85">
        <f t="shared" si="79"/>
        <v>7.5659938781112546E-2</v>
      </c>
      <c r="P475" s="86">
        <f t="shared" si="80"/>
        <v>-0.22282239072395521</v>
      </c>
      <c r="Q475" s="86">
        <f t="shared" si="80"/>
        <v>3.3200114700822111E-2</v>
      </c>
      <c r="R475" s="86">
        <f t="shared" si="80"/>
        <v>1.1459938781112552E-2</v>
      </c>
    </row>
    <row r="476" spans="1:18" x14ac:dyDescent="0.35">
      <c r="A476" s="1">
        <v>1992.1</v>
      </c>
      <c r="B476" s="89">
        <f t="shared" si="71"/>
        <v>1992.1</v>
      </c>
      <c r="C476" s="80">
        <f t="shared" si="72"/>
        <v>33573</v>
      </c>
      <c r="D476" s="1">
        <f>VLOOKUP(A476,Data_Shiller!A:M,13,FALSE)</f>
        <v>19.370271076906981</v>
      </c>
      <c r="E476" s="1">
        <f>VLOOKUP(A476,Data_Shiller!A:B,2)</f>
        <v>412.5</v>
      </c>
      <c r="F476" s="81">
        <f>VLOOKUP(C476,'FRED Graph'!$A$12:$C$853,3,FALSE)</f>
        <v>7.0900000000000005E-2</v>
      </c>
      <c r="G476" s="82">
        <f t="shared" si="73"/>
        <v>5.7246080037485214E-3</v>
      </c>
      <c r="H476" s="83">
        <f t="shared" si="74"/>
        <v>2.5066666666666571E-2</v>
      </c>
      <c r="I476" s="84">
        <f t="shared" si="75"/>
        <v>0.12460606060606061</v>
      </c>
      <c r="J476" s="84">
        <f t="shared" si="76"/>
        <v>1.0718303030303029</v>
      </c>
      <c r="L476" s="85">
        <f t="shared" si="77"/>
        <v>0.34593886914542393</v>
      </c>
      <c r="M476" s="85">
        <f t="shared" si="78"/>
        <v>0.12460606060606061</v>
      </c>
      <c r="N476" s="85">
        <f t="shared" si="79"/>
        <v>7.5561920866906718E-2</v>
      </c>
      <c r="P476" s="86">
        <f t="shared" si="80"/>
        <v>0.27503886914542391</v>
      </c>
      <c r="Q476" s="86">
        <f t="shared" si="80"/>
        <v>5.3706060606060604E-2</v>
      </c>
      <c r="R476" s="86">
        <f t="shared" si="80"/>
        <v>4.661920866906713E-3</v>
      </c>
    </row>
    <row r="477" spans="1:18" x14ac:dyDescent="0.35">
      <c r="A477" s="1">
        <v>1992.11</v>
      </c>
      <c r="B477" s="89">
        <f t="shared" si="71"/>
        <v>1992.11</v>
      </c>
      <c r="C477" s="80">
        <f t="shared" si="72"/>
        <v>33909</v>
      </c>
      <c r="D477" s="1">
        <f>VLOOKUP(A477,Data_Shiller!A:M,13,FALSE)</f>
        <v>19.833656038801244</v>
      </c>
      <c r="E477" s="1">
        <f>VLOOKUP(A477,Data_Shiller!A:B,2)</f>
        <v>422.84</v>
      </c>
      <c r="F477" s="81">
        <f>VLOOKUP(C477,'FRED Graph'!$A$12:$C$853,3,FALSE)</f>
        <v>6.8699999999999997E-2</v>
      </c>
      <c r="G477" s="82">
        <f t="shared" si="73"/>
        <v>5.5522700792010049E-3</v>
      </c>
      <c r="H477" s="83">
        <f t="shared" si="74"/>
        <v>3.027149749314173E-2</v>
      </c>
      <c r="I477" s="84">
        <f t="shared" si="75"/>
        <v>9.4716677703150065E-2</v>
      </c>
      <c r="J477" s="84">
        <f t="shared" si="76"/>
        <v>1.1519487276511211</v>
      </c>
      <c r="L477" s="85">
        <f t="shared" si="77"/>
        <v>0.43027722294787951</v>
      </c>
      <c r="M477" s="85">
        <f t="shared" si="78"/>
        <v>9.4716677703150065E-2</v>
      </c>
      <c r="N477" s="85">
        <f t="shared" si="79"/>
        <v>7.9650504324902505E-2</v>
      </c>
      <c r="P477" s="86">
        <f t="shared" si="80"/>
        <v>0.36157722294787953</v>
      </c>
      <c r="Q477" s="86">
        <f t="shared" si="80"/>
        <v>2.6016677703150068E-2</v>
      </c>
      <c r="R477" s="86">
        <f t="shared" si="80"/>
        <v>1.0950504324902507E-2</v>
      </c>
    </row>
    <row r="478" spans="1:18" x14ac:dyDescent="0.35">
      <c r="A478" s="1">
        <v>1992.12</v>
      </c>
      <c r="B478" s="89">
        <f t="shared" si="71"/>
        <v>1992.12</v>
      </c>
      <c r="C478" s="80">
        <f t="shared" si="72"/>
        <v>33939</v>
      </c>
      <c r="D478" s="1">
        <f>VLOOKUP(A478,Data_Shiller!A:M,13,FALSE)</f>
        <v>20.448606721242978</v>
      </c>
      <c r="E478" s="1">
        <f>VLOOKUP(A478,Data_Shiller!A:B,2)</f>
        <v>435.64</v>
      </c>
      <c r="F478" s="81">
        <f>VLOOKUP(C478,'FRED Graph'!$A$12:$C$853,3,FALSE)</f>
        <v>6.7699999999999996E-2</v>
      </c>
      <c r="G478" s="82">
        <f t="shared" si="73"/>
        <v>5.4738271283234496E-3</v>
      </c>
      <c r="H478" s="83">
        <f t="shared" si="74"/>
        <v>-9.4114406390588545E-4</v>
      </c>
      <c r="I478" s="84">
        <f t="shared" si="75"/>
        <v>6.9575796529244283E-2</v>
      </c>
      <c r="J478" s="84">
        <f t="shared" si="76"/>
        <v>1.0640437058121384</v>
      </c>
      <c r="L478" s="85">
        <f t="shared" si="77"/>
        <v>-1.1235452133745993E-2</v>
      </c>
      <c r="M478" s="85">
        <f t="shared" si="78"/>
        <v>6.9575796529244283E-2</v>
      </c>
      <c r="N478" s="85">
        <f t="shared" si="79"/>
        <v>7.5157005205555016E-2</v>
      </c>
      <c r="P478" s="86">
        <f t="shared" si="80"/>
        <v>-7.893545213374599E-2</v>
      </c>
      <c r="Q478" s="86">
        <f t="shared" si="80"/>
        <v>1.8757965292442863E-3</v>
      </c>
      <c r="R478" s="86">
        <f t="shared" si="80"/>
        <v>7.4570052055550201E-3</v>
      </c>
    </row>
    <row r="479" spans="1:18" x14ac:dyDescent="0.35">
      <c r="A479" s="1">
        <v>1993.01</v>
      </c>
      <c r="B479" s="89">
        <f t="shared" si="71"/>
        <v>1993.01</v>
      </c>
      <c r="C479" s="80">
        <f t="shared" si="72"/>
        <v>33970</v>
      </c>
      <c r="D479" s="1">
        <f>VLOOKUP(A479,Data_Shiller!A:M,13,FALSE)</f>
        <v>20.323410802995721</v>
      </c>
      <c r="E479" s="1">
        <f>VLOOKUP(A479,Data_Shiller!A:B,2)</f>
        <v>435.23</v>
      </c>
      <c r="F479" s="81">
        <f>VLOOKUP(C479,'FRED Graph'!$A$12:$C$853,3,FALSE)</f>
        <v>6.6000000000000003E-2</v>
      </c>
      <c r="G479" s="82">
        <f t="shared" si="73"/>
        <v>5.3403194199830306E-3</v>
      </c>
      <c r="H479" s="83">
        <f t="shared" si="74"/>
        <v>1.4865703191415891E-2</v>
      </c>
      <c r="I479" s="84">
        <f t="shared" si="75"/>
        <v>8.675872527169548E-2</v>
      </c>
      <c r="J479" s="84">
        <f t="shared" si="76"/>
        <v>1.0583139948992488</v>
      </c>
      <c r="L479" s="85">
        <f t="shared" si="77"/>
        <v>0.19372121490864469</v>
      </c>
      <c r="M479" s="85">
        <f t="shared" si="78"/>
        <v>8.675872527169548E-2</v>
      </c>
      <c r="N479" s="85">
        <f t="shared" si="79"/>
        <v>7.4858172009320434E-2</v>
      </c>
      <c r="P479" s="86">
        <f t="shared" si="80"/>
        <v>0.12772121490864469</v>
      </c>
      <c r="Q479" s="86">
        <f t="shared" si="80"/>
        <v>2.0758725271695477E-2</v>
      </c>
      <c r="R479" s="86">
        <f t="shared" si="80"/>
        <v>8.8581720093204308E-3</v>
      </c>
    </row>
    <row r="480" spans="1:18" x14ac:dyDescent="0.35">
      <c r="A480" s="1">
        <v>1993.02</v>
      </c>
      <c r="B480" s="89">
        <f t="shared" si="71"/>
        <v>1993.02</v>
      </c>
      <c r="C480" s="80">
        <f t="shared" si="72"/>
        <v>34001</v>
      </c>
      <c r="D480" s="1">
        <f>VLOOKUP(A480,Data_Shiller!A:M,13,FALSE)</f>
        <v>20.545336792900457</v>
      </c>
      <c r="E480" s="1">
        <f>VLOOKUP(A480,Data_Shiller!A:B,2)</f>
        <v>441.7</v>
      </c>
      <c r="F480" s="81">
        <f>VLOOKUP(C480,'FRED Graph'!$A$12:$C$853,3,FALSE)</f>
        <v>6.2600000000000003E-2</v>
      </c>
      <c r="G480" s="82">
        <f t="shared" si="73"/>
        <v>5.0727174711968637E-3</v>
      </c>
      <c r="H480" s="83">
        <f t="shared" si="74"/>
        <v>1.9153271451211262E-2</v>
      </c>
      <c r="I480" s="84">
        <f t="shared" si="75"/>
        <v>6.7647724700022671E-2</v>
      </c>
      <c r="J480" s="84">
        <f t="shared" si="76"/>
        <v>0.89501924383065434</v>
      </c>
      <c r="L480" s="85">
        <f t="shared" si="77"/>
        <v>0.25566571013622585</v>
      </c>
      <c r="M480" s="85">
        <f t="shared" si="78"/>
        <v>6.7647724700022671E-2</v>
      </c>
      <c r="N480" s="85">
        <f t="shared" si="79"/>
        <v>6.6010205517330611E-2</v>
      </c>
      <c r="P480" s="86">
        <f t="shared" si="80"/>
        <v>0.19306571013622587</v>
      </c>
      <c r="Q480" s="86">
        <f t="shared" si="80"/>
        <v>5.0477247000226683E-3</v>
      </c>
      <c r="R480" s="86">
        <f t="shared" si="80"/>
        <v>3.4102055173306084E-3</v>
      </c>
    </row>
    <row r="481" spans="1:18" x14ac:dyDescent="0.35">
      <c r="A481" s="1">
        <v>1993.03</v>
      </c>
      <c r="B481" s="89">
        <f t="shared" si="71"/>
        <v>1993.03</v>
      </c>
      <c r="C481" s="80">
        <f t="shared" si="72"/>
        <v>34029</v>
      </c>
      <c r="D481" s="1">
        <f>VLOOKUP(A481,Data_Shiller!A:M,13,FALSE)</f>
        <v>20.855200148690923</v>
      </c>
      <c r="E481" s="1">
        <f>VLOOKUP(A481,Data_Shiller!A:B,2)</f>
        <v>450.16</v>
      </c>
      <c r="F481" s="81">
        <f>VLOOKUP(C481,'FRED Graph'!$A$12:$C$853,3,FALSE)</f>
        <v>5.9800000000000006E-2</v>
      </c>
      <c r="G481" s="82">
        <f t="shared" si="73"/>
        <v>4.8517493945887669E-3</v>
      </c>
      <c r="H481" s="83">
        <f t="shared" si="74"/>
        <v>-1.5727741247556493E-2</v>
      </c>
      <c r="I481" s="84">
        <f t="shared" si="75"/>
        <v>3.0322551981517565E-2</v>
      </c>
      <c r="J481" s="84">
        <f t="shared" si="76"/>
        <v>0.88073129553936358</v>
      </c>
      <c r="L481" s="85">
        <f t="shared" si="77"/>
        <v>-0.17323337107540271</v>
      </c>
      <c r="M481" s="85">
        <f t="shared" si="78"/>
        <v>3.0322551981517565E-2</v>
      </c>
      <c r="N481" s="85">
        <f t="shared" si="79"/>
        <v>6.5203721668160686E-2</v>
      </c>
      <c r="P481" s="86">
        <f t="shared" si="80"/>
        <v>-0.23303337107540273</v>
      </c>
      <c r="Q481" s="86">
        <f t="shared" si="80"/>
        <v>-2.9477448018482441E-2</v>
      </c>
      <c r="R481" s="86">
        <f t="shared" si="80"/>
        <v>5.4037216681606798E-3</v>
      </c>
    </row>
    <row r="482" spans="1:18" x14ac:dyDescent="0.35">
      <c r="A482" s="1">
        <v>1993.04</v>
      </c>
      <c r="B482" s="89">
        <f t="shared" si="71"/>
        <v>1993.04</v>
      </c>
      <c r="C482" s="80">
        <f t="shared" si="72"/>
        <v>34060</v>
      </c>
      <c r="D482" s="1">
        <f>VLOOKUP(A482,Data_Shiller!A:M,13,FALSE)</f>
        <v>20.45736201664219</v>
      </c>
      <c r="E482" s="1">
        <f>VLOOKUP(A482,Data_Shiller!A:B,2)</f>
        <v>443.08</v>
      </c>
      <c r="F482" s="81">
        <f>VLOOKUP(C482,'FRED Graph'!$A$12:$C$853,3,FALSE)</f>
        <v>5.9699999999999996E-2</v>
      </c>
      <c r="G482" s="82">
        <f t="shared" si="73"/>
        <v>4.8438477841514782E-3</v>
      </c>
      <c r="H482" s="83">
        <f t="shared" si="74"/>
        <v>4.8975354337816857E-3</v>
      </c>
      <c r="I482" s="84">
        <f t="shared" si="75"/>
        <v>9.3662544010111315E-3</v>
      </c>
      <c r="J482" s="84">
        <f t="shared" si="76"/>
        <v>1.0087343143450394</v>
      </c>
      <c r="L482" s="85">
        <f t="shared" si="77"/>
        <v>6.0379622297846769E-2</v>
      </c>
      <c r="M482" s="85">
        <f t="shared" si="78"/>
        <v>9.3662544010111315E-3</v>
      </c>
      <c r="N482" s="85">
        <f t="shared" si="79"/>
        <v>7.2240605547012171E-2</v>
      </c>
      <c r="P482" s="86">
        <f t="shared" si="80"/>
        <v>6.796222978467728E-4</v>
      </c>
      <c r="Q482" s="86">
        <f t="shared" si="80"/>
        <v>-5.0333745598988865E-2</v>
      </c>
      <c r="R482" s="86">
        <f t="shared" si="80"/>
        <v>1.2540605547012175E-2</v>
      </c>
    </row>
    <row r="483" spans="1:18" x14ac:dyDescent="0.35">
      <c r="A483" s="1">
        <v>1993.05</v>
      </c>
      <c r="B483" s="89">
        <f t="shared" si="71"/>
        <v>1993.05</v>
      </c>
      <c r="C483" s="80">
        <f t="shared" si="72"/>
        <v>34090</v>
      </c>
      <c r="D483" s="1">
        <f>VLOOKUP(A483,Data_Shiller!A:M,13,FALSE)</f>
        <v>20.517605633764873</v>
      </c>
      <c r="E483" s="1">
        <f>VLOOKUP(A483,Data_Shiller!A:B,2)</f>
        <v>445.25</v>
      </c>
      <c r="F483" s="81">
        <f>VLOOKUP(C483,'FRED Graph'!$A$12:$C$853,3,FALSE)</f>
        <v>6.0400000000000002E-2</v>
      </c>
      <c r="G483" s="82">
        <f t="shared" si="73"/>
        <v>4.899144709827663E-3</v>
      </c>
      <c r="H483" s="83">
        <f t="shared" si="74"/>
        <v>6.3110612015722101E-3</v>
      </c>
      <c r="I483" s="84">
        <f t="shared" si="75"/>
        <v>1.2689500280741006E-2</v>
      </c>
      <c r="J483" s="84">
        <f t="shared" si="76"/>
        <v>1.1020999438517687</v>
      </c>
      <c r="L483" s="85">
        <f t="shared" si="77"/>
        <v>7.8417574841210147E-2</v>
      </c>
      <c r="M483" s="85">
        <f t="shared" si="78"/>
        <v>1.2689500280741006E-2</v>
      </c>
      <c r="N483" s="85">
        <f t="shared" si="79"/>
        <v>7.7123090536317385E-2</v>
      </c>
      <c r="P483" s="86">
        <f t="shared" si="80"/>
        <v>1.8017574841210145E-2</v>
      </c>
      <c r="Q483" s="86">
        <f t="shared" si="80"/>
        <v>-4.7710499719258996E-2</v>
      </c>
      <c r="R483" s="86">
        <f t="shared" si="80"/>
        <v>1.6723090536317382E-2</v>
      </c>
    </row>
    <row r="484" spans="1:18" x14ac:dyDescent="0.35">
      <c r="A484" s="1">
        <v>1993.06</v>
      </c>
      <c r="B484" s="89">
        <f t="shared" si="71"/>
        <v>1993.06</v>
      </c>
      <c r="C484" s="80">
        <f t="shared" si="72"/>
        <v>34121</v>
      </c>
      <c r="D484" s="1">
        <f>VLOOKUP(A484,Data_Shiller!A:M,13,FALSE)</f>
        <v>20.608357012960198</v>
      </c>
      <c r="E484" s="1">
        <f>VLOOKUP(A484,Data_Shiller!A:B,2)</f>
        <v>448.06</v>
      </c>
      <c r="F484" s="81">
        <f>VLOOKUP(C484,'FRED Graph'!$A$12:$C$853,3,FALSE)</f>
        <v>5.96E-2</v>
      </c>
      <c r="G484" s="82">
        <f t="shared" si="73"/>
        <v>4.8359454901756305E-3</v>
      </c>
      <c r="H484" s="83">
        <f t="shared" si="74"/>
        <v>-1.7185198410927249E-3</v>
      </c>
      <c r="I484" s="84">
        <f t="shared" si="75"/>
        <v>1.5109583537918914E-2</v>
      </c>
      <c r="J484" s="84">
        <f t="shared" si="76"/>
        <v>1.2050618220774005</v>
      </c>
      <c r="L484" s="85">
        <f t="shared" si="77"/>
        <v>-2.0428431869201069E-2</v>
      </c>
      <c r="M484" s="85">
        <f t="shared" si="78"/>
        <v>1.5109583537918914E-2</v>
      </c>
      <c r="N484" s="85">
        <f t="shared" si="79"/>
        <v>8.2286090644624332E-2</v>
      </c>
      <c r="P484" s="86">
        <f t="shared" si="80"/>
        <v>-8.0028431869201069E-2</v>
      </c>
      <c r="Q484" s="86">
        <f t="shared" si="80"/>
        <v>-4.4490416462081087E-2</v>
      </c>
      <c r="R484" s="86">
        <f t="shared" si="80"/>
        <v>2.2686090644624332E-2</v>
      </c>
    </row>
    <row r="485" spans="1:18" x14ac:dyDescent="0.35">
      <c r="A485" s="1">
        <v>1993.07</v>
      </c>
      <c r="B485" s="89">
        <f t="shared" si="71"/>
        <v>1993.07</v>
      </c>
      <c r="C485" s="80">
        <f t="shared" si="72"/>
        <v>34151</v>
      </c>
      <c r="D485" s="1">
        <f>VLOOKUP(A485,Data_Shiller!A:M,13,FALSE)</f>
        <v>20.564596413297146</v>
      </c>
      <c r="E485" s="1">
        <f>VLOOKUP(A485,Data_Shiller!A:B,2)</f>
        <v>447.29</v>
      </c>
      <c r="F485" s="81">
        <f>VLOOKUP(C485,'FRED Graph'!$A$12:$C$853,3,FALSE)</f>
        <v>5.8099999999999999E-2</v>
      </c>
      <c r="G485" s="82">
        <f t="shared" si="73"/>
        <v>4.7173289717712397E-3</v>
      </c>
      <c r="H485" s="83">
        <f t="shared" si="74"/>
        <v>1.5292092378546229E-2</v>
      </c>
      <c r="I485" s="84">
        <f t="shared" si="75"/>
        <v>9.1886695432492616E-3</v>
      </c>
      <c r="J485" s="84">
        <f t="shared" si="76"/>
        <v>1.2190078025442106</v>
      </c>
      <c r="L485" s="85">
        <f t="shared" si="77"/>
        <v>0.19975355160568764</v>
      </c>
      <c r="M485" s="85">
        <f t="shared" si="78"/>
        <v>9.1886695432492616E-3</v>
      </c>
      <c r="N485" s="85">
        <f t="shared" si="79"/>
        <v>8.2968645437802691E-2</v>
      </c>
      <c r="P485" s="86">
        <f t="shared" si="80"/>
        <v>0.14165355160568766</v>
      </c>
      <c r="Q485" s="86">
        <f t="shared" si="80"/>
        <v>-4.8911330456750737E-2</v>
      </c>
      <c r="R485" s="86">
        <f t="shared" si="80"/>
        <v>2.4868645437802692E-2</v>
      </c>
    </row>
    <row r="486" spans="1:18" x14ac:dyDescent="0.35">
      <c r="A486" s="1">
        <v>1993.08</v>
      </c>
      <c r="B486" s="89">
        <f t="shared" si="71"/>
        <v>1993.08</v>
      </c>
      <c r="C486" s="80">
        <f t="shared" si="72"/>
        <v>34182</v>
      </c>
      <c r="D486" s="1">
        <f>VLOOKUP(A486,Data_Shiller!A:M,13,FALSE)</f>
        <v>20.812227546627387</v>
      </c>
      <c r="E486" s="1">
        <f>VLOOKUP(A486,Data_Shiller!A:B,2)</f>
        <v>454.13</v>
      </c>
      <c r="F486" s="81">
        <f>VLOOKUP(C486,'FRED Graph'!$A$12:$C$853,3,FALSE)</f>
        <v>5.6799999999999996E-2</v>
      </c>
      <c r="G486" s="82">
        <f t="shared" si="73"/>
        <v>4.6144032393260481E-3</v>
      </c>
      <c r="H486" s="83">
        <f t="shared" si="74"/>
        <v>1.1252284588113559E-2</v>
      </c>
      <c r="I486" s="84">
        <f t="shared" si="75"/>
        <v>2.2262347785876324E-2</v>
      </c>
      <c r="J486" s="84">
        <f t="shared" si="76"/>
        <v>1.1789575672164356</v>
      </c>
      <c r="L486" s="85">
        <f t="shared" si="77"/>
        <v>0.14370544622110093</v>
      </c>
      <c r="M486" s="85">
        <f t="shared" si="78"/>
        <v>2.2262347785876324E-2</v>
      </c>
      <c r="N486" s="85">
        <f t="shared" si="79"/>
        <v>8.099796725597197E-2</v>
      </c>
      <c r="P486" s="86">
        <f t="shared" si="80"/>
        <v>8.690544622110094E-2</v>
      </c>
      <c r="Q486" s="86">
        <f t="shared" si="80"/>
        <v>-3.4537652214123672E-2</v>
      </c>
      <c r="R486" s="86">
        <f t="shared" si="80"/>
        <v>2.4197967255971974E-2</v>
      </c>
    </row>
    <row r="487" spans="1:18" x14ac:dyDescent="0.35">
      <c r="A487" s="1">
        <v>1993.09</v>
      </c>
      <c r="B487" s="89">
        <f t="shared" si="71"/>
        <v>1993.09</v>
      </c>
      <c r="C487" s="80">
        <f t="shared" si="72"/>
        <v>34213</v>
      </c>
      <c r="D487" s="1">
        <f>VLOOKUP(A487,Data_Shiller!A:M,13,FALSE)</f>
        <v>20.993501005229128</v>
      </c>
      <c r="E487" s="1">
        <f>VLOOKUP(A487,Data_Shiller!A:B,2)</f>
        <v>459.24</v>
      </c>
      <c r="F487" s="81">
        <f>VLOOKUP(C487,'FRED Graph'!$A$12:$C$853,3,FALSE)</f>
        <v>5.3600000000000002E-2</v>
      </c>
      <c r="G487" s="82">
        <f t="shared" si="73"/>
        <v>4.3605522809628816E-3</v>
      </c>
      <c r="H487" s="83">
        <f t="shared" si="74"/>
        <v>1.0147199721278533E-2</v>
      </c>
      <c r="I487" s="84">
        <f t="shared" si="75"/>
        <v>1.6810382370873622E-2</v>
      </c>
      <c r="J487" s="84">
        <f t="shared" si="76"/>
        <v>1.2198414772232384</v>
      </c>
      <c r="L487" s="85">
        <f t="shared" si="77"/>
        <v>0.12879732342486738</v>
      </c>
      <c r="M487" s="85">
        <f t="shared" si="78"/>
        <v>1.6810382370873622E-2</v>
      </c>
      <c r="N487" s="85">
        <f t="shared" si="79"/>
        <v>8.3009325373002429E-2</v>
      </c>
      <c r="P487" s="86">
        <f t="shared" si="80"/>
        <v>7.5197323424867374E-2</v>
      </c>
      <c r="Q487" s="86">
        <f t="shared" si="80"/>
        <v>-3.678961762912638E-2</v>
      </c>
      <c r="R487" s="86">
        <f t="shared" si="80"/>
        <v>2.9409325373002428E-2</v>
      </c>
    </row>
    <row r="488" spans="1:18" x14ac:dyDescent="0.35">
      <c r="A488" s="1">
        <v>1993.1</v>
      </c>
      <c r="B488" s="89">
        <f t="shared" si="71"/>
        <v>1993.1</v>
      </c>
      <c r="C488" s="80">
        <f t="shared" si="72"/>
        <v>33939</v>
      </c>
      <c r="D488" s="1">
        <f>VLOOKUP(A488,Data_Shiller!A:M,13,FALSE)</f>
        <v>21.109178247475125</v>
      </c>
      <c r="E488" s="1">
        <f>VLOOKUP(A488,Data_Shiller!A:B,2)</f>
        <v>463.9</v>
      </c>
      <c r="F488" s="81">
        <f>VLOOKUP(C488,'FRED Graph'!$A$12:$C$853,3,FALSE)</f>
        <v>6.7699999999999996E-2</v>
      </c>
      <c r="G488" s="82">
        <f t="shared" si="73"/>
        <v>5.4738271283234496E-3</v>
      </c>
      <c r="H488" s="83">
        <f t="shared" si="74"/>
        <v>-2.1771933606380411E-3</v>
      </c>
      <c r="I488" s="84">
        <f t="shared" si="75"/>
        <v>-1.9400732916574626E-4</v>
      </c>
      <c r="J488" s="84">
        <f t="shared" si="76"/>
        <v>1.2391248113817634</v>
      </c>
      <c r="L488" s="85">
        <f t="shared" si="77"/>
        <v>-2.5815728421793915E-2</v>
      </c>
      <c r="M488" s="85">
        <f t="shared" si="78"/>
        <v>-1.9400732916574626E-4</v>
      </c>
      <c r="N488" s="85">
        <f t="shared" si="79"/>
        <v>8.3946457157680676E-2</v>
      </c>
      <c r="P488" s="86">
        <f t="shared" si="80"/>
        <v>-9.3515728421793912E-2</v>
      </c>
      <c r="Q488" s="86">
        <f t="shared" si="80"/>
        <v>-6.7894007329165743E-2</v>
      </c>
      <c r="R488" s="86">
        <f t="shared" si="80"/>
        <v>1.624645715768068E-2</v>
      </c>
    </row>
    <row r="489" spans="1:18" x14ac:dyDescent="0.35">
      <c r="A489" s="1">
        <v>1993.11</v>
      </c>
      <c r="B489" s="89">
        <f t="shared" si="71"/>
        <v>1993.11</v>
      </c>
      <c r="C489" s="80">
        <f t="shared" si="72"/>
        <v>34274</v>
      </c>
      <c r="D489" s="1">
        <f>VLOOKUP(A489,Data_Shiller!A:M,13,FALSE)</f>
        <v>21.03790118960638</v>
      </c>
      <c r="E489" s="1">
        <f>VLOOKUP(A489,Data_Shiller!A:B,2)</f>
        <v>462.89</v>
      </c>
      <c r="F489" s="81">
        <f>VLOOKUP(C489,'FRED Graph'!$A$12:$C$853,3,FALSE)</f>
        <v>5.7200000000000001E-2</v>
      </c>
      <c r="G489" s="82">
        <f t="shared" si="73"/>
        <v>4.6460850512481944E-3</v>
      </c>
      <c r="H489" s="83">
        <f t="shared" si="74"/>
        <v>6.6106418371534303E-3</v>
      </c>
      <c r="I489" s="84">
        <f t="shared" si="75"/>
        <v>-4.0614400829570574E-3</v>
      </c>
      <c r="J489" s="84">
        <f t="shared" si="76"/>
        <v>1.2681414590939535</v>
      </c>
      <c r="L489" s="85">
        <f t="shared" si="77"/>
        <v>8.2276451649049953E-2</v>
      </c>
      <c r="M489" s="85">
        <f t="shared" si="78"/>
        <v>-4.0614400829570574E-3</v>
      </c>
      <c r="N489" s="85">
        <f t="shared" si="79"/>
        <v>8.534301030975433E-2</v>
      </c>
      <c r="P489" s="86">
        <f t="shared" si="80"/>
        <v>2.5076451649049952E-2</v>
      </c>
      <c r="Q489" s="86">
        <f t="shared" si="80"/>
        <v>-6.1261440082957058E-2</v>
      </c>
      <c r="R489" s="86">
        <f t="shared" si="80"/>
        <v>2.8143010309754329E-2</v>
      </c>
    </row>
    <row r="490" spans="1:18" x14ac:dyDescent="0.35">
      <c r="A490" s="1">
        <v>1993.12</v>
      </c>
      <c r="B490" s="89">
        <f t="shared" si="71"/>
        <v>1993.12</v>
      </c>
      <c r="C490" s="80">
        <f t="shared" si="72"/>
        <v>34304</v>
      </c>
      <c r="D490" s="1">
        <f>VLOOKUP(A490,Data_Shiller!A:M,13,FALSE)</f>
        <v>21.164732079814648</v>
      </c>
      <c r="E490" s="1">
        <f>VLOOKUP(A490,Data_Shiller!A:B,2)</f>
        <v>465.95</v>
      </c>
      <c r="F490" s="81">
        <f>VLOOKUP(C490,'FRED Graph'!$A$12:$C$853,3,FALSE)</f>
        <v>5.7699999999999994E-2</v>
      </c>
      <c r="G490" s="82">
        <f t="shared" si="73"/>
        <v>4.6856718676875353E-3</v>
      </c>
      <c r="H490" s="83">
        <f t="shared" si="74"/>
        <v>1.5108917265800992E-2</v>
      </c>
      <c r="I490" s="84">
        <f t="shared" si="75"/>
        <v>-2.3092606502843616E-2</v>
      </c>
      <c r="J490" s="84">
        <f t="shared" si="76"/>
        <v>1.3192188003004617</v>
      </c>
      <c r="L490" s="85">
        <f t="shared" si="77"/>
        <v>0.19715866816929517</v>
      </c>
      <c r="M490" s="85">
        <f t="shared" si="78"/>
        <v>-2.3092606502843616E-2</v>
      </c>
      <c r="N490" s="85">
        <f t="shared" si="79"/>
        <v>8.7762724441111661E-2</v>
      </c>
      <c r="P490" s="86">
        <f t="shared" si="80"/>
        <v>0.13945866816929517</v>
      </c>
      <c r="Q490" s="86">
        <f t="shared" si="80"/>
        <v>-8.0792606502843617E-2</v>
      </c>
      <c r="R490" s="86">
        <f t="shared" si="80"/>
        <v>3.0062724441111667E-2</v>
      </c>
    </row>
    <row r="491" spans="1:18" x14ac:dyDescent="0.35">
      <c r="A491" s="1">
        <v>1994.01</v>
      </c>
      <c r="B491" s="89">
        <f t="shared" si="71"/>
        <v>1994.01</v>
      </c>
      <c r="C491" s="80">
        <f t="shared" si="72"/>
        <v>34335</v>
      </c>
      <c r="D491" s="1">
        <f>VLOOKUP(A491,Data_Shiller!A:M,13,FALSE)</f>
        <v>21.411974913826544</v>
      </c>
      <c r="E491" s="1">
        <f>VLOOKUP(A491,Data_Shiller!A:B,2)</f>
        <v>472.99</v>
      </c>
      <c r="F491" s="81">
        <f>VLOOKUP(C491,'FRED Graph'!$A$12:$C$853,3,FALSE)</f>
        <v>5.7500000000000002E-2</v>
      </c>
      <c r="G491" s="82">
        <f t="shared" si="73"/>
        <v>4.6698392000357192E-3</v>
      </c>
      <c r="H491" s="83">
        <f t="shared" si="74"/>
        <v>-2.981035539863508E-3</v>
      </c>
      <c r="I491" s="84">
        <f t="shared" si="75"/>
        <v>-1.6363982325207749E-2</v>
      </c>
      <c r="J491" s="84">
        <f t="shared" si="76"/>
        <v>1.3943846592951226</v>
      </c>
      <c r="L491" s="85">
        <f t="shared" si="77"/>
        <v>-3.5191701824411448E-2</v>
      </c>
      <c r="M491" s="85">
        <f t="shared" si="78"/>
        <v>-1.6363982325207749E-2</v>
      </c>
      <c r="N491" s="85">
        <f t="shared" si="79"/>
        <v>9.1237776858179132E-2</v>
      </c>
      <c r="P491" s="86">
        <f t="shared" si="80"/>
        <v>-9.2691701824411443E-2</v>
      </c>
      <c r="Q491" s="86">
        <f t="shared" si="80"/>
        <v>-7.3863982325207744E-2</v>
      </c>
      <c r="R491" s="86">
        <f t="shared" si="80"/>
        <v>3.3737776858179129E-2</v>
      </c>
    </row>
    <row r="492" spans="1:18" x14ac:dyDescent="0.35">
      <c r="A492" s="1">
        <v>1994.02</v>
      </c>
      <c r="B492" s="89">
        <f t="shared" si="71"/>
        <v>1994.02</v>
      </c>
      <c r="C492" s="80">
        <f t="shared" si="72"/>
        <v>34366</v>
      </c>
      <c r="D492" s="1">
        <f>VLOOKUP(A492,Data_Shiller!A:M,13,FALSE)</f>
        <v>21.263840187313022</v>
      </c>
      <c r="E492" s="1">
        <f>VLOOKUP(A492,Data_Shiller!A:B,2)</f>
        <v>471.58</v>
      </c>
      <c r="F492" s="81">
        <f>VLOOKUP(C492,'FRED Graph'!$A$12:$C$853,3,FALSE)</f>
        <v>5.9699999999999996E-2</v>
      </c>
      <c r="G492" s="82">
        <f t="shared" si="73"/>
        <v>4.8438477841514782E-3</v>
      </c>
      <c r="H492" s="83">
        <f t="shared" si="74"/>
        <v>-1.6476525722040725E-2</v>
      </c>
      <c r="I492" s="84">
        <f t="shared" si="75"/>
        <v>2.1926290343101895E-2</v>
      </c>
      <c r="J492" s="84">
        <f t="shared" si="76"/>
        <v>1.4245303023877178</v>
      </c>
      <c r="L492" s="85">
        <f t="shared" si="77"/>
        <v>-0.18074941721114424</v>
      </c>
      <c r="M492" s="85">
        <f t="shared" si="78"/>
        <v>2.1926290343101895E-2</v>
      </c>
      <c r="N492" s="85">
        <f t="shared" si="79"/>
        <v>9.2603938403693631E-2</v>
      </c>
      <c r="P492" s="86">
        <f t="shared" si="80"/>
        <v>-0.24044941721114424</v>
      </c>
      <c r="Q492" s="86">
        <f t="shared" si="80"/>
        <v>-3.7773709656898101E-2</v>
      </c>
      <c r="R492" s="86">
        <f t="shared" si="80"/>
        <v>3.2903938403693635E-2</v>
      </c>
    </row>
    <row r="493" spans="1:18" x14ac:dyDescent="0.35">
      <c r="A493" s="1">
        <v>1994.03</v>
      </c>
      <c r="B493" s="89">
        <f t="shared" si="71"/>
        <v>1994.03</v>
      </c>
      <c r="C493" s="80">
        <f t="shared" si="72"/>
        <v>34394</v>
      </c>
      <c r="D493" s="1">
        <f>VLOOKUP(A493,Data_Shiller!A:M,13,FALSE)</f>
        <v>20.833375889460402</v>
      </c>
      <c r="E493" s="1">
        <f>VLOOKUP(A493,Data_Shiller!A:B,2)</f>
        <v>463.81</v>
      </c>
      <c r="F493" s="81">
        <f>VLOOKUP(C493,'FRED Graph'!$A$12:$C$853,3,FALSE)</f>
        <v>6.480000000000001E-2</v>
      </c>
      <c r="G493" s="82">
        <f t="shared" si="73"/>
        <v>5.2459611277158036E-3</v>
      </c>
      <c r="H493" s="83">
        <f t="shared" si="74"/>
        <v>-3.574739656324788E-2</v>
      </c>
      <c r="I493" s="84">
        <f t="shared" si="75"/>
        <v>6.3258661952092288E-2</v>
      </c>
      <c r="J493" s="84">
        <f t="shared" si="76"/>
        <v>1.4233630150277055</v>
      </c>
      <c r="L493" s="85">
        <f t="shared" si="77"/>
        <v>-0.35391472757006892</v>
      </c>
      <c r="M493" s="85">
        <f t="shared" si="78"/>
        <v>6.3258661952092288E-2</v>
      </c>
      <c r="N493" s="85">
        <f t="shared" si="79"/>
        <v>9.2551323711106193E-2</v>
      </c>
      <c r="P493" s="86">
        <f t="shared" si="80"/>
        <v>-0.41871472757006895</v>
      </c>
      <c r="Q493" s="86">
        <f t="shared" si="80"/>
        <v>-1.5413380479077227E-3</v>
      </c>
      <c r="R493" s="86">
        <f t="shared" si="80"/>
        <v>2.7751323711106182E-2</v>
      </c>
    </row>
    <row r="494" spans="1:18" x14ac:dyDescent="0.35">
      <c r="A494" s="1">
        <v>1994.04</v>
      </c>
      <c r="B494" s="89">
        <f t="shared" si="71"/>
        <v>1994.04</v>
      </c>
      <c r="C494" s="80">
        <f t="shared" si="72"/>
        <v>34425</v>
      </c>
      <c r="D494" s="1">
        <f>VLOOKUP(A494,Data_Shiller!A:M,13,FALSE)</f>
        <v>20.055250085063843</v>
      </c>
      <c r="E494" s="1">
        <f>VLOOKUP(A494,Data_Shiller!A:B,2)</f>
        <v>447.23</v>
      </c>
      <c r="F494" s="81">
        <f>VLOOKUP(C494,'FRED Graph'!$A$12:$C$853,3,FALSE)</f>
        <v>6.9699999999999998E-2</v>
      </c>
      <c r="G494" s="82">
        <f t="shared" si="73"/>
        <v>5.6306457752604011E-3</v>
      </c>
      <c r="H494" s="83">
        <f t="shared" si="74"/>
        <v>8.206068465890004E-3</v>
      </c>
      <c r="I494" s="84">
        <f t="shared" si="75"/>
        <v>0.13567962793193655</v>
      </c>
      <c r="J494" s="84">
        <f t="shared" si="76"/>
        <v>1.5341770453681547</v>
      </c>
      <c r="L494" s="85">
        <f t="shared" si="77"/>
        <v>0.10304107738747303</v>
      </c>
      <c r="M494" s="85">
        <f t="shared" si="78"/>
        <v>0.13567962793193655</v>
      </c>
      <c r="N494" s="85">
        <f t="shared" si="79"/>
        <v>9.7447352841112167E-2</v>
      </c>
      <c r="P494" s="86">
        <f t="shared" si="80"/>
        <v>3.3341077387473037E-2</v>
      </c>
      <c r="Q494" s="86">
        <f t="shared" si="80"/>
        <v>6.5979627931936555E-2</v>
      </c>
      <c r="R494" s="86">
        <f t="shared" si="80"/>
        <v>2.7747352841112169E-2</v>
      </c>
    </row>
    <row r="495" spans="1:18" x14ac:dyDescent="0.35">
      <c r="A495" s="1">
        <v>1994.05</v>
      </c>
      <c r="B495" s="89">
        <f t="shared" si="71"/>
        <v>1994.05</v>
      </c>
      <c r="C495" s="80">
        <f t="shared" si="72"/>
        <v>34455</v>
      </c>
      <c r="D495" s="1">
        <f>VLOOKUP(A495,Data_Shiller!A:M,13,FALSE)</f>
        <v>20.196492421281445</v>
      </c>
      <c r="E495" s="1">
        <f>VLOOKUP(A495,Data_Shiller!A:B,2)</f>
        <v>450.9</v>
      </c>
      <c r="F495" s="81">
        <f>VLOOKUP(C495,'FRED Graph'!$A$12:$C$853,3,FALSE)</f>
        <v>7.1800000000000003E-2</v>
      </c>
      <c r="G495" s="82">
        <f t="shared" si="73"/>
        <v>5.7950163579920666E-3</v>
      </c>
      <c r="H495" s="83">
        <f t="shared" si="74"/>
        <v>8.715901530272907E-3</v>
      </c>
      <c r="I495" s="84">
        <f t="shared" si="75"/>
        <v>0.16169882457307594</v>
      </c>
      <c r="J495" s="84">
        <f t="shared" si="76"/>
        <v>1.4457307607008207</v>
      </c>
      <c r="L495" s="85">
        <f t="shared" si="77"/>
        <v>0.10975319972762398</v>
      </c>
      <c r="M495" s="85">
        <f t="shared" si="78"/>
        <v>0.16169882457307594</v>
      </c>
      <c r="N495" s="85">
        <f t="shared" si="79"/>
        <v>9.3555589108878623E-2</v>
      </c>
      <c r="P495" s="86">
        <f t="shared" si="80"/>
        <v>3.7953199727623982E-2</v>
      </c>
      <c r="Q495" s="86">
        <f t="shared" si="80"/>
        <v>8.9898824573075936E-2</v>
      </c>
      <c r="R495" s="86">
        <f t="shared" si="80"/>
        <v>2.175558910887862E-2</v>
      </c>
    </row>
    <row r="496" spans="1:18" x14ac:dyDescent="0.35">
      <c r="A496" s="1">
        <v>1994.06</v>
      </c>
      <c r="B496" s="89">
        <f t="shared" si="71"/>
        <v>1994.06</v>
      </c>
      <c r="C496" s="80">
        <f t="shared" si="72"/>
        <v>34486</v>
      </c>
      <c r="D496" s="1">
        <f>VLOOKUP(A496,Data_Shiller!A:M,13,FALSE)</f>
        <v>20.290763690670303</v>
      </c>
      <c r="E496" s="1">
        <f>VLOOKUP(A496,Data_Shiller!A:B,2)</f>
        <v>454.83</v>
      </c>
      <c r="F496" s="81">
        <f>VLOOKUP(C496,'FRED Graph'!$A$12:$C$853,3,FALSE)</f>
        <v>7.0999999999999994E-2</v>
      </c>
      <c r="G496" s="82">
        <f t="shared" si="73"/>
        <v>5.7324338322313206E-3</v>
      </c>
      <c r="H496" s="83">
        <f t="shared" si="74"/>
        <v>-7.5412791592462947E-3</v>
      </c>
      <c r="I496" s="84">
        <f t="shared" si="75"/>
        <v>0.18582767187740479</v>
      </c>
      <c r="J496" s="84">
        <f t="shared" si="76"/>
        <v>1.4905129389002485</v>
      </c>
      <c r="L496" s="85">
        <f t="shared" si="77"/>
        <v>-8.6834642691212327E-2</v>
      </c>
      <c r="M496" s="85">
        <f t="shared" si="78"/>
        <v>0.18582767187740479</v>
      </c>
      <c r="N496" s="85">
        <f t="shared" si="79"/>
        <v>9.5541617552239666E-2</v>
      </c>
      <c r="P496" s="86">
        <f t="shared" si="80"/>
        <v>-0.15783464269121233</v>
      </c>
      <c r="Q496" s="86">
        <f t="shared" si="80"/>
        <v>0.11482767187740479</v>
      </c>
      <c r="R496" s="86">
        <f t="shared" si="80"/>
        <v>2.4541617552239672E-2</v>
      </c>
    </row>
    <row r="497" spans="1:18" x14ac:dyDescent="0.35">
      <c r="A497" s="1">
        <v>1994.07</v>
      </c>
      <c r="B497" s="89">
        <f t="shared" si="71"/>
        <v>1994.07</v>
      </c>
      <c r="C497" s="80">
        <f t="shared" si="72"/>
        <v>34516</v>
      </c>
      <c r="D497" s="1">
        <f>VLOOKUP(A497,Data_Shiller!A:M,13,FALSE)</f>
        <v>20.067951816142141</v>
      </c>
      <c r="E497" s="1">
        <f>VLOOKUP(A497,Data_Shiller!A:B,2)</f>
        <v>451.4</v>
      </c>
      <c r="F497" s="81">
        <f>VLOOKUP(C497,'FRED Graph'!$A$12:$C$853,3,FALSE)</f>
        <v>7.2999999999999995E-2</v>
      </c>
      <c r="G497" s="82">
        <f t="shared" si="73"/>
        <v>5.8888099067944122E-3</v>
      </c>
      <c r="H497" s="83">
        <f t="shared" si="74"/>
        <v>2.8444838280903939E-2</v>
      </c>
      <c r="I497" s="84">
        <f t="shared" si="75"/>
        <v>0.23475852902082428</v>
      </c>
      <c r="J497" s="84">
        <f t="shared" si="76"/>
        <v>1.4498227735932652</v>
      </c>
      <c r="L497" s="85">
        <f t="shared" si="77"/>
        <v>0.40014184029687128</v>
      </c>
      <c r="M497" s="85">
        <f t="shared" si="78"/>
        <v>0.23475852902082428</v>
      </c>
      <c r="N497" s="85">
        <f t="shared" si="79"/>
        <v>9.3738417001036023E-2</v>
      </c>
      <c r="P497" s="86">
        <f t="shared" si="80"/>
        <v>0.32714184029687127</v>
      </c>
      <c r="Q497" s="86">
        <f t="shared" si="80"/>
        <v>0.16175852902082427</v>
      </c>
      <c r="R497" s="86">
        <f t="shared" si="80"/>
        <v>2.0738417001036027E-2</v>
      </c>
    </row>
    <row r="498" spans="1:18" x14ac:dyDescent="0.35">
      <c r="A498" s="1">
        <v>1994.08</v>
      </c>
      <c r="B498" s="89">
        <f t="shared" si="71"/>
        <v>1994.08</v>
      </c>
      <c r="C498" s="80">
        <f t="shared" si="72"/>
        <v>34547</v>
      </c>
      <c r="D498" s="1">
        <f>VLOOKUP(A498,Data_Shiller!A:M,13,FALSE)</f>
        <v>20.535549404755631</v>
      </c>
      <c r="E498" s="1">
        <f>VLOOKUP(A498,Data_Shiller!A:B,2)</f>
        <v>464.24</v>
      </c>
      <c r="F498" s="81">
        <f>VLOOKUP(C498,'FRED Graph'!$A$12:$C$853,3,FALSE)</f>
        <v>7.2400000000000006E-2</v>
      </c>
      <c r="G498" s="82">
        <f t="shared" si="73"/>
        <v>5.8419251583290421E-3</v>
      </c>
      <c r="H498" s="83">
        <f t="shared" si="74"/>
        <v>5.859038428398966E-3</v>
      </c>
      <c r="I498" s="84">
        <f t="shared" si="75"/>
        <v>0.20435550577287609</v>
      </c>
      <c r="J498" s="84">
        <f t="shared" si="76"/>
        <v>1.3456401861106326</v>
      </c>
      <c r="L498" s="85">
        <f t="shared" si="77"/>
        <v>7.2618968660573602E-2</v>
      </c>
      <c r="M498" s="85">
        <f t="shared" si="78"/>
        <v>0.20435550577287609</v>
      </c>
      <c r="N498" s="85">
        <f t="shared" si="79"/>
        <v>8.8995635907213488E-2</v>
      </c>
      <c r="P498" s="86">
        <f t="shared" si="80"/>
        <v>2.1896866057359576E-4</v>
      </c>
      <c r="Q498" s="86">
        <f t="shared" si="80"/>
        <v>0.13195550577287607</v>
      </c>
      <c r="R498" s="86">
        <f t="shared" si="80"/>
        <v>1.6595635907213482E-2</v>
      </c>
    </row>
    <row r="499" spans="1:18" x14ac:dyDescent="0.35">
      <c r="A499" s="1">
        <v>1994.09</v>
      </c>
      <c r="B499" s="89">
        <f t="shared" si="71"/>
        <v>1994.09</v>
      </c>
      <c r="C499" s="80">
        <f t="shared" si="72"/>
        <v>34578</v>
      </c>
      <c r="D499" s="1">
        <f>VLOOKUP(A499,Data_Shiller!A:M,13,FALSE)</f>
        <v>20.576450100818853</v>
      </c>
      <c r="E499" s="1">
        <f>VLOOKUP(A499,Data_Shiller!A:B,2)</f>
        <v>466.96</v>
      </c>
      <c r="F499" s="81">
        <f>VLOOKUP(C499,'FRED Graph'!$A$12:$C$853,3,FALSE)</f>
        <v>7.46E-2</v>
      </c>
      <c r="G499" s="82">
        <f t="shared" si="73"/>
        <v>6.0137185116289071E-3</v>
      </c>
      <c r="H499" s="83">
        <f t="shared" si="74"/>
        <v>-6.7457598081205328E-3</v>
      </c>
      <c r="I499" s="84">
        <f t="shared" si="75"/>
        <v>0.23944235052252871</v>
      </c>
      <c r="J499" s="84">
        <f t="shared" si="76"/>
        <v>1.3934812403632004</v>
      </c>
      <c r="L499" s="85">
        <f t="shared" si="77"/>
        <v>-7.8012288371701932E-2</v>
      </c>
      <c r="M499" s="85">
        <f t="shared" si="78"/>
        <v>0.23944235052252871</v>
      </c>
      <c r="N499" s="85">
        <f t="shared" si="79"/>
        <v>9.1196596662342477E-2</v>
      </c>
      <c r="P499" s="86">
        <f t="shared" si="80"/>
        <v>-0.15261228837170193</v>
      </c>
      <c r="Q499" s="86">
        <f t="shared" si="80"/>
        <v>0.16484235052252871</v>
      </c>
      <c r="R499" s="86">
        <f t="shared" si="80"/>
        <v>1.6596596662342478E-2</v>
      </c>
    </row>
    <row r="500" spans="1:18" x14ac:dyDescent="0.35">
      <c r="A500" s="1">
        <v>1994.1</v>
      </c>
      <c r="B500" s="89">
        <f t="shared" si="71"/>
        <v>1994.1</v>
      </c>
      <c r="C500" s="80">
        <f t="shared" si="72"/>
        <v>34304</v>
      </c>
      <c r="D500" s="1">
        <f>VLOOKUP(A500,Data_Shiller!A:M,13,FALSE)</f>
        <v>20.395759282410243</v>
      </c>
      <c r="E500" s="1">
        <f>VLOOKUP(A500,Data_Shiller!A:B,2)</f>
        <v>463.81</v>
      </c>
      <c r="F500" s="81">
        <f>VLOOKUP(C500,'FRED Graph'!$A$12:$C$853,3,FALSE)</f>
        <v>5.7699999999999994E-2</v>
      </c>
      <c r="G500" s="82">
        <f t="shared" si="73"/>
        <v>4.6856718676875353E-3</v>
      </c>
      <c r="H500" s="83">
        <f t="shared" si="74"/>
        <v>-6.0369547875207541E-3</v>
      </c>
      <c r="I500" s="84">
        <f t="shared" si="75"/>
        <v>0.25680774455057009</v>
      </c>
      <c r="J500" s="84">
        <f t="shared" si="76"/>
        <v>1.4087665207735927</v>
      </c>
      <c r="L500" s="85">
        <f t="shared" si="77"/>
        <v>-7.0085851424731893E-2</v>
      </c>
      <c r="M500" s="85">
        <f t="shared" si="78"/>
        <v>0.25680774455057009</v>
      </c>
      <c r="N500" s="85">
        <f t="shared" si="79"/>
        <v>9.1891463449352173E-2</v>
      </c>
      <c r="P500" s="86">
        <f t="shared" si="80"/>
        <v>-0.12778585142473189</v>
      </c>
      <c r="Q500" s="86">
        <f t="shared" si="80"/>
        <v>0.19910774455057009</v>
      </c>
      <c r="R500" s="86">
        <f t="shared" si="80"/>
        <v>3.4191463449352179E-2</v>
      </c>
    </row>
    <row r="501" spans="1:18" x14ac:dyDescent="0.35">
      <c r="A501" s="1">
        <v>1994.11</v>
      </c>
      <c r="B501" s="89">
        <f t="shared" si="71"/>
        <v>1994.11</v>
      </c>
      <c r="C501" s="80">
        <f t="shared" si="72"/>
        <v>34639</v>
      </c>
      <c r="D501" s="1">
        <f>VLOOKUP(A501,Data_Shiller!A:M,13,FALSE)</f>
        <v>20.209473020394036</v>
      </c>
      <c r="E501" s="1">
        <f>VLOOKUP(A501,Data_Shiller!A:B,2)</f>
        <v>461.01</v>
      </c>
      <c r="F501" s="81">
        <f>VLOOKUP(C501,'FRED Graph'!$A$12:$C$853,3,FALSE)</f>
        <v>7.9600000000000004E-2</v>
      </c>
      <c r="G501" s="82">
        <f t="shared" si="73"/>
        <v>6.4029620570458246E-3</v>
      </c>
      <c r="H501" s="83">
        <f t="shared" si="74"/>
        <v>-1.2624455000976087E-2</v>
      </c>
      <c r="I501" s="84">
        <f t="shared" si="75"/>
        <v>0.29179410424936547</v>
      </c>
      <c r="J501" s="84">
        <f t="shared" si="76"/>
        <v>1.5356066028936466</v>
      </c>
      <c r="L501" s="85">
        <f t="shared" si="77"/>
        <v>-0.14140491389920029</v>
      </c>
      <c r="M501" s="85">
        <f t="shared" si="78"/>
        <v>0.29179410424936547</v>
      </c>
      <c r="N501" s="85">
        <f t="shared" si="79"/>
        <v>9.7509245360065888E-2</v>
      </c>
      <c r="P501" s="86">
        <f t="shared" si="80"/>
        <v>-0.22100491389920029</v>
      </c>
      <c r="Q501" s="86">
        <f t="shared" si="80"/>
        <v>0.21219410424936547</v>
      </c>
      <c r="R501" s="86">
        <f t="shared" si="80"/>
        <v>1.7909245360065884E-2</v>
      </c>
    </row>
    <row r="502" spans="1:18" x14ac:dyDescent="0.35">
      <c r="A502" s="1">
        <v>1994.12</v>
      </c>
      <c r="B502" s="89">
        <f t="shared" si="71"/>
        <v>1994.12</v>
      </c>
      <c r="C502" s="80">
        <f t="shared" si="72"/>
        <v>34669</v>
      </c>
      <c r="D502" s="1">
        <f>VLOOKUP(A502,Data_Shiller!A:M,13,FALSE)</f>
        <v>19.91148410809032</v>
      </c>
      <c r="E502" s="1">
        <f>VLOOKUP(A502,Data_Shiller!A:B,2)</f>
        <v>455.19</v>
      </c>
      <c r="F502" s="81">
        <f>VLOOKUP(C502,'FRED Graph'!$A$12:$C$853,3,FALSE)</f>
        <v>7.8100000000000003E-2</v>
      </c>
      <c r="G502" s="82">
        <f t="shared" si="73"/>
        <v>6.2863628051315068E-3</v>
      </c>
      <c r="H502" s="83">
        <f t="shared" si="74"/>
        <v>2.2100661262330012E-2</v>
      </c>
      <c r="I502" s="84">
        <f t="shared" si="75"/>
        <v>0.35013950218590062</v>
      </c>
      <c r="J502" s="84">
        <f t="shared" si="76"/>
        <v>1.6345262417891431</v>
      </c>
      <c r="L502" s="85">
        <f t="shared" si="77"/>
        <v>0.29994216602551949</v>
      </c>
      <c r="M502" s="85">
        <f t="shared" si="78"/>
        <v>0.35013950218590062</v>
      </c>
      <c r="N502" s="85">
        <f t="shared" si="79"/>
        <v>0.1017175125202483</v>
      </c>
      <c r="P502" s="86">
        <f t="shared" si="80"/>
        <v>0.22184216602551948</v>
      </c>
      <c r="Q502" s="86">
        <f t="shared" si="80"/>
        <v>0.27203950218590062</v>
      </c>
      <c r="R502" s="86">
        <f t="shared" si="80"/>
        <v>2.3617512520248296E-2</v>
      </c>
    </row>
    <row r="503" spans="1:18" x14ac:dyDescent="0.35">
      <c r="A503" s="1">
        <v>1995.01</v>
      </c>
      <c r="B503" s="89">
        <f t="shared" si="71"/>
        <v>1995.01</v>
      </c>
      <c r="C503" s="80">
        <f t="shared" si="72"/>
        <v>34700</v>
      </c>
      <c r="D503" s="1">
        <f>VLOOKUP(A503,Data_Shiller!A:M,13,FALSE)</f>
        <v>20.219119422457293</v>
      </c>
      <c r="E503" s="1">
        <f>VLOOKUP(A503,Data_Shiller!A:B,2)</f>
        <v>465.25</v>
      </c>
      <c r="F503" s="81">
        <f>VLOOKUP(C503,'FRED Graph'!$A$12:$C$853,3,FALSE)</f>
        <v>7.7800000000000008E-2</v>
      </c>
      <c r="G503" s="82">
        <f t="shared" si="73"/>
        <v>6.2630251108877211E-3</v>
      </c>
      <c r="H503" s="83">
        <f t="shared" si="74"/>
        <v>3.5830198817839998E-2</v>
      </c>
      <c r="I503" s="84">
        <f t="shared" si="75"/>
        <v>0.32062332079527134</v>
      </c>
      <c r="J503" s="84">
        <f t="shared" si="76"/>
        <v>1.5393014508328857</v>
      </c>
      <c r="L503" s="85">
        <f t="shared" si="77"/>
        <v>0.52567777781092628</v>
      </c>
      <c r="M503" s="85">
        <f t="shared" si="78"/>
        <v>0.32062332079527134</v>
      </c>
      <c r="N503" s="85">
        <f t="shared" si="79"/>
        <v>9.7669067989367919E-2</v>
      </c>
      <c r="P503" s="86">
        <f t="shared" si="80"/>
        <v>0.4478777778109263</v>
      </c>
      <c r="Q503" s="86">
        <f t="shared" si="80"/>
        <v>0.24282332079527133</v>
      </c>
      <c r="R503" s="86">
        <f t="shared" si="80"/>
        <v>1.9869067989367911E-2</v>
      </c>
    </row>
    <row r="504" spans="1:18" x14ac:dyDescent="0.35">
      <c r="A504" s="1">
        <v>1995.02</v>
      </c>
      <c r="B504" s="89">
        <f t="shared" si="71"/>
        <v>1995.02</v>
      </c>
      <c r="C504" s="80">
        <f t="shared" si="72"/>
        <v>34731</v>
      </c>
      <c r="D504" s="1">
        <f>VLOOKUP(A504,Data_Shiller!A:M,13,FALSE)</f>
        <v>20.802571764332676</v>
      </c>
      <c r="E504" s="1">
        <f>VLOOKUP(A504,Data_Shiller!A:B,2)</f>
        <v>481.92</v>
      </c>
      <c r="F504" s="81">
        <f>VLOOKUP(C504,'FRED Graph'!$A$12:$C$853,3,FALSE)</f>
        <v>7.4700000000000003E-2</v>
      </c>
      <c r="G504" s="82">
        <f t="shared" si="73"/>
        <v>6.0215196377304547E-3</v>
      </c>
      <c r="H504" s="83">
        <f t="shared" si="74"/>
        <v>2.3302622841965492E-2</v>
      </c>
      <c r="I504" s="84">
        <f t="shared" si="75"/>
        <v>0.347817065073041</v>
      </c>
      <c r="J504" s="84">
        <f t="shared" si="76"/>
        <v>1.4892720783532538</v>
      </c>
      <c r="L504" s="85">
        <f t="shared" si="77"/>
        <v>0.31840562505692716</v>
      </c>
      <c r="M504" s="85">
        <f t="shared" si="78"/>
        <v>0.347817065073041</v>
      </c>
      <c r="N504" s="85">
        <f t="shared" si="79"/>
        <v>9.5487021599965693E-2</v>
      </c>
      <c r="P504" s="86">
        <f t="shared" si="80"/>
        <v>0.24370562505692717</v>
      </c>
      <c r="Q504" s="86">
        <f t="shared" si="80"/>
        <v>0.27311706507304101</v>
      </c>
      <c r="R504" s="86">
        <f t="shared" si="80"/>
        <v>2.0787021599965691E-2</v>
      </c>
    </row>
    <row r="505" spans="1:18" x14ac:dyDescent="0.35">
      <c r="A505" s="1">
        <v>1995.03</v>
      </c>
      <c r="B505" s="89">
        <f t="shared" si="71"/>
        <v>1995.03</v>
      </c>
      <c r="C505" s="80">
        <f t="shared" si="72"/>
        <v>34759</v>
      </c>
      <c r="D505" s="1">
        <f>VLOOKUP(A505,Data_Shiller!A:M,13,FALSE)</f>
        <v>21.152737302036986</v>
      </c>
      <c r="E505" s="1">
        <f>VLOOKUP(A505,Data_Shiller!A:B,2)</f>
        <v>493.15</v>
      </c>
      <c r="F505" s="81">
        <f>VLOOKUP(C505,'FRED Graph'!$A$12:$C$853,3,FALSE)</f>
        <v>7.2000000000000008E-2</v>
      </c>
      <c r="G505" s="82">
        <f t="shared" si="73"/>
        <v>5.8106552987937654E-3</v>
      </c>
      <c r="H505" s="83">
        <f t="shared" si="74"/>
        <v>2.9930041569502297E-2</v>
      </c>
      <c r="I505" s="84">
        <f t="shared" si="75"/>
        <v>0.31211598904998494</v>
      </c>
      <c r="J505" s="84">
        <f t="shared" si="76"/>
        <v>1.4229950319375448</v>
      </c>
      <c r="L505" s="85">
        <f t="shared" si="77"/>
        <v>0.42459925490596784</v>
      </c>
      <c r="M505" s="85">
        <f t="shared" si="78"/>
        <v>0.31211598904998494</v>
      </c>
      <c r="N505" s="85">
        <f t="shared" si="79"/>
        <v>9.2534732392162589E-2</v>
      </c>
      <c r="P505" s="86">
        <f t="shared" si="80"/>
        <v>0.35259925490596783</v>
      </c>
      <c r="Q505" s="86">
        <f t="shared" si="80"/>
        <v>0.24011598904998493</v>
      </c>
      <c r="R505" s="86">
        <f t="shared" si="80"/>
        <v>2.053473239216258E-2</v>
      </c>
    </row>
    <row r="506" spans="1:18" x14ac:dyDescent="0.35">
      <c r="A506" s="1">
        <v>1995.04</v>
      </c>
      <c r="B506" s="89">
        <f t="shared" si="71"/>
        <v>1995.04</v>
      </c>
      <c r="C506" s="80">
        <f t="shared" si="72"/>
        <v>34790</v>
      </c>
      <c r="D506" s="1">
        <f>VLOOKUP(A506,Data_Shiller!A:M,13,FALSE)</f>
        <v>21.642739261879651</v>
      </c>
      <c r="E506" s="1">
        <f>VLOOKUP(A506,Data_Shiller!A:B,2)</f>
        <v>507.91</v>
      </c>
      <c r="F506" s="81">
        <f>VLOOKUP(C506,'FRED Graph'!$A$12:$C$853,3,FALSE)</f>
        <v>7.0599999999999996E-2</v>
      </c>
      <c r="G506" s="82">
        <f t="shared" si="73"/>
        <v>5.7011264984068166E-3</v>
      </c>
      <c r="H506" s="83">
        <f t="shared" si="74"/>
        <v>3.1304758717095371E-2</v>
      </c>
      <c r="I506" s="84">
        <f t="shared" si="75"/>
        <v>0.2741824338957688</v>
      </c>
      <c r="J506" s="84">
        <f t="shared" si="76"/>
        <v>1.2925912071036207</v>
      </c>
      <c r="L506" s="85">
        <f t="shared" si="77"/>
        <v>0.44758562065720353</v>
      </c>
      <c r="M506" s="85">
        <f t="shared" si="78"/>
        <v>0.2741824338957688</v>
      </c>
      <c r="N506" s="85">
        <f t="shared" si="79"/>
        <v>8.6507334139841241E-2</v>
      </c>
      <c r="P506" s="86">
        <f t="shared" si="80"/>
        <v>0.37698562065720354</v>
      </c>
      <c r="Q506" s="86">
        <f t="shared" si="80"/>
        <v>0.2035824338957688</v>
      </c>
      <c r="R506" s="86">
        <f t="shared" si="80"/>
        <v>1.5907334139841245E-2</v>
      </c>
    </row>
    <row r="507" spans="1:18" x14ac:dyDescent="0.35">
      <c r="A507" s="1">
        <v>1995.05</v>
      </c>
      <c r="B507" s="89">
        <f t="shared" si="71"/>
        <v>1995.05</v>
      </c>
      <c r="C507" s="80">
        <f t="shared" si="72"/>
        <v>34820</v>
      </c>
      <c r="D507" s="1">
        <f>VLOOKUP(A507,Data_Shiller!A:M,13,FALSE)</f>
        <v>22.195426698019951</v>
      </c>
      <c r="E507" s="1">
        <f>VLOOKUP(A507,Data_Shiller!A:B,2)</f>
        <v>523.80999999999995</v>
      </c>
      <c r="F507" s="81">
        <f>VLOOKUP(C507,'FRED Graph'!$A$12:$C$853,3,FALSE)</f>
        <v>6.6299999999999998E-2</v>
      </c>
      <c r="G507" s="82">
        <f t="shared" si="73"/>
        <v>5.3638937789661778E-3</v>
      </c>
      <c r="H507" s="83">
        <f t="shared" si="74"/>
        <v>2.9667245757049487E-2</v>
      </c>
      <c r="I507" s="84">
        <f t="shared" si="75"/>
        <v>0.26234703422996897</v>
      </c>
      <c r="J507" s="84">
        <f t="shared" si="76"/>
        <v>1.2494415914167352</v>
      </c>
      <c r="L507" s="85">
        <f t="shared" si="77"/>
        <v>0.4202433811266264</v>
      </c>
      <c r="M507" s="85">
        <f t="shared" si="78"/>
        <v>0.26234703422996897</v>
      </c>
      <c r="N507" s="85">
        <f t="shared" si="79"/>
        <v>8.4444853598231617E-2</v>
      </c>
      <c r="P507" s="86">
        <f t="shared" si="80"/>
        <v>0.35394338112662638</v>
      </c>
      <c r="Q507" s="86">
        <f t="shared" si="80"/>
        <v>0.19604703422996897</v>
      </c>
      <c r="R507" s="86">
        <f t="shared" si="80"/>
        <v>1.8144853598231619E-2</v>
      </c>
    </row>
    <row r="508" spans="1:18" x14ac:dyDescent="0.35">
      <c r="A508" s="1">
        <v>1995.06</v>
      </c>
      <c r="B508" s="89">
        <f t="shared" si="71"/>
        <v>1995.06</v>
      </c>
      <c r="C508" s="80">
        <f t="shared" si="72"/>
        <v>34851</v>
      </c>
      <c r="D508" s="1">
        <f>VLOOKUP(A508,Data_Shiller!A:M,13,FALSE)</f>
        <v>22.718356759520606</v>
      </c>
      <c r="E508" s="1">
        <f>VLOOKUP(A508,Data_Shiller!A:B,2)</f>
        <v>539.35</v>
      </c>
      <c r="F508" s="81">
        <f>VLOOKUP(C508,'FRED Graph'!$A$12:$C$853,3,FALSE)</f>
        <v>6.1699999999999998E-2</v>
      </c>
      <c r="G508" s="82">
        <f t="shared" si="73"/>
        <v>5.0017502848112017E-3</v>
      </c>
      <c r="H508" s="83">
        <f t="shared" si="74"/>
        <v>3.3410586817465449E-2</v>
      </c>
      <c r="I508" s="84">
        <f t="shared" si="75"/>
        <v>0.23945489941596354</v>
      </c>
      <c r="J508" s="84">
        <f t="shared" si="76"/>
        <v>1.2290720311486045</v>
      </c>
      <c r="L508" s="85">
        <f t="shared" si="77"/>
        <v>0.48345670739645152</v>
      </c>
      <c r="M508" s="85">
        <f t="shared" si="78"/>
        <v>0.23945489941596354</v>
      </c>
      <c r="N508" s="85">
        <f t="shared" si="79"/>
        <v>8.3458822299278479E-2</v>
      </c>
      <c r="P508" s="86">
        <f t="shared" si="80"/>
        <v>0.42175670739645155</v>
      </c>
      <c r="Q508" s="86">
        <f t="shared" si="80"/>
        <v>0.17775489941596354</v>
      </c>
      <c r="R508" s="86">
        <f t="shared" si="80"/>
        <v>2.1758822299278481E-2</v>
      </c>
    </row>
    <row r="509" spans="1:18" x14ac:dyDescent="0.35">
      <c r="A509" s="1">
        <v>1995.07</v>
      </c>
      <c r="B509" s="89">
        <f t="shared" si="71"/>
        <v>1995.07</v>
      </c>
      <c r="C509" s="80">
        <f t="shared" si="72"/>
        <v>34881</v>
      </c>
      <c r="D509" s="1">
        <f>VLOOKUP(A509,Data_Shiller!A:M,13,FALSE)</f>
        <v>23.376412691512122</v>
      </c>
      <c r="E509" s="1">
        <f>VLOOKUP(A509,Data_Shiller!A:B,2)</f>
        <v>557.37</v>
      </c>
      <c r="F509" s="81">
        <f>VLOOKUP(C509,'FRED Graph'!$A$12:$C$853,3,FALSE)</f>
        <v>6.2800000000000009E-2</v>
      </c>
      <c r="G509" s="82">
        <f t="shared" si="73"/>
        <v>5.0884804742696854E-3</v>
      </c>
      <c r="H509" s="83">
        <f t="shared" si="74"/>
        <v>3.1218041875236135E-3</v>
      </c>
      <c r="I509" s="84">
        <f t="shared" si="75"/>
        <v>0.15555196727488041</v>
      </c>
      <c r="J509" s="84">
        <f t="shared" si="76"/>
        <v>1.1928700862981501</v>
      </c>
      <c r="L509" s="85">
        <f t="shared" si="77"/>
        <v>3.8111604441699809E-2</v>
      </c>
      <c r="M509" s="85">
        <f t="shared" si="78"/>
        <v>0.15555196727488041</v>
      </c>
      <c r="N509" s="85">
        <f t="shared" si="79"/>
        <v>8.168620310895891E-2</v>
      </c>
      <c r="P509" s="86">
        <f t="shared" si="80"/>
        <v>-2.46883955583002E-2</v>
      </c>
      <c r="Q509" s="86">
        <f t="shared" si="80"/>
        <v>9.2751967274880401E-2</v>
      </c>
      <c r="R509" s="86">
        <f t="shared" si="80"/>
        <v>1.8886203108958902E-2</v>
      </c>
    </row>
    <row r="510" spans="1:18" x14ac:dyDescent="0.35">
      <c r="A510" s="1">
        <v>1995.08</v>
      </c>
      <c r="B510" s="89">
        <f t="shared" si="71"/>
        <v>1995.08</v>
      </c>
      <c r="C510" s="80">
        <f t="shared" si="72"/>
        <v>34912</v>
      </c>
      <c r="D510" s="1">
        <f>VLOOKUP(A510,Data_Shiller!A:M,13,FALSE)</f>
        <v>23.284070256230532</v>
      </c>
      <c r="E510" s="1">
        <f>VLOOKUP(A510,Data_Shiller!A:B,2)</f>
        <v>559.11</v>
      </c>
      <c r="F510" s="81">
        <f>VLOOKUP(C510,'FRED Graph'!$A$12:$C$853,3,FALSE)</f>
        <v>6.4899999999999999E-2</v>
      </c>
      <c r="G510" s="82">
        <f t="shared" si="73"/>
        <v>5.2538280408596094E-3</v>
      </c>
      <c r="H510" s="83">
        <f t="shared" si="74"/>
        <v>3.5163026953551224E-2</v>
      </c>
      <c r="I510" s="84">
        <f t="shared" si="75"/>
        <v>0.18524082917493856</v>
      </c>
      <c r="J510" s="84">
        <f t="shared" si="76"/>
        <v>1.1896764500724366</v>
      </c>
      <c r="L510" s="85">
        <f t="shared" si="77"/>
        <v>0.51392730600855563</v>
      </c>
      <c r="M510" s="85">
        <f t="shared" si="78"/>
        <v>0.18524082917493856</v>
      </c>
      <c r="N510" s="85">
        <f t="shared" si="79"/>
        <v>8.1528565940619746E-2</v>
      </c>
      <c r="P510" s="86">
        <f t="shared" si="80"/>
        <v>0.44902730600855562</v>
      </c>
      <c r="Q510" s="86">
        <f t="shared" si="80"/>
        <v>0.12034082917493856</v>
      </c>
      <c r="R510" s="86">
        <f t="shared" si="80"/>
        <v>1.6628565940619747E-2</v>
      </c>
    </row>
    <row r="511" spans="1:18" x14ac:dyDescent="0.35">
      <c r="A511" s="1">
        <v>1995.09</v>
      </c>
      <c r="B511" s="89">
        <f t="shared" si="71"/>
        <v>1995.09</v>
      </c>
      <c r="C511" s="80">
        <f t="shared" si="72"/>
        <v>34943</v>
      </c>
      <c r="D511" s="1">
        <f>VLOOKUP(A511,Data_Shiller!A:M,13,FALSE)</f>
        <v>23.946007075299857</v>
      </c>
      <c r="E511" s="1">
        <f>VLOOKUP(A511,Data_Shiller!A:B,2)</f>
        <v>578.77</v>
      </c>
      <c r="F511" s="81">
        <f>VLOOKUP(C511,'FRED Graph'!$A$12:$C$853,3,FALSE)</f>
        <v>6.2E-2</v>
      </c>
      <c r="G511" s="82">
        <f t="shared" si="73"/>
        <v>5.0254121388362272E-3</v>
      </c>
      <c r="H511" s="83">
        <f t="shared" si="74"/>
        <v>7.1703785614318782E-3</v>
      </c>
      <c r="I511" s="84">
        <f t="shared" si="75"/>
        <v>0.16605905627451323</v>
      </c>
      <c r="J511" s="84">
        <f t="shared" si="76"/>
        <v>1.1181471050676435</v>
      </c>
      <c r="L511" s="85">
        <f t="shared" si="77"/>
        <v>8.9520317314089937E-2</v>
      </c>
      <c r="M511" s="85">
        <f t="shared" si="78"/>
        <v>0.16605905627451323</v>
      </c>
      <c r="N511" s="85">
        <f t="shared" si="79"/>
        <v>7.794254139382617E-2</v>
      </c>
      <c r="P511" s="86">
        <f t="shared" si="80"/>
        <v>2.7520317314089937E-2</v>
      </c>
      <c r="Q511" s="86">
        <f t="shared" si="80"/>
        <v>0.10405905627451323</v>
      </c>
      <c r="R511" s="86">
        <f t="shared" si="80"/>
        <v>1.5942541393826171E-2</v>
      </c>
    </row>
    <row r="512" spans="1:18" x14ac:dyDescent="0.35">
      <c r="A512" s="1">
        <v>1995.1</v>
      </c>
      <c r="B512" s="89">
        <f t="shared" si="71"/>
        <v>1995.1</v>
      </c>
      <c r="C512" s="80">
        <f t="shared" si="72"/>
        <v>34669</v>
      </c>
      <c r="D512" s="1">
        <f>VLOOKUP(A512,Data_Shiller!A:M,13,FALSE)</f>
        <v>23.926762764083268</v>
      </c>
      <c r="E512" s="1">
        <f>VLOOKUP(A512,Data_Shiller!A:B,2)</f>
        <v>582.91999999999996</v>
      </c>
      <c r="F512" s="81">
        <f>VLOOKUP(C512,'FRED Graph'!$A$12:$C$853,3,FALSE)</f>
        <v>7.8100000000000003E-2</v>
      </c>
      <c r="G512" s="82">
        <f t="shared" si="73"/>
        <v>6.2863628051315068E-3</v>
      </c>
      <c r="H512" s="83">
        <f t="shared" si="74"/>
        <v>2.1632471008028675E-2</v>
      </c>
      <c r="I512" s="84">
        <f t="shared" si="75"/>
        <v>0.20335552048308525</v>
      </c>
      <c r="J512" s="84">
        <f t="shared" si="76"/>
        <v>1.0448088931585811</v>
      </c>
      <c r="L512" s="85">
        <f t="shared" si="77"/>
        <v>0.29281461848536616</v>
      </c>
      <c r="M512" s="85">
        <f t="shared" si="78"/>
        <v>0.20335552048308525</v>
      </c>
      <c r="N512" s="85">
        <f t="shared" si="79"/>
        <v>7.4150840303636611E-2</v>
      </c>
      <c r="P512" s="86">
        <f t="shared" si="80"/>
        <v>0.21471461848536616</v>
      </c>
      <c r="Q512" s="86">
        <f t="shared" si="80"/>
        <v>0.12525552048308525</v>
      </c>
      <c r="R512" s="86">
        <f t="shared" si="80"/>
        <v>-3.9491596963633913E-3</v>
      </c>
    </row>
    <row r="513" spans="1:18" x14ac:dyDescent="0.35">
      <c r="A513" s="1">
        <v>1995.11</v>
      </c>
      <c r="B513" s="89">
        <f t="shared" si="71"/>
        <v>1995.11</v>
      </c>
      <c r="C513" s="80">
        <f t="shared" si="72"/>
        <v>35004</v>
      </c>
      <c r="D513" s="1">
        <f>VLOOKUP(A513,Data_Shiller!A:M,13,FALSE)</f>
        <v>24.347586881114815</v>
      </c>
      <c r="E513" s="1">
        <f>VLOOKUP(A513,Data_Shiller!A:B,2)</f>
        <v>595.53</v>
      </c>
      <c r="F513" s="81">
        <f>VLOOKUP(C513,'FRED Graph'!$A$12:$C$853,3,FALSE)</f>
        <v>5.9299999999999999E-2</v>
      </c>
      <c r="G513" s="82">
        <f t="shared" si="73"/>
        <v>4.8122345057812765E-3</v>
      </c>
      <c r="H513" s="83">
        <f t="shared" si="74"/>
        <v>3.1971521166020311E-2</v>
      </c>
      <c r="I513" s="84">
        <f t="shared" si="75"/>
        <v>0.23531979917048673</v>
      </c>
      <c r="J513" s="84">
        <f t="shared" si="76"/>
        <v>1.0777626651889913</v>
      </c>
      <c r="L513" s="85">
        <f t="shared" si="77"/>
        <v>0.45885641428504709</v>
      </c>
      <c r="M513" s="85">
        <f t="shared" si="78"/>
        <v>0.23531979917048673</v>
      </c>
      <c r="N513" s="85">
        <f t="shared" si="79"/>
        <v>7.5869495104310181E-2</v>
      </c>
      <c r="P513" s="86">
        <f t="shared" si="80"/>
        <v>0.39955641428504707</v>
      </c>
      <c r="Q513" s="86">
        <f t="shared" si="80"/>
        <v>0.17601979917048674</v>
      </c>
      <c r="R513" s="86">
        <f t="shared" si="80"/>
        <v>1.6569495104310182E-2</v>
      </c>
    </row>
    <row r="514" spans="1:18" x14ac:dyDescent="0.35">
      <c r="A514" s="1">
        <v>1995.12</v>
      </c>
      <c r="B514" s="89">
        <f t="shared" ref="B514:B577" si="81">IF(RIGHT(A514,3)="0.1",_xlfn.CONCAT(A514,"0"),A514)</f>
        <v>1995.12</v>
      </c>
      <c r="C514" s="80">
        <f t="shared" si="72"/>
        <v>35034</v>
      </c>
      <c r="D514" s="1">
        <f>VLOOKUP(A514,Data_Shiller!A:M,13,FALSE)</f>
        <v>25.027380664939098</v>
      </c>
      <c r="E514" s="1">
        <f>VLOOKUP(A514,Data_Shiller!A:B,2)</f>
        <v>614.57000000000005</v>
      </c>
      <c r="F514" s="81">
        <f>VLOOKUP(C514,'FRED Graph'!$A$12:$C$853,3,FALSE)</f>
        <v>5.7099999999999998E-2</v>
      </c>
      <c r="G514" s="82">
        <f t="shared" si="73"/>
        <v>4.638165628538804E-3</v>
      </c>
      <c r="H514" s="83">
        <f t="shared" si="74"/>
        <v>-2.4407309175533687E-4</v>
      </c>
      <c r="I514" s="84">
        <f t="shared" si="75"/>
        <v>0.20938216964707013</v>
      </c>
      <c r="J514" s="84">
        <f t="shared" si="76"/>
        <v>1.0535821794099935</v>
      </c>
      <c r="L514" s="85">
        <f t="shared" si="77"/>
        <v>-2.9249485675814091E-3</v>
      </c>
      <c r="M514" s="85">
        <f t="shared" si="78"/>
        <v>0.20938216964707013</v>
      </c>
      <c r="N514" s="85">
        <f t="shared" si="79"/>
        <v>7.4610819092823188E-2</v>
      </c>
      <c r="P514" s="86">
        <f t="shared" si="80"/>
        <v>-6.0024948567581407E-2</v>
      </c>
      <c r="Q514" s="86">
        <f t="shared" si="80"/>
        <v>0.15228216964707014</v>
      </c>
      <c r="R514" s="86">
        <f t="shared" si="80"/>
        <v>1.751081909282319E-2</v>
      </c>
    </row>
    <row r="515" spans="1:18" x14ac:dyDescent="0.35">
      <c r="A515" s="1">
        <v>1996.01</v>
      </c>
      <c r="B515" s="89">
        <f t="shared" si="81"/>
        <v>1996.01</v>
      </c>
      <c r="C515" s="80">
        <f t="shared" ref="C515:C578" si="82">DATE(LEFT(B515,4),RIGHT(B515,2),1)</f>
        <v>35065</v>
      </c>
      <c r="D515" s="1">
        <f>VLOOKUP(A515,Data_Shiller!A:M,13,FALSE)</f>
        <v>24.762465194644022</v>
      </c>
      <c r="E515" s="1">
        <f>VLOOKUP(A515,Data_Shiller!A:B,2)</f>
        <v>614.41999999999996</v>
      </c>
      <c r="F515" s="81">
        <f>VLOOKUP(C515,'FRED Graph'!$A$12:$C$853,3,FALSE)</f>
        <v>5.6500000000000002E-2</v>
      </c>
      <c r="G515" s="82">
        <f t="shared" ref="G515:G578" si="83">((1+F515)^(1/12))-1</f>
        <v>4.5906346658710628E-3</v>
      </c>
      <c r="H515" s="83">
        <f t="shared" ref="H515:H578" si="84">E516/E515-1</f>
        <v>5.715959766934664E-2</v>
      </c>
      <c r="I515" s="84">
        <f t="shared" ref="I515:I578" si="85">E527/E515-1</f>
        <v>0.2470622701083951</v>
      </c>
      <c r="J515" s="84">
        <f t="shared" ref="J515:J578" si="86">E635/E515-1</f>
        <v>1.0811985286937276</v>
      </c>
      <c r="L515" s="85">
        <f t="shared" ref="L515:L578" si="87">((1+H515)^12)-1</f>
        <v>0.94843841698324671</v>
      </c>
      <c r="M515" s="85">
        <f t="shared" ref="M515:M578" si="88">I515</f>
        <v>0.2470622701083951</v>
      </c>
      <c r="N515" s="85">
        <f t="shared" ref="N515:N578" si="89">((1+J515)^(1/10))-1</f>
        <v>7.6047272525346266E-2</v>
      </c>
      <c r="P515" s="86">
        <f t="shared" ref="P515:R578" si="90">L515-$F515</f>
        <v>0.89193841698324672</v>
      </c>
      <c r="Q515" s="86">
        <f t="shared" si="90"/>
        <v>0.1905622701083951</v>
      </c>
      <c r="R515" s="86">
        <f t="shared" si="90"/>
        <v>1.9547272525346264E-2</v>
      </c>
    </row>
    <row r="516" spans="1:18" x14ac:dyDescent="0.35">
      <c r="A516" s="1">
        <v>1996.02</v>
      </c>
      <c r="B516" s="89">
        <f t="shared" si="81"/>
        <v>1996.02</v>
      </c>
      <c r="C516" s="80">
        <f t="shared" si="82"/>
        <v>35096</v>
      </c>
      <c r="D516" s="1">
        <f>VLOOKUP(A516,Data_Shiller!A:M,13,FALSE)</f>
        <v>25.976065550593379</v>
      </c>
      <c r="E516" s="1">
        <f>VLOOKUP(A516,Data_Shiller!A:B,2)</f>
        <v>649.54</v>
      </c>
      <c r="F516" s="81">
        <f>VLOOKUP(C516,'FRED Graph'!$A$12:$C$853,3,FALSE)</f>
        <v>5.8099999999999999E-2</v>
      </c>
      <c r="G516" s="82">
        <f t="shared" si="83"/>
        <v>4.7173289717712397E-3</v>
      </c>
      <c r="H516" s="83">
        <f t="shared" si="84"/>
        <v>-3.8026911352647685E-3</v>
      </c>
      <c r="I516" s="84">
        <f t="shared" si="85"/>
        <v>0.22916217630938829</v>
      </c>
      <c r="J516" s="84">
        <f t="shared" si="86"/>
        <v>0.96546786956923381</v>
      </c>
      <c r="L516" s="85">
        <f t="shared" si="87"/>
        <v>-4.4689897897563613E-2</v>
      </c>
      <c r="M516" s="85">
        <f t="shared" si="88"/>
        <v>0.22916217630938829</v>
      </c>
      <c r="N516" s="85">
        <f t="shared" si="89"/>
        <v>6.9908394138506358E-2</v>
      </c>
      <c r="P516" s="86">
        <f t="shared" si="90"/>
        <v>-0.10278989789756361</v>
      </c>
      <c r="Q516" s="86">
        <f t="shared" si="90"/>
        <v>0.1710621763093883</v>
      </c>
      <c r="R516" s="86">
        <f t="shared" si="90"/>
        <v>1.1808394138506359E-2</v>
      </c>
    </row>
    <row r="517" spans="1:18" x14ac:dyDescent="0.35">
      <c r="A517" s="1">
        <v>1996.03</v>
      </c>
      <c r="B517" s="89">
        <f t="shared" si="81"/>
        <v>1996.03</v>
      </c>
      <c r="C517" s="80">
        <f t="shared" si="82"/>
        <v>35125</v>
      </c>
      <c r="D517" s="1">
        <f>VLOOKUP(A517,Data_Shiller!A:M,13,FALSE)</f>
        <v>25.6299303952161</v>
      </c>
      <c r="E517" s="1">
        <f>VLOOKUP(A517,Data_Shiller!A:B,2)</f>
        <v>647.07000000000005</v>
      </c>
      <c r="F517" s="81">
        <f>VLOOKUP(C517,'FRED Graph'!$A$12:$C$853,3,FALSE)</f>
        <v>6.2699999999999992E-2</v>
      </c>
      <c r="G517" s="82">
        <f t="shared" si="83"/>
        <v>5.0805993126556981E-3</v>
      </c>
      <c r="H517" s="83">
        <f t="shared" si="84"/>
        <v>1.5454278516990883E-4</v>
      </c>
      <c r="I517" s="84">
        <f t="shared" si="85"/>
        <v>0.22422612700326061</v>
      </c>
      <c r="J517" s="84">
        <f t="shared" si="86"/>
        <v>0.99938182885931948</v>
      </c>
      <c r="L517" s="85">
        <f t="shared" si="87"/>
        <v>1.8560905435276442E-3</v>
      </c>
      <c r="M517" s="85">
        <f t="shared" si="88"/>
        <v>0.22422612700326061</v>
      </c>
      <c r="N517" s="85">
        <f t="shared" si="89"/>
        <v>7.1740330956615805E-2</v>
      </c>
      <c r="P517" s="86">
        <f t="shared" si="90"/>
        <v>-6.0843909456472348E-2</v>
      </c>
      <c r="Q517" s="86">
        <f t="shared" si="90"/>
        <v>0.16152612700326063</v>
      </c>
      <c r="R517" s="86">
        <f t="shared" si="90"/>
        <v>9.0403309566158135E-3</v>
      </c>
    </row>
    <row r="518" spans="1:18" x14ac:dyDescent="0.35">
      <c r="A518" s="1">
        <v>1996.04</v>
      </c>
      <c r="B518" s="89">
        <f t="shared" si="81"/>
        <v>1996.04</v>
      </c>
      <c r="C518" s="80">
        <f t="shared" si="82"/>
        <v>35156</v>
      </c>
      <c r="D518" s="1">
        <f>VLOOKUP(A518,Data_Shiller!A:M,13,FALSE)</f>
        <v>25.424203848381513</v>
      </c>
      <c r="E518" s="1">
        <f>VLOOKUP(A518,Data_Shiller!A:B,2)</f>
        <v>647.16999999999996</v>
      </c>
      <c r="F518" s="81">
        <f>VLOOKUP(C518,'FRED Graph'!$A$12:$C$853,3,FALSE)</f>
        <v>6.5099999999999991E-2</v>
      </c>
      <c r="G518" s="82">
        <f t="shared" si="83"/>
        <v>5.2695598358027951E-3</v>
      </c>
      <c r="H518" s="83">
        <f t="shared" si="84"/>
        <v>2.1725358097563374E-2</v>
      </c>
      <c r="I518" s="84">
        <f t="shared" si="85"/>
        <v>0.18041627393111548</v>
      </c>
      <c r="J518" s="84">
        <f t="shared" si="86"/>
        <v>1.0120988302918863</v>
      </c>
      <c r="L518" s="85">
        <f t="shared" si="87"/>
        <v>0.29422584053362866</v>
      </c>
      <c r="M518" s="85">
        <f t="shared" si="88"/>
        <v>0.18041627393111548</v>
      </c>
      <c r="N518" s="85">
        <f t="shared" si="89"/>
        <v>7.2420064540529294E-2</v>
      </c>
      <c r="P518" s="86">
        <f t="shared" si="90"/>
        <v>0.22912584053362867</v>
      </c>
      <c r="Q518" s="86">
        <f t="shared" si="90"/>
        <v>0.11531627393111549</v>
      </c>
      <c r="R518" s="86">
        <f t="shared" si="90"/>
        <v>7.320064540529303E-3</v>
      </c>
    </row>
    <row r="519" spans="1:18" x14ac:dyDescent="0.35">
      <c r="A519" s="1">
        <v>1996.05</v>
      </c>
      <c r="B519" s="89">
        <f t="shared" si="81"/>
        <v>1996.05</v>
      </c>
      <c r="C519" s="80">
        <f t="shared" si="82"/>
        <v>35186</v>
      </c>
      <c r="D519" s="1">
        <f>VLOOKUP(A519,Data_Shiller!A:M,13,FALSE)</f>
        <v>25.81404382769902</v>
      </c>
      <c r="E519" s="1">
        <f>VLOOKUP(A519,Data_Shiller!A:B,2)</f>
        <v>661.23</v>
      </c>
      <c r="F519" s="81">
        <f>VLOOKUP(C519,'FRED Graph'!$A$12:$C$853,3,FALSE)</f>
        <v>6.7400000000000002E-2</v>
      </c>
      <c r="G519" s="82">
        <f t="shared" si="83"/>
        <v>5.4502811103220861E-3</v>
      </c>
      <c r="H519" s="83">
        <f t="shared" si="84"/>
        <v>1.0994661464240885E-2</v>
      </c>
      <c r="I519" s="84">
        <f t="shared" si="85"/>
        <v>0.25990956248204111</v>
      </c>
      <c r="J519" s="84">
        <f t="shared" si="86"/>
        <v>0.95092479167611876</v>
      </c>
      <c r="L519" s="85">
        <f t="shared" si="87"/>
        <v>0.14021394389636699</v>
      </c>
      <c r="M519" s="85">
        <f t="shared" si="88"/>
        <v>0.25990956248204111</v>
      </c>
      <c r="N519" s="85">
        <f t="shared" si="89"/>
        <v>6.9114088898122317E-2</v>
      </c>
      <c r="P519" s="86">
        <f t="shared" si="90"/>
        <v>7.2813943896366987E-2</v>
      </c>
      <c r="Q519" s="86">
        <f t="shared" si="90"/>
        <v>0.1925095624820411</v>
      </c>
      <c r="R519" s="86">
        <f t="shared" si="90"/>
        <v>1.7140888981223151E-3</v>
      </c>
    </row>
    <row r="520" spans="1:18" x14ac:dyDescent="0.35">
      <c r="A520" s="1">
        <v>1996.06</v>
      </c>
      <c r="B520" s="89">
        <f t="shared" si="81"/>
        <v>1996.06</v>
      </c>
      <c r="C520" s="80">
        <f t="shared" si="82"/>
        <v>35217</v>
      </c>
      <c r="D520" s="1">
        <f>VLOOKUP(A520,Data_Shiller!A:M,13,FALSE)</f>
        <v>25.966673558333831</v>
      </c>
      <c r="E520" s="1">
        <f>VLOOKUP(A520,Data_Shiller!A:B,2)</f>
        <v>668.5</v>
      </c>
      <c r="F520" s="81">
        <f>VLOOKUP(C520,'FRED Graph'!$A$12:$C$853,3,FALSE)</f>
        <v>6.9099999999999995E-2</v>
      </c>
      <c r="G520" s="82">
        <f t="shared" si="83"/>
        <v>5.5836284214501042E-3</v>
      </c>
      <c r="H520" s="83">
        <f t="shared" si="84"/>
        <v>-3.6544502617800956E-2</v>
      </c>
      <c r="I520" s="84">
        <f t="shared" si="85"/>
        <v>0.31083021690351531</v>
      </c>
      <c r="J520" s="84">
        <f t="shared" si="86"/>
        <v>0.87459985041136878</v>
      </c>
      <c r="L520" s="85">
        <f t="shared" si="87"/>
        <v>-0.36029475813786382</v>
      </c>
      <c r="M520" s="85">
        <f t="shared" si="88"/>
        <v>0.31083021690351531</v>
      </c>
      <c r="N520" s="85">
        <f t="shared" si="89"/>
        <v>6.4855939943557095E-2</v>
      </c>
      <c r="P520" s="86">
        <f t="shared" si="90"/>
        <v>-0.42939475813786382</v>
      </c>
      <c r="Q520" s="86">
        <f t="shared" si="90"/>
        <v>0.24173021690351532</v>
      </c>
      <c r="R520" s="86">
        <f t="shared" si="90"/>
        <v>-4.2440600564428999E-3</v>
      </c>
    </row>
    <row r="521" spans="1:18" x14ac:dyDescent="0.35">
      <c r="A521" s="1">
        <v>1996.07</v>
      </c>
      <c r="B521" s="89">
        <f t="shared" si="81"/>
        <v>1996.07</v>
      </c>
      <c r="C521" s="80">
        <f t="shared" si="82"/>
        <v>35247</v>
      </c>
      <c r="D521" s="1">
        <f>VLOOKUP(A521,Data_Shiller!A:M,13,FALSE)</f>
        <v>24.858411332348378</v>
      </c>
      <c r="E521" s="1">
        <f>VLOOKUP(A521,Data_Shiller!A:B,2)</f>
        <v>644.07000000000005</v>
      </c>
      <c r="F521" s="81">
        <f>VLOOKUP(C521,'FRED Graph'!$A$12:$C$853,3,FALSE)</f>
        <v>6.8699999999999997E-2</v>
      </c>
      <c r="G521" s="82">
        <f t="shared" si="83"/>
        <v>5.5522700792010049E-3</v>
      </c>
      <c r="H521" s="83">
        <f t="shared" si="84"/>
        <v>2.889437483503321E-2</v>
      </c>
      <c r="I521" s="84">
        <f t="shared" si="85"/>
        <v>0.43662955889887733</v>
      </c>
      <c r="J521" s="84">
        <f t="shared" si="86"/>
        <v>0.9566817271414596</v>
      </c>
      <c r="L521" s="85">
        <f t="shared" si="87"/>
        <v>0.40750359985099616</v>
      </c>
      <c r="M521" s="85">
        <f t="shared" si="88"/>
        <v>0.43662955889887733</v>
      </c>
      <c r="N521" s="85">
        <f t="shared" si="89"/>
        <v>6.9429152971034913E-2</v>
      </c>
      <c r="P521" s="86">
        <f t="shared" si="90"/>
        <v>0.33880359985099617</v>
      </c>
      <c r="Q521" s="86">
        <f t="shared" si="90"/>
        <v>0.36792955889887735</v>
      </c>
      <c r="R521" s="86">
        <f t="shared" si="90"/>
        <v>7.2915297103491594E-4</v>
      </c>
    </row>
    <row r="522" spans="1:18" x14ac:dyDescent="0.35">
      <c r="A522" s="1">
        <v>1996.08</v>
      </c>
      <c r="B522" s="89">
        <f t="shared" si="81"/>
        <v>1996.08</v>
      </c>
      <c r="C522" s="80">
        <f t="shared" si="82"/>
        <v>35278</v>
      </c>
      <c r="D522" s="1">
        <f>VLOOKUP(A522,Data_Shiller!A:M,13,FALSE)</f>
        <v>25.412529121454941</v>
      </c>
      <c r="E522" s="1">
        <f>VLOOKUP(A522,Data_Shiller!A:B,2)</f>
        <v>662.68</v>
      </c>
      <c r="F522" s="81">
        <f>VLOOKUP(C522,'FRED Graph'!$A$12:$C$853,3,FALSE)</f>
        <v>6.6400000000000001E-2</v>
      </c>
      <c r="G522" s="82">
        <f t="shared" si="83"/>
        <v>5.3717505475605609E-3</v>
      </c>
      <c r="H522" s="83">
        <f t="shared" si="84"/>
        <v>1.8410092352266538E-2</v>
      </c>
      <c r="I522" s="84">
        <f t="shared" si="85"/>
        <v>0.39922737973079014</v>
      </c>
      <c r="J522" s="84">
        <f t="shared" si="86"/>
        <v>0.94234019436228666</v>
      </c>
      <c r="L522" s="85">
        <f t="shared" si="87"/>
        <v>0.24472190892435308</v>
      </c>
      <c r="M522" s="85">
        <f t="shared" si="88"/>
        <v>0.39922737973079014</v>
      </c>
      <c r="N522" s="85">
        <f t="shared" si="89"/>
        <v>6.8642715620626849E-2</v>
      </c>
      <c r="P522" s="86">
        <f t="shared" si="90"/>
        <v>0.17832190892435307</v>
      </c>
      <c r="Q522" s="86">
        <f t="shared" si="90"/>
        <v>0.33282737973079013</v>
      </c>
      <c r="R522" s="86">
        <f t="shared" si="90"/>
        <v>2.2427156206268478E-3</v>
      </c>
    </row>
    <row r="523" spans="1:18" x14ac:dyDescent="0.35">
      <c r="A523" s="1">
        <v>1996.09</v>
      </c>
      <c r="B523" s="89">
        <f t="shared" si="81"/>
        <v>1996.09</v>
      </c>
      <c r="C523" s="80">
        <f t="shared" si="82"/>
        <v>35309</v>
      </c>
      <c r="D523" s="1">
        <f>VLOOKUP(A523,Data_Shiller!A:M,13,FALSE)</f>
        <v>25.680115512876753</v>
      </c>
      <c r="E523" s="1">
        <f>VLOOKUP(A523,Data_Shiller!A:B,2)</f>
        <v>674.88</v>
      </c>
      <c r="F523" s="81">
        <f>VLOOKUP(C523,'FRED Graph'!$A$12:$C$853,3,FALSE)</f>
        <v>6.83E-2</v>
      </c>
      <c r="G523" s="82">
        <f t="shared" si="83"/>
        <v>5.5209009761847394E-3</v>
      </c>
      <c r="H523" s="83">
        <f t="shared" si="84"/>
        <v>3.9384779516358437E-2</v>
      </c>
      <c r="I523" s="84">
        <f t="shared" si="85"/>
        <v>0.38842460881934571</v>
      </c>
      <c r="J523" s="84">
        <f t="shared" si="86"/>
        <v>0.95255452821242304</v>
      </c>
      <c r="L523" s="85">
        <f t="shared" si="87"/>
        <v>0.58970387933658275</v>
      </c>
      <c r="M523" s="85">
        <f t="shared" si="88"/>
        <v>0.38842460881934571</v>
      </c>
      <c r="N523" s="85">
        <f t="shared" si="89"/>
        <v>6.9203365515123627E-2</v>
      </c>
      <c r="P523" s="86">
        <f t="shared" si="90"/>
        <v>0.52140387933658272</v>
      </c>
      <c r="Q523" s="86">
        <f t="shared" si="90"/>
        <v>0.32012460881934568</v>
      </c>
      <c r="R523" s="86">
        <f t="shared" si="90"/>
        <v>9.033655151236275E-4</v>
      </c>
    </row>
    <row r="524" spans="1:18" x14ac:dyDescent="0.35">
      <c r="A524" s="1">
        <v>1996.1</v>
      </c>
      <c r="B524" s="89">
        <f t="shared" si="81"/>
        <v>1996.1</v>
      </c>
      <c r="C524" s="80">
        <f t="shared" si="82"/>
        <v>35034</v>
      </c>
      <c r="D524" s="1">
        <f>VLOOKUP(A524,Data_Shiller!A:M,13,FALSE)</f>
        <v>26.483467720897195</v>
      </c>
      <c r="E524" s="1">
        <f>VLOOKUP(A524,Data_Shiller!A:B,2)</f>
        <v>701.46</v>
      </c>
      <c r="F524" s="81">
        <f>VLOOKUP(C524,'FRED Graph'!$A$12:$C$853,3,FALSE)</f>
        <v>5.7099999999999998E-2</v>
      </c>
      <c r="G524" s="82">
        <f t="shared" si="83"/>
        <v>4.638165628538804E-3</v>
      </c>
      <c r="H524" s="83">
        <f t="shared" si="84"/>
        <v>4.8769708892880459E-2</v>
      </c>
      <c r="I524" s="84">
        <f t="shared" si="85"/>
        <v>0.35597183018276146</v>
      </c>
      <c r="J524" s="84">
        <f t="shared" si="86"/>
        <v>0.94363185356256962</v>
      </c>
      <c r="L524" s="85">
        <f t="shared" si="87"/>
        <v>0.7707678329210792</v>
      </c>
      <c r="M524" s="85">
        <f t="shared" si="88"/>
        <v>0.35597183018276146</v>
      </c>
      <c r="N524" s="85">
        <f t="shared" si="89"/>
        <v>6.8713759267407637E-2</v>
      </c>
      <c r="P524" s="86">
        <f t="shared" si="90"/>
        <v>0.71366783292107916</v>
      </c>
      <c r="Q524" s="86">
        <f t="shared" si="90"/>
        <v>0.29887183018276148</v>
      </c>
      <c r="R524" s="86">
        <f t="shared" si="90"/>
        <v>1.1613759267407639E-2</v>
      </c>
    </row>
    <row r="525" spans="1:18" x14ac:dyDescent="0.35">
      <c r="A525" s="1">
        <v>1996.11</v>
      </c>
      <c r="B525" s="89">
        <f t="shared" si="81"/>
        <v>1996.11</v>
      </c>
      <c r="C525" s="80">
        <f t="shared" si="82"/>
        <v>35370</v>
      </c>
      <c r="D525" s="1">
        <f>VLOOKUP(A525,Data_Shiller!A:M,13,FALSE)</f>
        <v>27.585612049012795</v>
      </c>
      <c r="E525" s="1">
        <f>VLOOKUP(A525,Data_Shiller!A:B,2)</f>
        <v>735.67</v>
      </c>
      <c r="F525" s="81">
        <f>VLOOKUP(C525,'FRED Graph'!$A$12:$C$853,3,FALSE)</f>
        <v>6.2E-2</v>
      </c>
      <c r="G525" s="82">
        <f t="shared" si="83"/>
        <v>5.0254121388362272E-3</v>
      </c>
      <c r="H525" s="83">
        <f t="shared" si="84"/>
        <v>1.0303532834015305E-2</v>
      </c>
      <c r="I525" s="84">
        <f t="shared" si="85"/>
        <v>0.27627876629467019</v>
      </c>
      <c r="J525" s="84">
        <f t="shared" si="86"/>
        <v>0.88758546630962276</v>
      </c>
      <c r="L525" s="85">
        <f t="shared" si="87"/>
        <v>0.13089545746848286</v>
      </c>
      <c r="M525" s="85">
        <f t="shared" si="88"/>
        <v>0.27627876629467019</v>
      </c>
      <c r="N525" s="85">
        <f t="shared" si="89"/>
        <v>6.5591291232050875E-2</v>
      </c>
      <c r="P525" s="86">
        <f t="shared" si="90"/>
        <v>6.8895457468482857E-2</v>
      </c>
      <c r="Q525" s="86">
        <f t="shared" si="90"/>
        <v>0.21427876629467019</v>
      </c>
      <c r="R525" s="86">
        <f t="shared" si="90"/>
        <v>3.591291232050875E-3</v>
      </c>
    </row>
    <row r="526" spans="1:18" x14ac:dyDescent="0.35">
      <c r="A526" s="1">
        <v>1996.12</v>
      </c>
      <c r="B526" s="89">
        <f t="shared" si="81"/>
        <v>1996.12</v>
      </c>
      <c r="C526" s="80">
        <f t="shared" si="82"/>
        <v>35400</v>
      </c>
      <c r="D526" s="1">
        <f>VLOOKUP(A526,Data_Shiller!A:M,13,FALSE)</f>
        <v>27.723946163893963</v>
      </c>
      <c r="E526" s="1">
        <f>VLOOKUP(A526,Data_Shiller!A:B,2)</f>
        <v>743.25</v>
      </c>
      <c r="F526" s="81">
        <f>VLOOKUP(C526,'FRED Graph'!$A$12:$C$853,3,FALSE)</f>
        <v>6.3E-2</v>
      </c>
      <c r="G526" s="82">
        <f t="shared" si="83"/>
        <v>5.1042407584538374E-3</v>
      </c>
      <c r="H526" s="83">
        <f t="shared" si="84"/>
        <v>3.0904809956273205E-2</v>
      </c>
      <c r="I526" s="84">
        <f t="shared" si="85"/>
        <v>0.29481331987891024</v>
      </c>
      <c r="J526" s="84">
        <f t="shared" si="86"/>
        <v>0.9057114026236126</v>
      </c>
      <c r="L526" s="85">
        <f t="shared" si="87"/>
        <v>0.44086333872233818</v>
      </c>
      <c r="M526" s="85">
        <f t="shared" si="88"/>
        <v>0.29481331987891024</v>
      </c>
      <c r="N526" s="85">
        <f t="shared" si="89"/>
        <v>6.6610152664003275E-2</v>
      </c>
      <c r="P526" s="86">
        <f t="shared" si="90"/>
        <v>0.37786333872233818</v>
      </c>
      <c r="Q526" s="86">
        <f t="shared" si="90"/>
        <v>0.23181331987891024</v>
      </c>
      <c r="R526" s="86">
        <f t="shared" si="90"/>
        <v>3.6101526640032744E-3</v>
      </c>
    </row>
    <row r="527" spans="1:18" x14ac:dyDescent="0.35">
      <c r="A527" s="1">
        <v>1997.01</v>
      </c>
      <c r="B527" s="89">
        <f t="shared" si="81"/>
        <v>1997.01</v>
      </c>
      <c r="C527" s="80">
        <f t="shared" si="82"/>
        <v>35431</v>
      </c>
      <c r="D527" s="1">
        <f>VLOOKUP(A527,Data_Shiller!A:M,13,FALSE)</f>
        <v>28.332870129950361</v>
      </c>
      <c r="E527" s="1">
        <f>VLOOKUP(A527,Data_Shiller!A:B,2)</f>
        <v>766.22</v>
      </c>
      <c r="F527" s="81">
        <f>VLOOKUP(C527,'FRED Graph'!$A$12:$C$853,3,FALSE)</f>
        <v>6.5799999999999997E-2</v>
      </c>
      <c r="G527" s="82">
        <f t="shared" si="83"/>
        <v>5.3245998017803498E-3</v>
      </c>
      <c r="H527" s="83">
        <f t="shared" si="84"/>
        <v>4.19853305839053E-2</v>
      </c>
      <c r="I527" s="84">
        <f t="shared" si="85"/>
        <v>0.25728902926052566</v>
      </c>
      <c r="J527" s="84">
        <f t="shared" si="86"/>
        <v>0.85868288481115096</v>
      </c>
      <c r="L527" s="85">
        <f t="shared" si="87"/>
        <v>0.63809565501612164</v>
      </c>
      <c r="M527" s="85">
        <f t="shared" si="88"/>
        <v>0.25728902926052566</v>
      </c>
      <c r="N527" s="85">
        <f t="shared" si="89"/>
        <v>6.394831226797093E-2</v>
      </c>
      <c r="P527" s="86">
        <f t="shared" si="90"/>
        <v>0.57229565501612167</v>
      </c>
      <c r="Q527" s="86">
        <f t="shared" si="90"/>
        <v>0.19148902926052566</v>
      </c>
      <c r="R527" s="86">
        <f t="shared" si="90"/>
        <v>-1.851687732029067E-3</v>
      </c>
    </row>
    <row r="528" spans="1:18" x14ac:dyDescent="0.35">
      <c r="A528" s="1">
        <v>1997.02</v>
      </c>
      <c r="B528" s="89">
        <f t="shared" si="81"/>
        <v>1997.02</v>
      </c>
      <c r="C528" s="80">
        <f t="shared" si="82"/>
        <v>35462</v>
      </c>
      <c r="D528" s="1">
        <f>VLOOKUP(A528,Data_Shiller!A:M,13,FALSE)</f>
        <v>29.265634883575949</v>
      </c>
      <c r="E528" s="1">
        <f>VLOOKUP(A528,Data_Shiller!A:B,2)</f>
        <v>798.39</v>
      </c>
      <c r="F528" s="81">
        <f>VLOOKUP(C528,'FRED Graph'!$A$12:$C$853,3,FALSE)</f>
        <v>6.4199999999999993E-2</v>
      </c>
      <c r="G528" s="82">
        <f t="shared" si="83"/>
        <v>5.1987454217645723E-3</v>
      </c>
      <c r="H528" s="83">
        <f t="shared" si="84"/>
        <v>-7.8032039479453141E-3</v>
      </c>
      <c r="I528" s="84">
        <f t="shared" si="85"/>
        <v>0.28225553927278657</v>
      </c>
      <c r="J528" s="84">
        <f t="shared" si="86"/>
        <v>0.80964190433246896</v>
      </c>
      <c r="L528" s="85">
        <f t="shared" si="87"/>
        <v>-8.9722425507105741E-2</v>
      </c>
      <c r="M528" s="85">
        <f t="shared" si="88"/>
        <v>0.28225553927278657</v>
      </c>
      <c r="N528" s="85">
        <f t="shared" si="89"/>
        <v>6.1107207421010612E-2</v>
      </c>
      <c r="P528" s="86">
        <f t="shared" si="90"/>
        <v>-0.15392242550710572</v>
      </c>
      <c r="Q528" s="86">
        <f t="shared" si="90"/>
        <v>0.21805553927278659</v>
      </c>
      <c r="R528" s="86">
        <f t="shared" si="90"/>
        <v>-3.0927925789893812E-3</v>
      </c>
    </row>
    <row r="529" spans="1:18" x14ac:dyDescent="0.35">
      <c r="A529" s="1">
        <v>1997.03</v>
      </c>
      <c r="B529" s="89">
        <f t="shared" si="81"/>
        <v>1997.03</v>
      </c>
      <c r="C529" s="80">
        <f t="shared" si="82"/>
        <v>35490</v>
      </c>
      <c r="D529" s="1">
        <f>VLOOKUP(A529,Data_Shiller!A:M,13,FALSE)</f>
        <v>28.802458591871648</v>
      </c>
      <c r="E529" s="1">
        <f>VLOOKUP(A529,Data_Shiller!A:B,2)</f>
        <v>792.16</v>
      </c>
      <c r="F529" s="81">
        <f>VLOOKUP(C529,'FRED Graph'!$A$12:$C$853,3,FALSE)</f>
        <v>6.6900000000000001E-2</v>
      </c>
      <c r="G529" s="82">
        <f t="shared" si="83"/>
        <v>5.4110242629969996E-3</v>
      </c>
      <c r="H529" s="83">
        <f t="shared" si="84"/>
        <v>-3.5636740052514715E-2</v>
      </c>
      <c r="I529" s="84">
        <f t="shared" si="85"/>
        <v>0.35935922035952328</v>
      </c>
      <c r="J529" s="84">
        <f t="shared" si="86"/>
        <v>0.77609321349222382</v>
      </c>
      <c r="L529" s="85">
        <f t="shared" si="87"/>
        <v>-0.3530244378215267</v>
      </c>
      <c r="M529" s="85">
        <f t="shared" si="88"/>
        <v>0.35935922035952328</v>
      </c>
      <c r="N529" s="85">
        <f t="shared" si="89"/>
        <v>5.912342962617112E-2</v>
      </c>
      <c r="P529" s="86">
        <f t="shared" si="90"/>
        <v>-0.41992443782152672</v>
      </c>
      <c r="Q529" s="86">
        <f t="shared" si="90"/>
        <v>0.29245922035952326</v>
      </c>
      <c r="R529" s="86">
        <f t="shared" si="90"/>
        <v>-7.7765703738288811E-3</v>
      </c>
    </row>
    <row r="530" spans="1:18" x14ac:dyDescent="0.35">
      <c r="A530" s="1">
        <v>1997.04</v>
      </c>
      <c r="B530" s="89">
        <f t="shared" si="81"/>
        <v>1997.04</v>
      </c>
      <c r="C530" s="80">
        <f t="shared" si="82"/>
        <v>35521</v>
      </c>
      <c r="D530" s="1">
        <f>VLOOKUP(A530,Data_Shiller!A:M,13,FALSE)</f>
        <v>27.585160338136539</v>
      </c>
      <c r="E530" s="1">
        <f>VLOOKUP(A530,Data_Shiller!A:B,2)</f>
        <v>763.93</v>
      </c>
      <c r="F530" s="81">
        <f>VLOOKUP(C530,'FRED Graph'!$A$12:$C$853,3,FALSE)</f>
        <v>6.8900000000000003E-2</v>
      </c>
      <c r="G530" s="82">
        <f t="shared" si="83"/>
        <v>5.5679505949390862E-3</v>
      </c>
      <c r="H530" s="83">
        <f t="shared" si="84"/>
        <v>9.0531855012893958E-2</v>
      </c>
      <c r="I530" s="84">
        <f t="shared" si="85"/>
        <v>0.45589255560064412</v>
      </c>
      <c r="J530" s="84">
        <f t="shared" si="86"/>
        <v>0.91593470605945604</v>
      </c>
      <c r="L530" s="85">
        <f t="shared" si="87"/>
        <v>1.829178003644516</v>
      </c>
      <c r="M530" s="85">
        <f t="shared" si="88"/>
        <v>0.45589255560064412</v>
      </c>
      <c r="N530" s="85">
        <f t="shared" si="89"/>
        <v>6.7180965475155174E-2</v>
      </c>
      <c r="P530" s="86">
        <f t="shared" si="90"/>
        <v>1.760278003644516</v>
      </c>
      <c r="Q530" s="86">
        <f t="shared" si="90"/>
        <v>0.38699255560064411</v>
      </c>
      <c r="R530" s="86">
        <f t="shared" si="90"/>
        <v>-1.7190345248448285E-3</v>
      </c>
    </row>
    <row r="531" spans="1:18" x14ac:dyDescent="0.35">
      <c r="A531" s="1">
        <v>1997.05</v>
      </c>
      <c r="B531" s="89">
        <f t="shared" si="81"/>
        <v>1997.05</v>
      </c>
      <c r="C531" s="80">
        <f t="shared" si="82"/>
        <v>35551</v>
      </c>
      <c r="D531" s="1">
        <f>VLOOKUP(A531,Data_Shiller!A:M,13,FALSE)</f>
        <v>29.928362224688776</v>
      </c>
      <c r="E531" s="1">
        <f>VLOOKUP(A531,Data_Shiller!A:B,2)</f>
        <v>833.09</v>
      </c>
      <c r="F531" s="81">
        <f>VLOOKUP(C531,'FRED Graph'!$A$12:$C$853,3,FALSE)</f>
        <v>6.7099999999999993E-2</v>
      </c>
      <c r="G531" s="82">
        <f t="shared" si="83"/>
        <v>5.4267290252520972E-3</v>
      </c>
      <c r="H531" s="83">
        <f t="shared" si="84"/>
        <v>5.1855141701376617E-2</v>
      </c>
      <c r="I531" s="84">
        <f t="shared" si="85"/>
        <v>0.33049250381111284</v>
      </c>
      <c r="J531" s="84">
        <f t="shared" si="86"/>
        <v>0.81389765811616988</v>
      </c>
      <c r="L531" s="85">
        <f t="shared" si="87"/>
        <v>0.8343035670625647</v>
      </c>
      <c r="M531" s="85">
        <f t="shared" si="88"/>
        <v>0.33049250381111284</v>
      </c>
      <c r="N531" s="85">
        <f t="shared" si="89"/>
        <v>6.1356485422466855E-2</v>
      </c>
      <c r="P531" s="86">
        <f t="shared" si="90"/>
        <v>0.76720356706256476</v>
      </c>
      <c r="Q531" s="86">
        <f t="shared" si="90"/>
        <v>0.26339250381111284</v>
      </c>
      <c r="R531" s="86">
        <f t="shared" si="90"/>
        <v>-5.7435145775331375E-3</v>
      </c>
    </row>
    <row r="532" spans="1:18" x14ac:dyDescent="0.35">
      <c r="A532" s="1">
        <v>1997.06</v>
      </c>
      <c r="B532" s="89">
        <f t="shared" si="81"/>
        <v>1997.06</v>
      </c>
      <c r="C532" s="80">
        <f t="shared" si="82"/>
        <v>35582</v>
      </c>
      <c r="D532" s="1">
        <f>VLOOKUP(A532,Data_Shiller!A:M,13,FALSE)</f>
        <v>31.256560616381261</v>
      </c>
      <c r="E532" s="1">
        <f>VLOOKUP(A532,Data_Shiller!A:B,2)</f>
        <v>876.29</v>
      </c>
      <c r="F532" s="81">
        <f>VLOOKUP(C532,'FRED Graph'!$A$12:$C$853,3,FALSE)</f>
        <v>6.4899999999999999E-2</v>
      </c>
      <c r="G532" s="82">
        <f t="shared" si="83"/>
        <v>5.2538280408596094E-3</v>
      </c>
      <c r="H532" s="83">
        <f t="shared" si="84"/>
        <v>5.5917561537847105E-2</v>
      </c>
      <c r="I532" s="84">
        <f t="shared" si="85"/>
        <v>0.26486665373335327</v>
      </c>
      <c r="J532" s="84">
        <f t="shared" si="86"/>
        <v>0.72795535724474791</v>
      </c>
      <c r="L532" s="85">
        <f t="shared" si="87"/>
        <v>0.9211450454855945</v>
      </c>
      <c r="M532" s="85">
        <f t="shared" si="88"/>
        <v>0.26486665373335327</v>
      </c>
      <c r="N532" s="85">
        <f t="shared" si="89"/>
        <v>5.6217239670870667E-2</v>
      </c>
      <c r="P532" s="86">
        <f t="shared" si="90"/>
        <v>0.85624504548559455</v>
      </c>
      <c r="Q532" s="86">
        <f t="shared" si="90"/>
        <v>0.19996665373335326</v>
      </c>
      <c r="R532" s="86">
        <f t="shared" si="90"/>
        <v>-8.6827603291293326E-3</v>
      </c>
    </row>
    <row r="533" spans="1:18" x14ac:dyDescent="0.35">
      <c r="A533" s="1">
        <v>1997.07</v>
      </c>
      <c r="B533" s="89">
        <f t="shared" si="81"/>
        <v>1997.07</v>
      </c>
      <c r="C533" s="80">
        <f t="shared" si="82"/>
        <v>35612</v>
      </c>
      <c r="D533" s="1">
        <f>VLOOKUP(A533,Data_Shiller!A:M,13,FALSE)</f>
        <v>32.766637689669921</v>
      </c>
      <c r="E533" s="1">
        <f>VLOOKUP(A533,Data_Shiller!A:B,2)</f>
        <v>925.29</v>
      </c>
      <c r="F533" s="81">
        <f>VLOOKUP(C533,'FRED Graph'!$A$12:$C$853,3,FALSE)</f>
        <v>6.2199999999999998E-2</v>
      </c>
      <c r="G533" s="82">
        <f t="shared" si="83"/>
        <v>5.0411833044619048E-3</v>
      </c>
      <c r="H533" s="83">
        <f t="shared" si="84"/>
        <v>2.1074473948707872E-3</v>
      </c>
      <c r="I533" s="84">
        <f t="shared" si="85"/>
        <v>0.24996487587675209</v>
      </c>
      <c r="J533" s="84">
        <f t="shared" si="86"/>
        <v>0.64349555274562587</v>
      </c>
      <c r="L533" s="85">
        <f t="shared" si="87"/>
        <v>2.5584565787365898E-2</v>
      </c>
      <c r="M533" s="85">
        <f t="shared" si="88"/>
        <v>0.24996487587675209</v>
      </c>
      <c r="N533" s="85">
        <f t="shared" si="89"/>
        <v>5.0937413678983301E-2</v>
      </c>
      <c r="P533" s="86">
        <f t="shared" si="90"/>
        <v>-3.66154342126341E-2</v>
      </c>
      <c r="Q533" s="86">
        <f t="shared" si="90"/>
        <v>0.18776487587675209</v>
      </c>
      <c r="R533" s="86">
        <f t="shared" si="90"/>
        <v>-1.1262586321016697E-2</v>
      </c>
    </row>
    <row r="534" spans="1:18" x14ac:dyDescent="0.35">
      <c r="A534" s="1">
        <v>1997.08</v>
      </c>
      <c r="B534" s="89">
        <f t="shared" si="81"/>
        <v>1997.08</v>
      </c>
      <c r="C534" s="80">
        <f t="shared" si="82"/>
        <v>35643</v>
      </c>
      <c r="D534" s="1">
        <f>VLOOKUP(A534,Data_Shiller!A:M,13,FALSE)</f>
        <v>32.586283486713164</v>
      </c>
      <c r="E534" s="1">
        <f>VLOOKUP(A534,Data_Shiller!A:B,2)</f>
        <v>927.24</v>
      </c>
      <c r="F534" s="81">
        <f>VLOOKUP(C534,'FRED Graph'!$A$12:$C$853,3,FALSE)</f>
        <v>6.3E-2</v>
      </c>
      <c r="G534" s="82">
        <f t="shared" si="83"/>
        <v>5.1042407584538374E-3</v>
      </c>
      <c r="H534" s="83">
        <f t="shared" si="84"/>
        <v>1.0547431085802916E-2</v>
      </c>
      <c r="I534" s="84">
        <f t="shared" si="85"/>
        <v>0.15894482550364519</v>
      </c>
      <c r="J534" s="84">
        <f t="shared" si="86"/>
        <v>0.56876321125059293</v>
      </c>
      <c r="L534" s="85">
        <f t="shared" si="87"/>
        <v>0.13417593631270863</v>
      </c>
      <c r="M534" s="85">
        <f t="shared" si="88"/>
        <v>0.15894482550364519</v>
      </c>
      <c r="N534" s="85">
        <f t="shared" si="89"/>
        <v>4.6057938388675224E-2</v>
      </c>
      <c r="P534" s="86">
        <f t="shared" si="90"/>
        <v>7.1175936312708632E-2</v>
      </c>
      <c r="Q534" s="86">
        <f t="shared" si="90"/>
        <v>9.5944825503645192E-2</v>
      </c>
      <c r="R534" s="86">
        <f t="shared" si="90"/>
        <v>-1.6942061611324777E-2</v>
      </c>
    </row>
    <row r="535" spans="1:18" x14ac:dyDescent="0.35">
      <c r="A535" s="1">
        <v>1997.09</v>
      </c>
      <c r="B535" s="89">
        <f t="shared" si="81"/>
        <v>1997.09</v>
      </c>
      <c r="C535" s="80">
        <f t="shared" si="82"/>
        <v>35674</v>
      </c>
      <c r="D535" s="1">
        <f>VLOOKUP(A535,Data_Shiller!A:M,13,FALSE)</f>
        <v>32.666581341708614</v>
      </c>
      <c r="E535" s="1">
        <f>VLOOKUP(A535,Data_Shiller!A:B,2)</f>
        <v>937.02</v>
      </c>
      <c r="F535" s="81">
        <f>VLOOKUP(C535,'FRED Graph'!$A$12:$C$853,3,FALSE)</f>
        <v>6.2100000000000002E-2</v>
      </c>
      <c r="G535" s="82">
        <f t="shared" si="83"/>
        <v>5.0332980619396395E-3</v>
      </c>
      <c r="H535" s="83">
        <f t="shared" si="84"/>
        <v>1.5090392947855857E-2</v>
      </c>
      <c r="I535" s="84">
        <f t="shared" si="85"/>
        <v>8.9240357729824416E-2</v>
      </c>
      <c r="J535" s="84">
        <f t="shared" si="86"/>
        <v>0.59774604597553949</v>
      </c>
      <c r="L535" s="85">
        <f t="shared" si="87"/>
        <v>0.19689653682447883</v>
      </c>
      <c r="M535" s="85">
        <f t="shared" si="88"/>
        <v>8.9240357729824416E-2</v>
      </c>
      <c r="N535" s="85">
        <f t="shared" si="89"/>
        <v>4.7974644555754509E-2</v>
      </c>
      <c r="P535" s="86">
        <f t="shared" si="90"/>
        <v>0.13479653682447884</v>
      </c>
      <c r="Q535" s="86">
        <f t="shared" si="90"/>
        <v>2.7140357729824413E-2</v>
      </c>
      <c r="R535" s="86">
        <f t="shared" si="90"/>
        <v>-1.4125355444245494E-2</v>
      </c>
    </row>
    <row r="536" spans="1:18" x14ac:dyDescent="0.35">
      <c r="A536" s="1">
        <v>1997.1</v>
      </c>
      <c r="B536" s="89">
        <f t="shared" si="81"/>
        <v>1997.1</v>
      </c>
      <c r="C536" s="80">
        <f t="shared" si="82"/>
        <v>35400</v>
      </c>
      <c r="D536" s="1">
        <f>VLOOKUP(A536,Data_Shiller!A:M,13,FALSE)</f>
        <v>32.901498179798118</v>
      </c>
      <c r="E536" s="1">
        <f>VLOOKUP(A536,Data_Shiller!A:B,2)</f>
        <v>951.16</v>
      </c>
      <c r="F536" s="81">
        <f>VLOOKUP(C536,'FRED Graph'!$A$12:$C$853,3,FALSE)</f>
        <v>6.3E-2</v>
      </c>
      <c r="G536" s="82">
        <f t="shared" si="83"/>
        <v>5.1042407584538374E-3</v>
      </c>
      <c r="H536" s="83">
        <f t="shared" si="84"/>
        <v>-1.2868497413684343E-2</v>
      </c>
      <c r="I536" s="84">
        <f t="shared" si="85"/>
        <v>8.5485091887800291E-2</v>
      </c>
      <c r="J536" s="84">
        <f t="shared" si="86"/>
        <v>0.6187181967282056</v>
      </c>
      <c r="L536" s="85">
        <f t="shared" si="87"/>
        <v>-0.14394800720985168</v>
      </c>
      <c r="M536" s="85">
        <f t="shared" si="88"/>
        <v>8.5485091887800291E-2</v>
      </c>
      <c r="N536" s="85">
        <f t="shared" si="89"/>
        <v>4.9342166720781622E-2</v>
      </c>
      <c r="P536" s="86">
        <f t="shared" si="90"/>
        <v>-0.20694800720985168</v>
      </c>
      <c r="Q536" s="86">
        <f t="shared" si="90"/>
        <v>2.248509188780029E-2</v>
      </c>
      <c r="R536" s="86">
        <f t="shared" si="90"/>
        <v>-1.3657833279218379E-2</v>
      </c>
    </row>
    <row r="537" spans="1:18" x14ac:dyDescent="0.35">
      <c r="A537" s="1">
        <v>1997.11</v>
      </c>
      <c r="B537" s="89">
        <f t="shared" si="81"/>
        <v>1997.11</v>
      </c>
      <c r="C537" s="80">
        <f t="shared" si="82"/>
        <v>35735</v>
      </c>
      <c r="D537" s="1">
        <f>VLOOKUP(A537,Data_Shiller!A:M,13,FALSE)</f>
        <v>32.336600532812675</v>
      </c>
      <c r="E537" s="1">
        <f>VLOOKUP(A537,Data_Shiller!A:B,2)</f>
        <v>938.92</v>
      </c>
      <c r="F537" s="81">
        <f>VLOOKUP(C537,'FRED Graph'!$A$12:$C$853,3,FALSE)</f>
        <v>5.8799999999999998E-2</v>
      </c>
      <c r="G537" s="82">
        <f t="shared" si="83"/>
        <v>4.7727025161425907E-3</v>
      </c>
      <c r="H537" s="83">
        <f t="shared" si="84"/>
        <v>2.4975503770289231E-2</v>
      </c>
      <c r="I537" s="84">
        <f t="shared" si="85"/>
        <v>0.21887913773271439</v>
      </c>
      <c r="J537" s="84">
        <f t="shared" si="86"/>
        <v>0.55858859114727566</v>
      </c>
      <c r="L537" s="85">
        <f t="shared" si="87"/>
        <v>0.34450318082508202</v>
      </c>
      <c r="M537" s="85">
        <f t="shared" si="88"/>
        <v>0.21887913773271439</v>
      </c>
      <c r="N537" s="85">
        <f t="shared" si="89"/>
        <v>4.5377502136146219E-2</v>
      </c>
      <c r="P537" s="86">
        <f t="shared" si="90"/>
        <v>0.285703180825082</v>
      </c>
      <c r="Q537" s="86">
        <f t="shared" si="90"/>
        <v>0.1600791377327144</v>
      </c>
      <c r="R537" s="86">
        <f t="shared" si="90"/>
        <v>-1.3422497863853779E-2</v>
      </c>
    </row>
    <row r="538" spans="1:18" x14ac:dyDescent="0.35">
      <c r="A538" s="1">
        <v>1997.12</v>
      </c>
      <c r="B538" s="89">
        <f t="shared" si="81"/>
        <v>1997.12</v>
      </c>
      <c r="C538" s="80">
        <f t="shared" si="82"/>
        <v>35765</v>
      </c>
      <c r="D538" s="1">
        <f>VLOOKUP(A538,Data_Shiller!A:M,13,FALSE)</f>
        <v>33.030789042905418</v>
      </c>
      <c r="E538" s="1">
        <f>VLOOKUP(A538,Data_Shiller!A:B,2)</f>
        <v>962.37</v>
      </c>
      <c r="F538" s="81">
        <f>VLOOKUP(C538,'FRED Graph'!$A$12:$C$853,3,FALSE)</f>
        <v>5.8099999999999999E-2</v>
      </c>
      <c r="G538" s="82">
        <f t="shared" si="83"/>
        <v>4.7173289717712397E-3</v>
      </c>
      <c r="H538" s="83">
        <f t="shared" si="84"/>
        <v>1.0287103712709467E-3</v>
      </c>
      <c r="I538" s="84">
        <f t="shared" si="85"/>
        <v>0.23658260336461012</v>
      </c>
      <c r="J538" s="84">
        <f t="shared" si="86"/>
        <v>0.53705955090038127</v>
      </c>
      <c r="L538" s="85">
        <f t="shared" si="87"/>
        <v>1.2414608680432648E-2</v>
      </c>
      <c r="M538" s="85">
        <f t="shared" si="88"/>
        <v>0.23658260336461012</v>
      </c>
      <c r="N538" s="85">
        <f t="shared" si="89"/>
        <v>4.3924449925206277E-2</v>
      </c>
      <c r="P538" s="86">
        <f t="shared" si="90"/>
        <v>-4.5685391319567351E-2</v>
      </c>
      <c r="Q538" s="86">
        <f t="shared" si="90"/>
        <v>0.17848260336461014</v>
      </c>
      <c r="R538" s="86">
        <f t="shared" si="90"/>
        <v>-1.4175550074793722E-2</v>
      </c>
    </row>
    <row r="539" spans="1:18" x14ac:dyDescent="0.35">
      <c r="A539" s="1">
        <v>1998.01</v>
      </c>
      <c r="B539" s="89">
        <f t="shared" si="81"/>
        <v>1998.01</v>
      </c>
      <c r="C539" s="80">
        <f t="shared" si="82"/>
        <v>35796</v>
      </c>
      <c r="D539" s="1">
        <f>VLOOKUP(A539,Data_Shiller!A:M,13,FALSE)</f>
        <v>32.859968415052229</v>
      </c>
      <c r="E539" s="1">
        <f>VLOOKUP(A539,Data_Shiller!A:B,2)</f>
        <v>963.36</v>
      </c>
      <c r="F539" s="81">
        <f>VLOOKUP(C539,'FRED Graph'!$A$12:$C$853,3,FALSE)</f>
        <v>5.5399999999999998E-2</v>
      </c>
      <c r="G539" s="82">
        <f t="shared" si="83"/>
        <v>4.5034302658089054E-3</v>
      </c>
      <c r="H539" s="83">
        <f t="shared" si="84"/>
        <v>6.2676465703371598E-2</v>
      </c>
      <c r="I539" s="84">
        <f t="shared" si="85"/>
        <v>0.296265155289819</v>
      </c>
      <c r="J539" s="84">
        <f t="shared" si="86"/>
        <v>0.43119913635608698</v>
      </c>
      <c r="L539" s="85">
        <f t="shared" si="87"/>
        <v>1.0740191035291318</v>
      </c>
      <c r="M539" s="85">
        <f t="shared" si="88"/>
        <v>0.296265155289819</v>
      </c>
      <c r="N539" s="85">
        <f t="shared" si="89"/>
        <v>3.6501670925874752E-2</v>
      </c>
      <c r="P539" s="86">
        <f t="shared" si="90"/>
        <v>1.0186191035291319</v>
      </c>
      <c r="Q539" s="86">
        <f t="shared" si="90"/>
        <v>0.240865155289819</v>
      </c>
      <c r="R539" s="86">
        <f t="shared" si="90"/>
        <v>-1.8898329074125246E-2</v>
      </c>
    </row>
    <row r="540" spans="1:18" x14ac:dyDescent="0.35">
      <c r="A540" s="1">
        <v>1998.02</v>
      </c>
      <c r="B540" s="89">
        <f t="shared" si="81"/>
        <v>1998.02</v>
      </c>
      <c r="C540" s="80">
        <f t="shared" si="82"/>
        <v>35827</v>
      </c>
      <c r="D540" s="1">
        <f>VLOOKUP(A540,Data_Shiller!A:M,13,FALSE)</f>
        <v>34.709677782269971</v>
      </c>
      <c r="E540" s="1">
        <f>VLOOKUP(A540,Data_Shiller!A:B,2)</f>
        <v>1023.74</v>
      </c>
      <c r="F540" s="81">
        <f>VLOOKUP(C540,'FRED Graph'!$A$12:$C$853,3,FALSE)</f>
        <v>5.57E-2</v>
      </c>
      <c r="G540" s="82">
        <f t="shared" si="83"/>
        <v>4.5272215436409358E-3</v>
      </c>
      <c r="H540" s="83">
        <f t="shared" si="84"/>
        <v>5.1858870416316538E-2</v>
      </c>
      <c r="I540" s="84">
        <f t="shared" si="85"/>
        <v>0.21767245589700512</v>
      </c>
      <c r="J540" s="84">
        <f t="shared" si="86"/>
        <v>0.32345126692324211</v>
      </c>
      <c r="L540" s="85">
        <f t="shared" si="87"/>
        <v>0.83438159752356222</v>
      </c>
      <c r="M540" s="85">
        <f t="shared" si="88"/>
        <v>0.21767245589700512</v>
      </c>
      <c r="N540" s="85">
        <f t="shared" si="89"/>
        <v>2.8420666578842679E-2</v>
      </c>
      <c r="P540" s="86">
        <f t="shared" si="90"/>
        <v>0.77868159752356225</v>
      </c>
      <c r="Q540" s="86">
        <f t="shared" si="90"/>
        <v>0.16197245589700512</v>
      </c>
      <c r="R540" s="86">
        <f t="shared" si="90"/>
        <v>-2.727933342115732E-2</v>
      </c>
    </row>
    <row r="541" spans="1:18" x14ac:dyDescent="0.35">
      <c r="A541" s="1">
        <v>1998.03</v>
      </c>
      <c r="B541" s="89">
        <f t="shared" si="81"/>
        <v>1998.03</v>
      </c>
      <c r="C541" s="80">
        <f t="shared" si="82"/>
        <v>35855</v>
      </c>
      <c r="D541" s="1">
        <f>VLOOKUP(A541,Data_Shiller!A:M,13,FALSE)</f>
        <v>36.296927736425083</v>
      </c>
      <c r="E541" s="1">
        <f>VLOOKUP(A541,Data_Shiller!A:B,2)</f>
        <v>1076.83</v>
      </c>
      <c r="F541" s="81">
        <f>VLOOKUP(C541,'FRED Graph'!$A$12:$C$853,3,FALSE)</f>
        <v>5.6500000000000002E-2</v>
      </c>
      <c r="G541" s="82">
        <f t="shared" si="83"/>
        <v>4.5906346658710628E-3</v>
      </c>
      <c r="H541" s="83">
        <f t="shared" si="84"/>
        <v>3.284641029688995E-2</v>
      </c>
      <c r="I541" s="84">
        <f t="shared" si="85"/>
        <v>0.19021572578772905</v>
      </c>
      <c r="J541" s="84">
        <f t="shared" si="86"/>
        <v>0.22297855743246386</v>
      </c>
      <c r="L541" s="85">
        <f t="shared" si="87"/>
        <v>0.47376735825531346</v>
      </c>
      <c r="M541" s="85">
        <f t="shared" si="88"/>
        <v>0.19021572578772905</v>
      </c>
      <c r="N541" s="85">
        <f t="shared" si="89"/>
        <v>2.0332885492601704E-2</v>
      </c>
      <c r="P541" s="86">
        <f t="shared" si="90"/>
        <v>0.41726735825531347</v>
      </c>
      <c r="Q541" s="86">
        <f t="shared" si="90"/>
        <v>0.13371572578772906</v>
      </c>
      <c r="R541" s="86">
        <f t="shared" si="90"/>
        <v>-3.6167114507398297E-2</v>
      </c>
    </row>
    <row r="542" spans="1:18" x14ac:dyDescent="0.35">
      <c r="A542" s="1">
        <v>1998.04</v>
      </c>
      <c r="B542" s="89">
        <f t="shared" si="81"/>
        <v>1998.04</v>
      </c>
      <c r="C542" s="80">
        <f t="shared" si="82"/>
        <v>35886</v>
      </c>
      <c r="D542" s="1">
        <f>VLOOKUP(A542,Data_Shiller!A:M,13,FALSE)</f>
        <v>37.276934043028753</v>
      </c>
      <c r="E542" s="1">
        <f>VLOOKUP(A542,Data_Shiller!A:B,2)</f>
        <v>1112.2</v>
      </c>
      <c r="F542" s="81">
        <f>VLOOKUP(C542,'FRED Graph'!$A$12:$C$853,3,FALSE)</f>
        <v>5.6399999999999999E-2</v>
      </c>
      <c r="G542" s="82">
        <f t="shared" si="83"/>
        <v>4.5827104331948032E-3</v>
      </c>
      <c r="H542" s="83">
        <f t="shared" si="84"/>
        <v>-3.3986693040819471E-3</v>
      </c>
      <c r="I542" s="84">
        <f t="shared" si="85"/>
        <v>0.20010789426362163</v>
      </c>
      <c r="J542" s="84">
        <f t="shared" si="86"/>
        <v>0.23221542887969782</v>
      </c>
      <c r="L542" s="85">
        <f t="shared" si="87"/>
        <v>-4.0030239792326783E-2</v>
      </c>
      <c r="M542" s="85">
        <f t="shared" si="88"/>
        <v>0.20010789426362163</v>
      </c>
      <c r="N542" s="85">
        <f t="shared" si="89"/>
        <v>2.1100912367043145E-2</v>
      </c>
      <c r="P542" s="86">
        <f t="shared" si="90"/>
        <v>-9.6430239792326788E-2</v>
      </c>
      <c r="Q542" s="86">
        <f t="shared" si="90"/>
        <v>0.14370789426362163</v>
      </c>
      <c r="R542" s="86">
        <f t="shared" si="90"/>
        <v>-3.5299087632956853E-2</v>
      </c>
    </row>
    <row r="543" spans="1:18" x14ac:dyDescent="0.35">
      <c r="A543" s="1">
        <v>1998.05</v>
      </c>
      <c r="B543" s="89">
        <f t="shared" si="81"/>
        <v>1998.05</v>
      </c>
      <c r="C543" s="80">
        <f t="shared" si="82"/>
        <v>35916</v>
      </c>
      <c r="D543" s="1">
        <f>VLOOKUP(A543,Data_Shiller!A:M,13,FALSE)</f>
        <v>36.956598518968995</v>
      </c>
      <c r="E543" s="1">
        <f>VLOOKUP(A543,Data_Shiller!A:B,2)</f>
        <v>1108.42</v>
      </c>
      <c r="F543" s="81">
        <f>VLOOKUP(C543,'FRED Graph'!$A$12:$C$853,3,FALSE)</f>
        <v>5.6500000000000002E-2</v>
      </c>
      <c r="G543" s="82">
        <f t="shared" si="83"/>
        <v>4.5906346658710628E-3</v>
      </c>
      <c r="H543" s="83">
        <f t="shared" si="84"/>
        <v>-2.7065552768767986E-5</v>
      </c>
      <c r="I543" s="84">
        <f t="shared" si="85"/>
        <v>0.20177369589144889</v>
      </c>
      <c r="J543" s="84">
        <f t="shared" si="86"/>
        <v>0.26596416520813415</v>
      </c>
      <c r="L543" s="85">
        <f t="shared" si="87"/>
        <v>-3.2473828967316543E-4</v>
      </c>
      <c r="M543" s="85">
        <f t="shared" si="88"/>
        <v>0.20177369589144889</v>
      </c>
      <c r="N543" s="85">
        <f t="shared" si="89"/>
        <v>2.3863689239817631E-2</v>
      </c>
      <c r="P543" s="86">
        <f t="shared" si="90"/>
        <v>-5.6824738289673167E-2</v>
      </c>
      <c r="Q543" s="86">
        <f t="shared" si="90"/>
        <v>0.1452736958914489</v>
      </c>
      <c r="R543" s="86">
        <f t="shared" si="90"/>
        <v>-3.263631076018237E-2</v>
      </c>
    </row>
    <row r="544" spans="1:18" x14ac:dyDescent="0.35">
      <c r="A544" s="1">
        <v>1998.06</v>
      </c>
      <c r="B544" s="89">
        <f t="shared" si="81"/>
        <v>1998.06</v>
      </c>
      <c r="C544" s="80">
        <f t="shared" si="82"/>
        <v>35947</v>
      </c>
      <c r="D544" s="1">
        <f>VLOOKUP(A544,Data_Shiller!A:M,13,FALSE)</f>
        <v>36.802293460092017</v>
      </c>
      <c r="E544" s="1">
        <f>VLOOKUP(A544,Data_Shiller!A:B,2)</f>
        <v>1108.3900000000001</v>
      </c>
      <c r="F544" s="81">
        <f>VLOOKUP(C544,'FRED Graph'!$A$12:$C$853,3,FALSE)</f>
        <v>5.5E-2</v>
      </c>
      <c r="G544" s="82">
        <f t="shared" si="83"/>
        <v>4.471698917043021E-3</v>
      </c>
      <c r="H544" s="83">
        <f t="shared" si="84"/>
        <v>4.3477476339555343E-2</v>
      </c>
      <c r="I544" s="84">
        <f t="shared" si="85"/>
        <v>0.19321718889560513</v>
      </c>
      <c r="J544" s="84">
        <f t="shared" si="86"/>
        <v>0.21008850675303803</v>
      </c>
      <c r="L544" s="85">
        <f t="shared" si="87"/>
        <v>0.66646789045629462</v>
      </c>
      <c r="M544" s="85">
        <f t="shared" si="88"/>
        <v>0.19321718889560513</v>
      </c>
      <c r="N544" s="85">
        <f t="shared" si="89"/>
        <v>1.9252331622479524E-2</v>
      </c>
      <c r="P544" s="86">
        <f t="shared" si="90"/>
        <v>0.61146789045629457</v>
      </c>
      <c r="Q544" s="86">
        <f t="shared" si="90"/>
        <v>0.13821718889560514</v>
      </c>
      <c r="R544" s="86">
        <f t="shared" si="90"/>
        <v>-3.5747668377520476E-2</v>
      </c>
    </row>
    <row r="545" spans="1:18" x14ac:dyDescent="0.35">
      <c r="A545" s="1">
        <v>1998.07</v>
      </c>
      <c r="B545" s="89">
        <f t="shared" si="81"/>
        <v>1998.07</v>
      </c>
      <c r="C545" s="80">
        <f t="shared" si="82"/>
        <v>35977</v>
      </c>
      <c r="D545" s="1">
        <f>VLOOKUP(A545,Data_Shiller!A:M,13,FALSE)</f>
        <v>38.25964508524855</v>
      </c>
      <c r="E545" s="1">
        <f>VLOOKUP(A545,Data_Shiller!A:B,2)</f>
        <v>1156.58</v>
      </c>
      <c r="F545" s="81">
        <f>VLOOKUP(C545,'FRED Graph'!$A$12:$C$853,3,FALSE)</f>
        <v>5.4600000000000003E-2</v>
      </c>
      <c r="G545" s="82">
        <f t="shared" si="83"/>
        <v>4.439956538087042E-3</v>
      </c>
      <c r="H545" s="83">
        <f t="shared" si="84"/>
        <v>-7.0864099327327179E-2</v>
      </c>
      <c r="I545" s="84">
        <f t="shared" si="85"/>
        <v>0.1940289474139274</v>
      </c>
      <c r="J545" s="84">
        <f t="shared" si="86"/>
        <v>8.7110273392242643E-2</v>
      </c>
      <c r="L545" s="85">
        <f t="shared" si="87"/>
        <v>-0.58604713560822552</v>
      </c>
      <c r="M545" s="85">
        <f t="shared" si="88"/>
        <v>0.1940289474139274</v>
      </c>
      <c r="N545" s="85">
        <f t="shared" si="89"/>
        <v>8.3872828594191429E-3</v>
      </c>
      <c r="P545" s="86">
        <f t="shared" si="90"/>
        <v>-0.6406471356082255</v>
      </c>
      <c r="Q545" s="86">
        <f t="shared" si="90"/>
        <v>0.13942894741392739</v>
      </c>
      <c r="R545" s="86">
        <f t="shared" si="90"/>
        <v>-4.621271714058086E-2</v>
      </c>
    </row>
    <row r="546" spans="1:18" x14ac:dyDescent="0.35">
      <c r="A546" s="1">
        <v>1998.08</v>
      </c>
      <c r="B546" s="89">
        <f t="shared" si="81"/>
        <v>1998.08</v>
      </c>
      <c r="C546" s="80">
        <f t="shared" si="82"/>
        <v>36008</v>
      </c>
      <c r="D546" s="1">
        <f>VLOOKUP(A546,Data_Shiller!A:M,13,FALSE)</f>
        <v>35.423401024878316</v>
      </c>
      <c r="E546" s="1">
        <f>VLOOKUP(A546,Data_Shiller!A:B,2)</f>
        <v>1074.6199999999999</v>
      </c>
      <c r="F546" s="81">
        <f>VLOOKUP(C546,'FRED Graph'!$A$12:$C$853,3,FALSE)</f>
        <v>5.3399999999999996E-2</v>
      </c>
      <c r="G546" s="82">
        <f t="shared" si="83"/>
        <v>4.3446631398347257E-3</v>
      </c>
      <c r="H546" s="83">
        <f t="shared" si="84"/>
        <v>-5.0231709813701508E-2</v>
      </c>
      <c r="I546" s="84">
        <f t="shared" si="85"/>
        <v>0.23531108670972078</v>
      </c>
      <c r="J546" s="84">
        <f t="shared" si="86"/>
        <v>0.19248664644246349</v>
      </c>
      <c r="L546" s="85">
        <f t="shared" si="87"/>
        <v>-0.46121935119623603</v>
      </c>
      <c r="M546" s="85">
        <f t="shared" si="88"/>
        <v>0.23531108670972078</v>
      </c>
      <c r="N546" s="85">
        <f t="shared" si="89"/>
        <v>1.7759939573787076E-2</v>
      </c>
      <c r="P546" s="86">
        <f t="shared" si="90"/>
        <v>-0.51461935119623603</v>
      </c>
      <c r="Q546" s="86">
        <f t="shared" si="90"/>
        <v>0.18191108670972078</v>
      </c>
      <c r="R546" s="86">
        <f t="shared" si="90"/>
        <v>-3.564006042621292E-2</v>
      </c>
    </row>
    <row r="547" spans="1:18" x14ac:dyDescent="0.35">
      <c r="A547" s="1">
        <v>1998.09</v>
      </c>
      <c r="B547" s="89">
        <f t="shared" si="81"/>
        <v>1998.09</v>
      </c>
      <c r="C547" s="80">
        <f t="shared" si="82"/>
        <v>36039</v>
      </c>
      <c r="D547" s="1">
        <f>VLOOKUP(A547,Data_Shiller!A:M,13,FALSE)</f>
        <v>33.532356980834891</v>
      </c>
      <c r="E547" s="1">
        <f>VLOOKUP(A547,Data_Shiller!A:B,2)</f>
        <v>1020.64</v>
      </c>
      <c r="F547" s="81">
        <f>VLOOKUP(C547,'FRED Graph'!$A$12:$C$853,3,FALSE)</f>
        <v>4.8099999999999997E-2</v>
      </c>
      <c r="G547" s="82">
        <f t="shared" si="83"/>
        <v>3.9225900629809018E-3</v>
      </c>
      <c r="H547" s="83">
        <f t="shared" si="84"/>
        <v>1.1590766577833644E-2</v>
      </c>
      <c r="I547" s="84">
        <f t="shared" si="85"/>
        <v>0.29151316820818329</v>
      </c>
      <c r="J547" s="84">
        <f t="shared" si="86"/>
        <v>0.19234010032920534</v>
      </c>
      <c r="L547" s="85">
        <f t="shared" si="87"/>
        <v>0.14830770621219713</v>
      </c>
      <c r="M547" s="85">
        <f t="shared" si="88"/>
        <v>0.29151316820818329</v>
      </c>
      <c r="N547" s="85">
        <f t="shared" si="89"/>
        <v>1.7747431508179368E-2</v>
      </c>
      <c r="P547" s="86">
        <f t="shared" si="90"/>
        <v>0.10020770621219713</v>
      </c>
      <c r="Q547" s="86">
        <f t="shared" si="90"/>
        <v>0.24341316820818329</v>
      </c>
      <c r="R547" s="86">
        <f t="shared" si="90"/>
        <v>-3.0352568491820629E-2</v>
      </c>
    </row>
    <row r="548" spans="1:18" x14ac:dyDescent="0.35">
      <c r="A548" s="1">
        <v>1998.1</v>
      </c>
      <c r="B548" s="89">
        <f t="shared" si="81"/>
        <v>1998.1</v>
      </c>
      <c r="C548" s="80">
        <f t="shared" si="82"/>
        <v>35765</v>
      </c>
      <c r="D548" s="1">
        <f>VLOOKUP(A548,Data_Shiller!A:M,13,FALSE)</f>
        <v>33.773102879048139</v>
      </c>
      <c r="E548" s="1">
        <f>VLOOKUP(A548,Data_Shiller!A:B,2)</f>
        <v>1032.47</v>
      </c>
      <c r="F548" s="81">
        <f>VLOOKUP(C548,'FRED Graph'!$A$12:$C$853,3,FALSE)</f>
        <v>5.8099999999999999E-2</v>
      </c>
      <c r="G548" s="82">
        <f t="shared" si="83"/>
        <v>4.7173289717712397E-3</v>
      </c>
      <c r="H548" s="83">
        <f t="shared" si="84"/>
        <v>0.10843898612066205</v>
      </c>
      <c r="I548" s="84">
        <f t="shared" si="85"/>
        <v>0.25912617315757358</v>
      </c>
      <c r="J548" s="84">
        <f t="shared" si="86"/>
        <v>-6.1667651360330145E-2</v>
      </c>
      <c r="L548" s="85">
        <f t="shared" si="87"/>
        <v>2.4398658744362924</v>
      </c>
      <c r="M548" s="85">
        <f t="shared" si="88"/>
        <v>0.25912617315757358</v>
      </c>
      <c r="N548" s="85">
        <f t="shared" si="89"/>
        <v>-6.3448932623769716E-3</v>
      </c>
      <c r="P548" s="86">
        <f t="shared" si="90"/>
        <v>2.3817658744362924</v>
      </c>
      <c r="Q548" s="86">
        <f t="shared" si="90"/>
        <v>0.2010261731575736</v>
      </c>
      <c r="R548" s="86">
        <f t="shared" si="90"/>
        <v>-6.444489326237697E-2</v>
      </c>
    </row>
    <row r="549" spans="1:18" x14ac:dyDescent="0.35">
      <c r="A549" s="1">
        <v>1998.11</v>
      </c>
      <c r="B549" s="89">
        <f t="shared" si="81"/>
        <v>1998.11</v>
      </c>
      <c r="C549" s="80">
        <f t="shared" si="82"/>
        <v>36100</v>
      </c>
      <c r="D549" s="1">
        <f>VLOOKUP(A549,Data_Shiller!A:M,13,FALSE)</f>
        <v>37.36939188392094</v>
      </c>
      <c r="E549" s="1">
        <f>VLOOKUP(A549,Data_Shiller!A:B,2)</f>
        <v>1144.43</v>
      </c>
      <c r="F549" s="81">
        <f>VLOOKUP(C549,'FRED Graph'!$A$12:$C$853,3,FALSE)</f>
        <v>4.8300000000000003E-2</v>
      </c>
      <c r="G549" s="82">
        <f t="shared" si="83"/>
        <v>3.9385528336748354E-3</v>
      </c>
      <c r="H549" s="83">
        <f t="shared" si="84"/>
        <v>3.9862639043017012E-2</v>
      </c>
      <c r="I549" s="84">
        <f t="shared" si="85"/>
        <v>0.21545223386314571</v>
      </c>
      <c r="J549" s="84">
        <f t="shared" si="86"/>
        <v>-0.22840191186879066</v>
      </c>
      <c r="L549" s="85">
        <f t="shared" si="87"/>
        <v>0.5984965305011154</v>
      </c>
      <c r="M549" s="85">
        <f t="shared" si="88"/>
        <v>0.21545223386314571</v>
      </c>
      <c r="N549" s="85">
        <f t="shared" si="89"/>
        <v>-2.5595873941858915E-2</v>
      </c>
      <c r="P549" s="86">
        <f t="shared" si="90"/>
        <v>0.55019653050111539</v>
      </c>
      <c r="Q549" s="86">
        <f t="shared" si="90"/>
        <v>0.1671522338631457</v>
      </c>
      <c r="R549" s="86">
        <f t="shared" si="90"/>
        <v>-7.3895873941858925E-2</v>
      </c>
    </row>
    <row r="550" spans="1:18" x14ac:dyDescent="0.35">
      <c r="A550" s="1">
        <v>1998.12</v>
      </c>
      <c r="B550" s="89">
        <f t="shared" si="81"/>
        <v>1998.12</v>
      </c>
      <c r="C550" s="80">
        <f t="shared" si="82"/>
        <v>36130</v>
      </c>
      <c r="D550" s="1">
        <f>VLOOKUP(A550,Data_Shiller!A:M,13,FALSE)</f>
        <v>38.820274780098146</v>
      </c>
      <c r="E550" s="1">
        <f>VLOOKUP(A550,Data_Shiller!A:B,2)</f>
        <v>1190.05</v>
      </c>
      <c r="F550" s="81">
        <f>VLOOKUP(C550,'FRED Graph'!$A$12:$C$853,3,FALSE)</f>
        <v>4.6500000000000007E-2</v>
      </c>
      <c r="G550" s="82">
        <f t="shared" si="83"/>
        <v>3.7947872834442897E-3</v>
      </c>
      <c r="H550" s="83">
        <f t="shared" si="84"/>
        <v>4.9342464602327718E-2</v>
      </c>
      <c r="I550" s="84">
        <f t="shared" si="85"/>
        <v>0.20052098651317185</v>
      </c>
      <c r="J550" s="84">
        <f t="shared" si="86"/>
        <v>-0.26258560564682154</v>
      </c>
      <c r="L550" s="85">
        <f t="shared" si="87"/>
        <v>0.78240740606574666</v>
      </c>
      <c r="M550" s="85">
        <f t="shared" si="88"/>
        <v>0.20052098651317185</v>
      </c>
      <c r="N550" s="85">
        <f t="shared" si="89"/>
        <v>-3.0001280215987247E-2</v>
      </c>
      <c r="P550" s="86">
        <f t="shared" si="90"/>
        <v>0.73590740606574667</v>
      </c>
      <c r="Q550" s="86">
        <f t="shared" si="90"/>
        <v>0.15402098651317184</v>
      </c>
      <c r="R550" s="86">
        <f t="shared" si="90"/>
        <v>-7.6501280215987261E-2</v>
      </c>
    </row>
    <row r="551" spans="1:18" x14ac:dyDescent="0.35">
      <c r="A551" s="1">
        <v>1999.01</v>
      </c>
      <c r="B551" s="89">
        <f t="shared" si="81"/>
        <v>1999.01</v>
      </c>
      <c r="C551" s="80">
        <f t="shared" si="82"/>
        <v>36161</v>
      </c>
      <c r="D551" s="1">
        <f>VLOOKUP(A551,Data_Shiller!A:M,13,FALSE)</f>
        <v>40.576957677208114</v>
      </c>
      <c r="E551" s="1">
        <f>VLOOKUP(A551,Data_Shiller!A:B,2)</f>
        <v>1248.77</v>
      </c>
      <c r="F551" s="81">
        <f>VLOOKUP(C551,'FRED Graph'!$A$12:$C$853,3,FALSE)</f>
        <v>4.7199999999999999E-2</v>
      </c>
      <c r="G551" s="82">
        <f t="shared" si="83"/>
        <v>3.8507230235700352E-3</v>
      </c>
      <c r="H551" s="83">
        <f t="shared" si="84"/>
        <v>-1.7537256660554723E-3</v>
      </c>
      <c r="I551" s="84">
        <f t="shared" si="85"/>
        <v>0.1415953298045276</v>
      </c>
      <c r="J551" s="84">
        <f t="shared" si="86"/>
        <v>-0.30685394428117263</v>
      </c>
      <c r="L551" s="85">
        <f t="shared" si="87"/>
        <v>-2.0842903387624956E-2</v>
      </c>
      <c r="M551" s="85">
        <f t="shared" si="88"/>
        <v>0.1415953298045276</v>
      </c>
      <c r="N551" s="85">
        <f t="shared" si="89"/>
        <v>-3.5987920972490595E-2</v>
      </c>
      <c r="P551" s="86">
        <f t="shared" si="90"/>
        <v>-6.8042903387624948E-2</v>
      </c>
      <c r="Q551" s="86">
        <f t="shared" si="90"/>
        <v>9.4395329804527611E-2</v>
      </c>
      <c r="R551" s="86">
        <f t="shared" si="90"/>
        <v>-8.3187920972490587E-2</v>
      </c>
    </row>
    <row r="552" spans="1:18" x14ac:dyDescent="0.35">
      <c r="A552" s="1">
        <v>1999.02</v>
      </c>
      <c r="B552" s="89">
        <f t="shared" si="81"/>
        <v>1999.02</v>
      </c>
      <c r="C552" s="80">
        <f t="shared" si="82"/>
        <v>36192</v>
      </c>
      <c r="D552" s="1">
        <f>VLOOKUP(A552,Data_Shiller!A:M,13,FALSE)</f>
        <v>40.400159229259948</v>
      </c>
      <c r="E552" s="1">
        <f>VLOOKUP(A552,Data_Shiller!A:B,2)</f>
        <v>1246.58</v>
      </c>
      <c r="F552" s="81">
        <f>VLOOKUP(C552,'FRED Graph'!$A$12:$C$853,3,FALSE)</f>
        <v>0.05</v>
      </c>
      <c r="G552" s="82">
        <f t="shared" si="83"/>
        <v>4.0741237836483535E-3</v>
      </c>
      <c r="H552" s="83">
        <f t="shared" si="84"/>
        <v>2.8140993758924537E-2</v>
      </c>
      <c r="I552" s="84">
        <f t="shared" si="85"/>
        <v>0.11414429880152088</v>
      </c>
      <c r="J552" s="84">
        <f t="shared" si="86"/>
        <v>-0.35404867718076649</v>
      </c>
      <c r="L552" s="85">
        <f t="shared" si="87"/>
        <v>0.39518599074275818</v>
      </c>
      <c r="M552" s="85">
        <f t="shared" si="88"/>
        <v>0.11414429880152088</v>
      </c>
      <c r="N552" s="85">
        <f t="shared" si="89"/>
        <v>-4.2761893131737505E-2</v>
      </c>
      <c r="P552" s="86">
        <f t="shared" si="90"/>
        <v>0.34518599074275819</v>
      </c>
      <c r="Q552" s="86">
        <f t="shared" si="90"/>
        <v>6.414429880152088E-2</v>
      </c>
      <c r="R552" s="86">
        <f t="shared" si="90"/>
        <v>-9.2761893131737508E-2</v>
      </c>
    </row>
    <row r="553" spans="1:18" x14ac:dyDescent="0.35">
      <c r="A553" s="1">
        <v>1999.03</v>
      </c>
      <c r="B553" s="89">
        <f t="shared" si="81"/>
        <v>1999.03</v>
      </c>
      <c r="C553" s="80">
        <f t="shared" si="82"/>
        <v>36220</v>
      </c>
      <c r="D553" s="1">
        <f>VLOOKUP(A553,Data_Shiller!A:M,13,FALSE)</f>
        <v>41.356103632712987</v>
      </c>
      <c r="E553" s="1">
        <f>VLOOKUP(A553,Data_Shiller!A:B,2)</f>
        <v>1281.6600000000001</v>
      </c>
      <c r="F553" s="81">
        <f>VLOOKUP(C553,'FRED Graph'!$A$12:$C$853,3,FALSE)</f>
        <v>5.2300000000000006E-2</v>
      </c>
      <c r="G553" s="82">
        <f t="shared" si="83"/>
        <v>4.2572234018702915E-3</v>
      </c>
      <c r="H553" s="83">
        <f t="shared" si="84"/>
        <v>4.1430644632741931E-2</v>
      </c>
      <c r="I553" s="84">
        <f t="shared" si="85"/>
        <v>0.12526723155907171</v>
      </c>
      <c r="J553" s="84">
        <f t="shared" si="86"/>
        <v>-0.40925830563487986</v>
      </c>
      <c r="L553" s="85">
        <f t="shared" si="87"/>
        <v>0.62766203745933713</v>
      </c>
      <c r="M553" s="85">
        <f t="shared" si="88"/>
        <v>0.12526723155907171</v>
      </c>
      <c r="N553" s="85">
        <f t="shared" si="89"/>
        <v>-5.1276272399032319E-2</v>
      </c>
      <c r="P553" s="86">
        <f t="shared" si="90"/>
        <v>0.57536203745933712</v>
      </c>
      <c r="Q553" s="86">
        <f t="shared" si="90"/>
        <v>7.2967231559071699E-2</v>
      </c>
      <c r="R553" s="86">
        <f t="shared" si="90"/>
        <v>-0.10357627239903233</v>
      </c>
    </row>
    <row r="554" spans="1:18" x14ac:dyDescent="0.35">
      <c r="A554" s="1">
        <v>1999.04</v>
      </c>
      <c r="B554" s="89">
        <f t="shared" si="81"/>
        <v>1999.04</v>
      </c>
      <c r="C554" s="80">
        <f t="shared" si="82"/>
        <v>36251</v>
      </c>
      <c r="D554" s="1">
        <f>VLOOKUP(A554,Data_Shiller!A:M,13,FALSE)</f>
        <v>42.704509516892145</v>
      </c>
      <c r="E554" s="1">
        <f>VLOOKUP(A554,Data_Shiller!A:B,2)</f>
        <v>1334.76</v>
      </c>
      <c r="F554" s="81">
        <f>VLOOKUP(C554,'FRED Graph'!$A$12:$C$853,3,FALSE)</f>
        <v>5.1799999999999999E-2</v>
      </c>
      <c r="G554" s="82">
        <f t="shared" si="83"/>
        <v>4.21745036527299E-3</v>
      </c>
      <c r="H554" s="83">
        <f t="shared" si="84"/>
        <v>-2.0153435823668797E-3</v>
      </c>
      <c r="I554" s="84">
        <f t="shared" si="85"/>
        <v>9.4848512092061465E-2</v>
      </c>
      <c r="J554" s="84">
        <f t="shared" si="86"/>
        <v>-0.36456741286823102</v>
      </c>
      <c r="L554" s="85">
        <f t="shared" si="87"/>
        <v>-2.3917849423603199E-2</v>
      </c>
      <c r="M554" s="85">
        <f t="shared" si="88"/>
        <v>9.4848512092061465E-2</v>
      </c>
      <c r="N554" s="85">
        <f t="shared" si="89"/>
        <v>-4.4332210881286915E-2</v>
      </c>
      <c r="P554" s="86">
        <f t="shared" si="90"/>
        <v>-7.5717849423603198E-2</v>
      </c>
      <c r="Q554" s="86">
        <f t="shared" si="90"/>
        <v>4.3048512092061467E-2</v>
      </c>
      <c r="R554" s="86">
        <f t="shared" si="90"/>
        <v>-9.6132210881286914E-2</v>
      </c>
    </row>
    <row r="555" spans="1:18" x14ac:dyDescent="0.35">
      <c r="A555" s="1">
        <v>1999.05</v>
      </c>
      <c r="B555" s="89">
        <f t="shared" si="81"/>
        <v>1999.05</v>
      </c>
      <c r="C555" s="80">
        <f t="shared" si="82"/>
        <v>36281</v>
      </c>
      <c r="D555" s="1">
        <f>VLOOKUP(A555,Data_Shiller!A:M,13,FALSE)</f>
        <v>42.556676709518037</v>
      </c>
      <c r="E555" s="1">
        <f>VLOOKUP(A555,Data_Shiller!A:B,2)</f>
        <v>1332.07</v>
      </c>
      <c r="F555" s="81">
        <f>VLOOKUP(C555,'FRED Graph'!$A$12:$C$853,3,FALSE)</f>
        <v>5.5399999999999998E-2</v>
      </c>
      <c r="G555" s="82">
        <f t="shared" si="83"/>
        <v>4.5034302658089054E-3</v>
      </c>
      <c r="H555" s="83">
        <f t="shared" si="84"/>
        <v>-7.1467715660588071E-3</v>
      </c>
      <c r="I555" s="84">
        <f t="shared" si="85"/>
        <v>6.4868963342767261E-2</v>
      </c>
      <c r="J555" s="84">
        <f t="shared" si="86"/>
        <v>-0.32255061670933205</v>
      </c>
      <c r="L555" s="85">
        <f t="shared" si="87"/>
        <v>-8.2469250203875633E-2</v>
      </c>
      <c r="M555" s="85">
        <f t="shared" si="88"/>
        <v>6.4868963342767261E-2</v>
      </c>
      <c r="N555" s="85">
        <f t="shared" si="89"/>
        <v>-3.8193550017116551E-2</v>
      </c>
      <c r="P555" s="86">
        <f t="shared" si="90"/>
        <v>-0.13786925020387564</v>
      </c>
      <c r="Q555" s="86">
        <f t="shared" si="90"/>
        <v>9.4689633427672629E-3</v>
      </c>
      <c r="R555" s="86">
        <f t="shared" si="90"/>
        <v>-9.3593550017116556E-2</v>
      </c>
    </row>
    <row r="556" spans="1:18" x14ac:dyDescent="0.35">
      <c r="A556" s="1">
        <v>1999.06</v>
      </c>
      <c r="B556" s="89">
        <f t="shared" si="81"/>
        <v>1999.06</v>
      </c>
      <c r="C556" s="80">
        <f t="shared" si="82"/>
        <v>36312</v>
      </c>
      <c r="D556" s="1">
        <f>VLOOKUP(A556,Data_Shiller!A:M,13,FALSE)</f>
        <v>42.180675911746917</v>
      </c>
      <c r="E556" s="1">
        <f>VLOOKUP(A556,Data_Shiller!A:B,2)</f>
        <v>1322.55</v>
      </c>
      <c r="F556" s="81">
        <f>VLOOKUP(C556,'FRED Graph'!$A$12:$C$853,3,FALSE)</f>
        <v>5.9000000000000004E-2</v>
      </c>
      <c r="G556" s="82">
        <f t="shared" si="83"/>
        <v>4.7885173650881185E-3</v>
      </c>
      <c r="H556" s="83">
        <f t="shared" si="84"/>
        <v>4.4187365317001293E-2</v>
      </c>
      <c r="I556" s="84">
        <f t="shared" si="85"/>
        <v>0.10541000340251783</v>
      </c>
      <c r="J556" s="84">
        <f t="shared" si="86"/>
        <v>-0.29974670144796034</v>
      </c>
      <c r="L556" s="85">
        <f t="shared" si="87"/>
        <v>0.68012350337653604</v>
      </c>
      <c r="M556" s="85">
        <f t="shared" si="88"/>
        <v>0.10541000340251783</v>
      </c>
      <c r="N556" s="85">
        <f t="shared" si="89"/>
        <v>-3.5003992957799435E-2</v>
      </c>
      <c r="P556" s="86">
        <f t="shared" si="90"/>
        <v>0.62112350337653599</v>
      </c>
      <c r="Q556" s="86">
        <f t="shared" si="90"/>
        <v>4.6410003402517823E-2</v>
      </c>
      <c r="R556" s="86">
        <f t="shared" si="90"/>
        <v>-9.4003992957799432E-2</v>
      </c>
    </row>
    <row r="557" spans="1:18" x14ac:dyDescent="0.35">
      <c r="A557" s="1">
        <v>1999.07</v>
      </c>
      <c r="B557" s="89">
        <f t="shared" si="81"/>
        <v>1999.07</v>
      </c>
      <c r="C557" s="80">
        <f t="shared" si="82"/>
        <v>36342</v>
      </c>
      <c r="D557" s="1">
        <f>VLOOKUP(A557,Data_Shiller!A:M,13,FALSE)</f>
        <v>43.828035992805418</v>
      </c>
      <c r="E557" s="1">
        <f>VLOOKUP(A557,Data_Shiller!A:B,2)</f>
        <v>1380.99</v>
      </c>
      <c r="F557" s="81">
        <f>VLOOKUP(C557,'FRED Graph'!$A$12:$C$853,3,FALSE)</f>
        <v>5.79E-2</v>
      </c>
      <c r="G557" s="82">
        <f t="shared" si="83"/>
        <v>4.7015017912679369E-3</v>
      </c>
      <c r="H557" s="83">
        <f t="shared" si="84"/>
        <v>-3.8740323970484991E-2</v>
      </c>
      <c r="I557" s="84">
        <f t="shared" si="85"/>
        <v>6.6626116047183492E-2</v>
      </c>
      <c r="J557" s="84">
        <f t="shared" si="86"/>
        <v>-0.3223557013446875</v>
      </c>
      <c r="L557" s="85">
        <f t="shared" si="87"/>
        <v>-0.37757261339362991</v>
      </c>
      <c r="M557" s="85">
        <f t="shared" si="88"/>
        <v>6.6626116047183492E-2</v>
      </c>
      <c r="N557" s="85">
        <f t="shared" si="89"/>
        <v>-3.8165880557020193E-2</v>
      </c>
      <c r="P557" s="86">
        <f t="shared" si="90"/>
        <v>-0.43547261339362991</v>
      </c>
      <c r="Q557" s="86">
        <f t="shared" si="90"/>
        <v>8.7261160471834923E-3</v>
      </c>
      <c r="R557" s="86">
        <f t="shared" si="90"/>
        <v>-9.60658805570202E-2</v>
      </c>
    </row>
    <row r="558" spans="1:18" x14ac:dyDescent="0.35">
      <c r="A558" s="1">
        <v>1999.08</v>
      </c>
      <c r="B558" s="89">
        <f t="shared" si="81"/>
        <v>1999.08</v>
      </c>
      <c r="C558" s="80">
        <f t="shared" si="82"/>
        <v>36373</v>
      </c>
      <c r="D558" s="1">
        <f>VLOOKUP(A558,Data_Shiller!A:M,13,FALSE)</f>
        <v>41.930712159940455</v>
      </c>
      <c r="E558" s="1">
        <f>VLOOKUP(A558,Data_Shiller!A:B,2)</f>
        <v>1327.49</v>
      </c>
      <c r="F558" s="81">
        <f>VLOOKUP(C558,'FRED Graph'!$A$12:$C$853,3,FALSE)</f>
        <v>5.9400000000000001E-2</v>
      </c>
      <c r="G558" s="82">
        <f t="shared" si="83"/>
        <v>4.8201388511142085E-3</v>
      </c>
      <c r="H558" s="83">
        <f t="shared" si="84"/>
        <v>-7.0207685180302404E-3</v>
      </c>
      <c r="I558" s="84">
        <f t="shared" si="85"/>
        <v>0.11899901317524053</v>
      </c>
      <c r="J558" s="84">
        <f t="shared" si="86"/>
        <v>-0.23936903479498906</v>
      </c>
      <c r="L558" s="85">
        <f t="shared" si="87"/>
        <v>-8.107094802359327E-2</v>
      </c>
      <c r="M558" s="85">
        <f t="shared" si="88"/>
        <v>0.11899901317524053</v>
      </c>
      <c r="N558" s="85">
        <f t="shared" si="89"/>
        <v>-2.6989783913918375E-2</v>
      </c>
      <c r="P558" s="86">
        <f t="shared" si="90"/>
        <v>-0.14047094802359328</v>
      </c>
      <c r="Q558" s="86">
        <f t="shared" si="90"/>
        <v>5.959901317524053E-2</v>
      </c>
      <c r="R558" s="86">
        <f t="shared" si="90"/>
        <v>-8.6389783913918383E-2</v>
      </c>
    </row>
    <row r="559" spans="1:18" x14ac:dyDescent="0.35">
      <c r="A559" s="1">
        <v>1999.09</v>
      </c>
      <c r="B559" s="89">
        <f t="shared" si="81"/>
        <v>1999.09</v>
      </c>
      <c r="C559" s="80">
        <f t="shared" si="82"/>
        <v>36404</v>
      </c>
      <c r="D559" s="1">
        <f>VLOOKUP(A559,Data_Shiller!A:M,13,FALSE)</f>
        <v>41.323451334715038</v>
      </c>
      <c r="E559" s="1">
        <f>VLOOKUP(A559,Data_Shiller!A:B,2)</f>
        <v>1318.17</v>
      </c>
      <c r="F559" s="81">
        <f>VLOOKUP(C559,'FRED Graph'!$A$12:$C$853,3,FALSE)</f>
        <v>5.9200000000000003E-2</v>
      </c>
      <c r="G559" s="82">
        <f t="shared" si="83"/>
        <v>4.8043294764150701E-3</v>
      </c>
      <c r="H559" s="83">
        <f t="shared" si="84"/>
        <v>-1.3776675239157377E-2</v>
      </c>
      <c r="I559" s="84">
        <f t="shared" si="85"/>
        <v>0.1137030883725163</v>
      </c>
      <c r="J559" s="84">
        <f t="shared" si="86"/>
        <v>-0.20757565412655432</v>
      </c>
      <c r="L559" s="85">
        <f t="shared" si="87"/>
        <v>-0.15335131995236084</v>
      </c>
      <c r="M559" s="85">
        <f t="shared" si="88"/>
        <v>0.1137030883725163</v>
      </c>
      <c r="N559" s="85">
        <f t="shared" si="89"/>
        <v>-2.2997261564255633E-2</v>
      </c>
      <c r="P559" s="86">
        <f t="shared" si="90"/>
        <v>-0.21255131995236085</v>
      </c>
      <c r="Q559" s="86">
        <f t="shared" si="90"/>
        <v>5.4503088372516301E-2</v>
      </c>
      <c r="R559" s="86">
        <f t="shared" si="90"/>
        <v>-8.2197261564255636E-2</v>
      </c>
    </row>
    <row r="560" spans="1:18" x14ac:dyDescent="0.35">
      <c r="A560" s="1">
        <v>1999.1</v>
      </c>
      <c r="B560" s="89">
        <f t="shared" si="81"/>
        <v>1999.1</v>
      </c>
      <c r="C560" s="80">
        <f t="shared" si="82"/>
        <v>36130</v>
      </c>
      <c r="D560" s="1">
        <f>VLOOKUP(A560,Data_Shiller!A:M,13,FALSE)</f>
        <v>40.552854399539875</v>
      </c>
      <c r="E560" s="1">
        <f>VLOOKUP(A560,Data_Shiller!A:B,2)</f>
        <v>1300.01</v>
      </c>
      <c r="F560" s="81">
        <f>VLOOKUP(C560,'FRED Graph'!$A$12:$C$853,3,FALSE)</f>
        <v>4.6500000000000007E-2</v>
      </c>
      <c r="G560" s="82">
        <f t="shared" si="83"/>
        <v>3.7947872834442897E-3</v>
      </c>
      <c r="H560" s="83">
        <f t="shared" si="84"/>
        <v>6.9991769294082351E-2</v>
      </c>
      <c r="I560" s="84">
        <f t="shared" si="85"/>
        <v>6.9330235921262195E-2</v>
      </c>
      <c r="J560" s="84">
        <f t="shared" si="86"/>
        <v>-0.17872939438927382</v>
      </c>
      <c r="L560" s="85">
        <f t="shared" si="87"/>
        <v>1.251983704746968</v>
      </c>
      <c r="M560" s="85">
        <f t="shared" si="88"/>
        <v>6.9330235921262195E-2</v>
      </c>
      <c r="N560" s="85">
        <f t="shared" si="89"/>
        <v>-1.949767479002118E-2</v>
      </c>
      <c r="P560" s="86">
        <f t="shared" si="90"/>
        <v>1.205483704746968</v>
      </c>
      <c r="Q560" s="86">
        <f t="shared" si="90"/>
        <v>2.2830235921262189E-2</v>
      </c>
      <c r="R560" s="86">
        <f t="shared" si="90"/>
        <v>-6.5997674790021194E-2</v>
      </c>
    </row>
    <row r="561" spans="1:18" x14ac:dyDescent="0.35">
      <c r="A561" s="1">
        <v>1999.11</v>
      </c>
      <c r="B561" s="89">
        <f t="shared" si="81"/>
        <v>1999.11</v>
      </c>
      <c r="C561" s="80">
        <f t="shared" si="82"/>
        <v>36465</v>
      </c>
      <c r="D561" s="1">
        <f>VLOOKUP(A561,Data_Shiller!A:M,13,FALSE)</f>
        <v>43.208290714613923</v>
      </c>
      <c r="E561" s="1">
        <f>VLOOKUP(A561,Data_Shiller!A:B,2)</f>
        <v>1391</v>
      </c>
      <c r="F561" s="81">
        <f>VLOOKUP(C561,'FRED Graph'!$A$12:$C$853,3,FALSE)</f>
        <v>6.0299999999999999E-2</v>
      </c>
      <c r="G561" s="82">
        <f t="shared" si="83"/>
        <v>4.8912471980258054E-3</v>
      </c>
      <c r="H561" s="83">
        <f t="shared" si="84"/>
        <v>2.7088425593098542E-2</v>
      </c>
      <c r="I561" s="84">
        <f t="shared" si="85"/>
        <v>-9.3170381020848403E-3</v>
      </c>
      <c r="J561" s="84">
        <f t="shared" si="86"/>
        <v>-0.21777857656362332</v>
      </c>
      <c r="L561" s="85">
        <f t="shared" si="87"/>
        <v>0.37814216832210845</v>
      </c>
      <c r="M561" s="85">
        <f t="shared" si="88"/>
        <v>-9.3170381020848403E-3</v>
      </c>
      <c r="N561" s="85">
        <f t="shared" si="89"/>
        <v>-2.426255773658148E-2</v>
      </c>
      <c r="P561" s="86">
        <f t="shared" si="90"/>
        <v>0.31784216832210843</v>
      </c>
      <c r="Q561" s="86">
        <f t="shared" si="90"/>
        <v>-6.9617038102084833E-2</v>
      </c>
      <c r="R561" s="86">
        <f t="shared" si="90"/>
        <v>-8.4562557736581473E-2</v>
      </c>
    </row>
    <row r="562" spans="1:18" x14ac:dyDescent="0.35">
      <c r="A562" s="1">
        <v>1999.12</v>
      </c>
      <c r="B562" s="89">
        <f t="shared" si="81"/>
        <v>1999.12</v>
      </c>
      <c r="C562" s="80">
        <f t="shared" si="82"/>
        <v>36495</v>
      </c>
      <c r="D562" s="1">
        <f>VLOOKUP(A562,Data_Shiller!A:M,13,FALSE)</f>
        <v>44.197939761040573</v>
      </c>
      <c r="E562" s="1">
        <f>VLOOKUP(A562,Data_Shiller!A:B,2)</f>
        <v>1428.68</v>
      </c>
      <c r="F562" s="81">
        <f>VLOOKUP(C562,'FRED Graph'!$A$12:$C$853,3,FALSE)</f>
        <v>6.2800000000000009E-2</v>
      </c>
      <c r="G562" s="82">
        <f t="shared" si="83"/>
        <v>5.0884804742696854E-3</v>
      </c>
      <c r="H562" s="83">
        <f t="shared" si="84"/>
        <v>-2.1628356244925984E-3</v>
      </c>
      <c r="I562" s="84">
        <f t="shared" si="85"/>
        <v>-6.8419800095192773E-2</v>
      </c>
      <c r="J562" s="84">
        <f t="shared" si="86"/>
        <v>-0.2227930677268527</v>
      </c>
      <c r="L562" s="85">
        <f t="shared" si="87"/>
        <v>-2.5647503911904179E-2</v>
      </c>
      <c r="M562" s="85">
        <f t="shared" si="88"/>
        <v>-6.8419800095192773E-2</v>
      </c>
      <c r="N562" s="85">
        <f t="shared" si="89"/>
        <v>-2.4889873588468503E-2</v>
      </c>
      <c r="P562" s="86">
        <f t="shared" si="90"/>
        <v>-8.8447503911904188E-2</v>
      </c>
      <c r="Q562" s="86">
        <f t="shared" si="90"/>
        <v>-0.1312198000951928</v>
      </c>
      <c r="R562" s="86">
        <f t="shared" si="90"/>
        <v>-8.7689873588468512E-2</v>
      </c>
    </row>
    <row r="563" spans="1:18" x14ac:dyDescent="0.35">
      <c r="A563" s="1">
        <v>2000.01</v>
      </c>
      <c r="B563" s="89">
        <f t="shared" si="81"/>
        <v>2000.01</v>
      </c>
      <c r="C563" s="80">
        <f t="shared" si="82"/>
        <v>36526</v>
      </c>
      <c r="D563" s="1">
        <f>VLOOKUP(A563,Data_Shiller!A:M,13,FALSE)</f>
        <v>43.772578146938002</v>
      </c>
      <c r="E563" s="1">
        <f>VLOOKUP(A563,Data_Shiller!A:B,2)</f>
        <v>1425.59</v>
      </c>
      <c r="F563" s="81">
        <f>VLOOKUP(C563,'FRED Graph'!$A$12:$C$853,3,FALSE)</f>
        <v>6.6600000000000006E-2</v>
      </c>
      <c r="G563" s="82">
        <f t="shared" si="83"/>
        <v>5.3874620588785227E-3</v>
      </c>
      <c r="H563" s="83">
        <f t="shared" si="84"/>
        <v>-2.5757756437685519E-2</v>
      </c>
      <c r="I563" s="84">
        <f t="shared" si="85"/>
        <v>-6.310369741650812E-2</v>
      </c>
      <c r="J563" s="84">
        <f t="shared" si="86"/>
        <v>-0.21184912913249954</v>
      </c>
      <c r="L563" s="85">
        <f t="shared" si="87"/>
        <v>-0.2688550543892706</v>
      </c>
      <c r="M563" s="85">
        <f t="shared" si="88"/>
        <v>-6.310369741650812E-2</v>
      </c>
      <c r="N563" s="85">
        <f t="shared" si="89"/>
        <v>-2.3525433617529456E-2</v>
      </c>
      <c r="P563" s="86">
        <f t="shared" si="90"/>
        <v>-0.33545505438927059</v>
      </c>
      <c r="Q563" s="86">
        <f t="shared" si="90"/>
        <v>-0.12970369741650811</v>
      </c>
      <c r="R563" s="86">
        <f t="shared" si="90"/>
        <v>-9.0125433617529463E-2</v>
      </c>
    </row>
    <row r="564" spans="1:18" x14ac:dyDescent="0.35">
      <c r="A564" s="1">
        <v>2000.02</v>
      </c>
      <c r="B564" s="89">
        <f t="shared" si="81"/>
        <v>2000.02</v>
      </c>
      <c r="C564" s="80">
        <f t="shared" si="82"/>
        <v>36557</v>
      </c>
      <c r="D564" s="1">
        <f>VLOOKUP(A564,Data_Shiller!A:M,13,FALSE)</f>
        <v>42.185635887917321</v>
      </c>
      <c r="E564" s="1">
        <f>VLOOKUP(A564,Data_Shiller!A:B,2)</f>
        <v>1388.87</v>
      </c>
      <c r="F564" s="81">
        <f>VLOOKUP(C564,'FRED Graph'!$A$12:$C$853,3,FALSE)</f>
        <v>6.5199999999999994E-2</v>
      </c>
      <c r="G564" s="82">
        <f t="shared" si="83"/>
        <v>5.2774247178459799E-3</v>
      </c>
      <c r="H564" s="83">
        <f t="shared" si="84"/>
        <v>3.8405322312383472E-2</v>
      </c>
      <c r="I564" s="84">
        <f t="shared" si="85"/>
        <v>-5.9847213922109233E-2</v>
      </c>
      <c r="J564" s="84">
        <f t="shared" si="86"/>
        <v>-0.21579413480023313</v>
      </c>
      <c r="L564" s="85">
        <f t="shared" si="87"/>
        <v>0.5718201976433408</v>
      </c>
      <c r="M564" s="85">
        <f t="shared" si="88"/>
        <v>-5.9847213922109233E-2</v>
      </c>
      <c r="N564" s="85">
        <f t="shared" si="89"/>
        <v>-2.4015302022574514E-2</v>
      </c>
      <c r="P564" s="86">
        <f t="shared" si="90"/>
        <v>0.50662019764334076</v>
      </c>
      <c r="Q564" s="86">
        <f t="shared" si="90"/>
        <v>-0.12504721392210921</v>
      </c>
      <c r="R564" s="86">
        <f t="shared" si="90"/>
        <v>-8.9215302022574508E-2</v>
      </c>
    </row>
    <row r="565" spans="1:18" x14ac:dyDescent="0.35">
      <c r="A565" s="1">
        <v>2000.03</v>
      </c>
      <c r="B565" s="89">
        <f t="shared" si="81"/>
        <v>2000.03</v>
      </c>
      <c r="C565" s="80">
        <f t="shared" si="82"/>
        <v>36586</v>
      </c>
      <c r="D565" s="1">
        <f>VLOOKUP(A565,Data_Shiller!A:M,13,FALSE)</f>
        <v>43.220748439965874</v>
      </c>
      <c r="E565" s="1">
        <f>VLOOKUP(A565,Data_Shiller!A:B,2)</f>
        <v>1442.21</v>
      </c>
      <c r="F565" s="81">
        <f>VLOOKUP(C565,'FRED Graph'!$A$12:$C$853,3,FALSE)</f>
        <v>6.2600000000000003E-2</v>
      </c>
      <c r="G565" s="82">
        <f t="shared" si="83"/>
        <v>5.0727174711968637E-3</v>
      </c>
      <c r="H565" s="83">
        <f t="shared" si="84"/>
        <v>1.3278232712295557E-2</v>
      </c>
      <c r="I565" s="84">
        <f t="shared" si="85"/>
        <v>-0.17775497327018963</v>
      </c>
      <c r="J565" s="84">
        <f t="shared" si="86"/>
        <v>-0.20119122735246608</v>
      </c>
      <c r="L565" s="85">
        <f t="shared" si="87"/>
        <v>0.17150611166027674</v>
      </c>
      <c r="M565" s="85">
        <f t="shared" si="88"/>
        <v>-0.17775497327018963</v>
      </c>
      <c r="N565" s="85">
        <f t="shared" si="89"/>
        <v>-2.221294665530138E-2</v>
      </c>
      <c r="P565" s="86">
        <f t="shared" si="90"/>
        <v>0.10890611166027674</v>
      </c>
      <c r="Q565" s="86">
        <f t="shared" si="90"/>
        <v>-0.24035497327018962</v>
      </c>
      <c r="R565" s="86">
        <f t="shared" si="90"/>
        <v>-8.4812946655301383E-2</v>
      </c>
    </row>
    <row r="566" spans="1:18" x14ac:dyDescent="0.35">
      <c r="A566" s="1">
        <v>2000.04</v>
      </c>
      <c r="B566" s="89">
        <f t="shared" si="81"/>
        <v>2000.04</v>
      </c>
      <c r="C566" s="80">
        <f t="shared" si="82"/>
        <v>36617</v>
      </c>
      <c r="D566" s="1">
        <f>VLOOKUP(A566,Data_Shiller!A:M,13,FALSE)</f>
        <v>43.528574288507741</v>
      </c>
      <c r="E566" s="1">
        <f>VLOOKUP(A566,Data_Shiller!A:B,2)</f>
        <v>1461.36</v>
      </c>
      <c r="F566" s="81">
        <f>VLOOKUP(C566,'FRED Graph'!$A$12:$C$853,3,FALSE)</f>
        <v>5.9900000000000002E-2</v>
      </c>
      <c r="G566" s="82">
        <f t="shared" si="83"/>
        <v>4.8596503216116194E-3</v>
      </c>
      <c r="H566" s="83">
        <f t="shared" si="84"/>
        <v>-2.9342530245798359E-2</v>
      </c>
      <c r="I566" s="84">
        <f t="shared" si="85"/>
        <v>-0.18579952920567144</v>
      </c>
      <c r="J566" s="84">
        <f t="shared" si="86"/>
        <v>-0.18068100947063004</v>
      </c>
      <c r="L566" s="85">
        <f t="shared" si="87"/>
        <v>-0.30049308454075474</v>
      </c>
      <c r="M566" s="85">
        <f t="shared" si="88"/>
        <v>-0.18579952920567144</v>
      </c>
      <c r="N566" s="85">
        <f t="shared" si="89"/>
        <v>-1.9730924643149406E-2</v>
      </c>
      <c r="P566" s="86">
        <f t="shared" si="90"/>
        <v>-0.36039308454075475</v>
      </c>
      <c r="Q566" s="86">
        <f t="shared" si="90"/>
        <v>-0.24569952920567145</v>
      </c>
      <c r="R566" s="86">
        <f t="shared" si="90"/>
        <v>-7.9630924643149414E-2</v>
      </c>
    </row>
    <row r="567" spans="1:18" x14ac:dyDescent="0.35">
      <c r="A567" s="1">
        <v>2000.05</v>
      </c>
      <c r="B567" s="89">
        <f t="shared" si="81"/>
        <v>2000.05</v>
      </c>
      <c r="C567" s="80">
        <f t="shared" si="82"/>
        <v>36647</v>
      </c>
      <c r="D567" s="1">
        <f>VLOOKUP(A567,Data_Shiller!A:M,13,FALSE)</f>
        <v>41.966050503324325</v>
      </c>
      <c r="E567" s="1">
        <f>VLOOKUP(A567,Data_Shiller!A:B,2)</f>
        <v>1418.48</v>
      </c>
      <c r="F567" s="81">
        <f>VLOOKUP(C567,'FRED Graph'!$A$12:$C$853,3,FALSE)</f>
        <v>6.4399999999999999E-2</v>
      </c>
      <c r="G567" s="82">
        <f t="shared" si="83"/>
        <v>5.2144867011501006E-3</v>
      </c>
      <c r="H567" s="83">
        <f t="shared" si="84"/>
        <v>3.0652529468163214E-2</v>
      </c>
      <c r="I567" s="84">
        <f t="shared" si="85"/>
        <v>-0.10441458462579667</v>
      </c>
      <c r="J567" s="84">
        <f t="shared" si="86"/>
        <v>-0.20685522531160117</v>
      </c>
      <c r="L567" s="85">
        <f t="shared" si="87"/>
        <v>0.4366377747564687</v>
      </c>
      <c r="M567" s="85">
        <f t="shared" si="88"/>
        <v>-0.10441458462579667</v>
      </c>
      <c r="N567" s="85">
        <f t="shared" si="89"/>
        <v>-2.2908474144471502E-2</v>
      </c>
      <c r="P567" s="86">
        <f t="shared" si="90"/>
        <v>0.37223777475646869</v>
      </c>
      <c r="Q567" s="86">
        <f t="shared" si="90"/>
        <v>-0.16881458462579668</v>
      </c>
      <c r="R567" s="86">
        <f t="shared" si="90"/>
        <v>-8.7308474144471501E-2</v>
      </c>
    </row>
    <row r="568" spans="1:18" x14ac:dyDescent="0.35">
      <c r="A568" s="1">
        <v>2000.06</v>
      </c>
      <c r="B568" s="89">
        <f t="shared" si="81"/>
        <v>2000.06</v>
      </c>
      <c r="C568" s="80">
        <f t="shared" si="82"/>
        <v>36678</v>
      </c>
      <c r="D568" s="1">
        <f>VLOOKUP(A568,Data_Shiller!A:M,13,FALSE)</f>
        <v>42.781971567071466</v>
      </c>
      <c r="E568" s="1">
        <f>VLOOKUP(A568,Data_Shiller!A:B,2)</f>
        <v>1461.96</v>
      </c>
      <c r="F568" s="81">
        <f>VLOOKUP(C568,'FRED Graph'!$A$12:$C$853,3,FALSE)</f>
        <v>6.0999999999999999E-2</v>
      </c>
      <c r="G568" s="82">
        <f t="shared" si="83"/>
        <v>4.946515448805977E-3</v>
      </c>
      <c r="H568" s="83">
        <f t="shared" si="84"/>
        <v>7.5515061971600517E-3</v>
      </c>
      <c r="I568" s="84">
        <f t="shared" si="85"/>
        <v>-0.15270595638731566</v>
      </c>
      <c r="J568" s="84">
        <f t="shared" si="86"/>
        <v>-0.25896741360912756</v>
      </c>
      <c r="L568" s="85">
        <f t="shared" si="87"/>
        <v>9.4478107722379745E-2</v>
      </c>
      <c r="M568" s="85">
        <f t="shared" si="88"/>
        <v>-0.15270595638731566</v>
      </c>
      <c r="N568" s="85">
        <f t="shared" si="89"/>
        <v>-2.9526388961522598E-2</v>
      </c>
      <c r="P568" s="86">
        <f t="shared" si="90"/>
        <v>3.3478107722379746E-2</v>
      </c>
      <c r="Q568" s="86">
        <f t="shared" si="90"/>
        <v>-0.21370595638731565</v>
      </c>
      <c r="R568" s="86">
        <f t="shared" si="90"/>
        <v>-9.0526388961522597E-2</v>
      </c>
    </row>
    <row r="569" spans="1:18" x14ac:dyDescent="0.35">
      <c r="A569" s="1">
        <v>2000.07</v>
      </c>
      <c r="B569" s="89">
        <f t="shared" si="81"/>
        <v>2000.07</v>
      </c>
      <c r="C569" s="80">
        <f t="shared" si="82"/>
        <v>36708</v>
      </c>
      <c r="D569" s="1">
        <f>VLOOKUP(A569,Data_Shiller!A:M,13,FALSE)</f>
        <v>42.758093618269591</v>
      </c>
      <c r="E569" s="1">
        <f>VLOOKUP(A569,Data_Shiller!A:B,2)</f>
        <v>1473</v>
      </c>
      <c r="F569" s="81">
        <f>VLOOKUP(C569,'FRED Graph'!$A$12:$C$853,3,FALSE)</f>
        <v>6.0499999999999998E-2</v>
      </c>
      <c r="G569" s="82">
        <f t="shared" si="83"/>
        <v>4.9070415389556032E-3</v>
      </c>
      <c r="H569" s="83">
        <f t="shared" si="84"/>
        <v>8.4589273591311187E-3</v>
      </c>
      <c r="I569" s="84">
        <f t="shared" si="85"/>
        <v>-0.18231500339443307</v>
      </c>
      <c r="J569" s="84">
        <f t="shared" si="86"/>
        <v>-0.26693822131704004</v>
      </c>
      <c r="L569" s="85">
        <f t="shared" si="87"/>
        <v>0.10636538353606673</v>
      </c>
      <c r="M569" s="85">
        <f t="shared" si="88"/>
        <v>-0.18231500339443307</v>
      </c>
      <c r="N569" s="85">
        <f t="shared" si="89"/>
        <v>-3.0575352010150381E-2</v>
      </c>
      <c r="P569" s="86">
        <f t="shared" si="90"/>
        <v>4.5865383536066728E-2</v>
      </c>
      <c r="Q569" s="86">
        <f t="shared" si="90"/>
        <v>-0.24281500339443307</v>
      </c>
      <c r="R569" s="86">
        <f t="shared" si="90"/>
        <v>-9.1075352010150379E-2</v>
      </c>
    </row>
    <row r="570" spans="1:18" x14ac:dyDescent="0.35">
      <c r="A570" s="1">
        <v>2000.08</v>
      </c>
      <c r="B570" s="89">
        <f t="shared" si="81"/>
        <v>2000.08</v>
      </c>
      <c r="C570" s="80">
        <f t="shared" si="82"/>
        <v>36739</v>
      </c>
      <c r="D570" s="1">
        <f>VLOOKUP(A570,Data_Shiller!A:M,13,FALSE)</f>
        <v>42.869565494419497</v>
      </c>
      <c r="E570" s="1">
        <f>VLOOKUP(A570,Data_Shiller!A:B,2)</f>
        <v>1485.46</v>
      </c>
      <c r="F570" s="81">
        <f>VLOOKUP(C570,'FRED Graph'!$A$12:$C$853,3,FALSE)</f>
        <v>5.8299999999999998E-2</v>
      </c>
      <c r="G570" s="82">
        <f t="shared" si="83"/>
        <v>4.7331534101910933E-3</v>
      </c>
      <c r="H570" s="83">
        <f t="shared" si="84"/>
        <v>-1.1720275200947872E-2</v>
      </c>
      <c r="I570" s="84">
        <f t="shared" si="85"/>
        <v>-0.20664306006220301</v>
      </c>
      <c r="J570" s="84">
        <f t="shared" si="86"/>
        <v>-0.2680516473011727</v>
      </c>
      <c r="L570" s="85">
        <f t="shared" si="87"/>
        <v>-0.13192224468237901</v>
      </c>
      <c r="M570" s="85">
        <f t="shared" si="88"/>
        <v>-0.20664306006220301</v>
      </c>
      <c r="N570" s="85">
        <f t="shared" si="89"/>
        <v>-3.0722695806228661E-2</v>
      </c>
      <c r="P570" s="86">
        <f t="shared" si="90"/>
        <v>-0.190222244682379</v>
      </c>
      <c r="Q570" s="86">
        <f t="shared" si="90"/>
        <v>-0.26494306006220303</v>
      </c>
      <c r="R570" s="86">
        <f t="shared" si="90"/>
        <v>-8.9022695806228652E-2</v>
      </c>
    </row>
    <row r="571" spans="1:18" x14ac:dyDescent="0.35">
      <c r="A571" s="1">
        <v>2000.09</v>
      </c>
      <c r="B571" s="89">
        <f t="shared" si="81"/>
        <v>2000.09</v>
      </c>
      <c r="C571" s="80">
        <f t="shared" si="82"/>
        <v>36770</v>
      </c>
      <c r="D571" s="1">
        <f>VLOOKUP(A571,Data_Shiller!A:M,13,FALSE)</f>
        <v>41.89800792488473</v>
      </c>
      <c r="E571" s="1">
        <f>VLOOKUP(A571,Data_Shiller!A:B,2)</f>
        <v>1468.05</v>
      </c>
      <c r="F571" s="81">
        <f>VLOOKUP(C571,'FRED Graph'!$A$12:$C$853,3,FALSE)</f>
        <v>5.7999999999999996E-2</v>
      </c>
      <c r="G571" s="82">
        <f t="shared" si="83"/>
        <v>4.7094157243421364E-3</v>
      </c>
      <c r="H571" s="83">
        <f t="shared" si="84"/>
        <v>-5.307039950955339E-2</v>
      </c>
      <c r="I571" s="84">
        <f t="shared" si="85"/>
        <v>-0.28841660706379202</v>
      </c>
      <c r="J571" s="84">
        <f t="shared" si="86"/>
        <v>-0.23566636013759756</v>
      </c>
      <c r="L571" s="85">
        <f t="shared" si="87"/>
        <v>-0.48022868176042921</v>
      </c>
      <c r="M571" s="85">
        <f t="shared" si="88"/>
        <v>-0.28841660706379202</v>
      </c>
      <c r="N571" s="85">
        <f t="shared" si="89"/>
        <v>-2.6517166747450527E-2</v>
      </c>
      <c r="P571" s="86">
        <f t="shared" si="90"/>
        <v>-0.53822868176042915</v>
      </c>
      <c r="Q571" s="86">
        <f t="shared" si="90"/>
        <v>-0.34641660706379201</v>
      </c>
      <c r="R571" s="86">
        <f t="shared" si="90"/>
        <v>-8.4517166747450523E-2</v>
      </c>
    </row>
    <row r="572" spans="1:18" x14ac:dyDescent="0.35">
      <c r="A572" s="1">
        <v>2000.1</v>
      </c>
      <c r="B572" s="89" t="str">
        <f t="shared" si="81"/>
        <v>2000.10</v>
      </c>
      <c r="C572" s="80">
        <f t="shared" si="82"/>
        <v>36800</v>
      </c>
      <c r="D572" s="1">
        <f>VLOOKUP(A572,Data_Shiller!A:M,13,FALSE)</f>
        <v>39.369699044201369</v>
      </c>
      <c r="E572" s="1">
        <f>VLOOKUP(A572,Data_Shiller!A:B,2)</f>
        <v>1390.14</v>
      </c>
      <c r="F572" s="81">
        <f>VLOOKUP(C572,'FRED Graph'!$A$12:$C$853,3,FALSE)</f>
        <v>5.74E-2</v>
      </c>
      <c r="G572" s="82">
        <f t="shared" si="83"/>
        <v>4.661921836872196E-3</v>
      </c>
      <c r="H572" s="83">
        <f t="shared" si="84"/>
        <v>-8.7041592933086998E-3</v>
      </c>
      <c r="I572" s="84">
        <f t="shared" si="85"/>
        <v>-0.22555282201792637</v>
      </c>
      <c r="J572" s="84">
        <f t="shared" si="86"/>
        <v>-0.15722157480541543</v>
      </c>
      <c r="L572" s="85">
        <f t="shared" si="87"/>
        <v>-9.9591870284451489E-2</v>
      </c>
      <c r="M572" s="85">
        <f t="shared" si="88"/>
        <v>-0.22555282201792637</v>
      </c>
      <c r="N572" s="85">
        <f t="shared" si="89"/>
        <v>-1.6959657637843906E-2</v>
      </c>
      <c r="P572" s="86">
        <f t="shared" si="90"/>
        <v>-0.1569918702844515</v>
      </c>
      <c r="Q572" s="86">
        <f t="shared" si="90"/>
        <v>-0.28295282201792638</v>
      </c>
      <c r="R572" s="86">
        <f t="shared" si="90"/>
        <v>-7.4359657637843912E-2</v>
      </c>
    </row>
    <row r="573" spans="1:18" x14ac:dyDescent="0.35">
      <c r="A573" s="1">
        <v>2000.11</v>
      </c>
      <c r="B573" s="89">
        <f t="shared" si="81"/>
        <v>2000.11</v>
      </c>
      <c r="C573" s="80">
        <f t="shared" si="82"/>
        <v>36831</v>
      </c>
      <c r="D573" s="1">
        <f>VLOOKUP(A573,Data_Shiller!A:M,13,FALSE)</f>
        <v>38.782142456784769</v>
      </c>
      <c r="E573" s="1">
        <f>VLOOKUP(A573,Data_Shiller!A:B,2)</f>
        <v>1378.04</v>
      </c>
      <c r="F573" s="81">
        <f>VLOOKUP(C573,'FRED Graph'!$A$12:$C$853,3,FALSE)</f>
        <v>5.7200000000000001E-2</v>
      </c>
      <c r="G573" s="82">
        <f t="shared" si="83"/>
        <v>4.6460850512481944E-3</v>
      </c>
      <c r="H573" s="83">
        <f t="shared" si="84"/>
        <v>-3.4186235522916553E-2</v>
      </c>
      <c r="I573" s="84">
        <f t="shared" si="85"/>
        <v>-0.18022698905692136</v>
      </c>
      <c r="J573" s="84">
        <f t="shared" si="86"/>
        <v>-0.13000348320803445</v>
      </c>
      <c r="L573" s="85">
        <f t="shared" si="87"/>
        <v>-0.34124991166364782</v>
      </c>
      <c r="M573" s="85">
        <f t="shared" si="88"/>
        <v>-0.18022698905692136</v>
      </c>
      <c r="N573" s="85">
        <f t="shared" si="89"/>
        <v>-1.383008052565271E-2</v>
      </c>
      <c r="P573" s="86">
        <f t="shared" si="90"/>
        <v>-0.39844991166364785</v>
      </c>
      <c r="Q573" s="86">
        <f t="shared" si="90"/>
        <v>-0.23742698905692136</v>
      </c>
      <c r="R573" s="86">
        <f t="shared" si="90"/>
        <v>-7.1030080525652711E-2</v>
      </c>
    </row>
    <row r="574" spans="1:18" x14ac:dyDescent="0.35">
      <c r="A574" s="1">
        <v>2000.12</v>
      </c>
      <c r="B574" s="89">
        <f t="shared" si="81"/>
        <v>2000.12</v>
      </c>
      <c r="C574" s="80">
        <f t="shared" si="82"/>
        <v>36861</v>
      </c>
      <c r="D574" s="1">
        <f>VLOOKUP(A574,Data_Shiller!A:M,13,FALSE)</f>
        <v>37.274238004497207</v>
      </c>
      <c r="E574" s="1">
        <f>VLOOKUP(A574,Data_Shiller!A:B,2)</f>
        <v>1330.93</v>
      </c>
      <c r="F574" s="81">
        <f>VLOOKUP(C574,'FRED Graph'!$A$12:$C$853,3,FALSE)</f>
        <v>5.2400000000000002E-2</v>
      </c>
      <c r="G574" s="82">
        <f t="shared" si="83"/>
        <v>4.2651759303415915E-3</v>
      </c>
      <c r="H574" s="83">
        <f t="shared" si="84"/>
        <v>3.531365285927901E-3</v>
      </c>
      <c r="I574" s="84">
        <f t="shared" si="85"/>
        <v>-0.13975190280480565</v>
      </c>
      <c r="J574" s="84">
        <f t="shared" si="86"/>
        <v>-6.7171075864245422E-2</v>
      </c>
      <c r="L574" s="85">
        <f t="shared" si="87"/>
        <v>4.3209204906818233E-2</v>
      </c>
      <c r="M574" s="85">
        <f t="shared" si="88"/>
        <v>-0.13975190280480565</v>
      </c>
      <c r="N574" s="85">
        <f t="shared" si="89"/>
        <v>-6.9292270266922973E-3</v>
      </c>
      <c r="P574" s="86">
        <f t="shared" si="90"/>
        <v>-9.1907950931817695E-3</v>
      </c>
      <c r="Q574" s="86">
        <f t="shared" si="90"/>
        <v>-0.19215190280480565</v>
      </c>
      <c r="R574" s="86">
        <f t="shared" si="90"/>
        <v>-5.9329227026692299E-2</v>
      </c>
    </row>
    <row r="575" spans="1:18" x14ac:dyDescent="0.35">
      <c r="A575" s="1">
        <v>2001.01</v>
      </c>
      <c r="B575" s="89">
        <f t="shared" si="81"/>
        <v>2001.01</v>
      </c>
      <c r="C575" s="80">
        <f t="shared" si="82"/>
        <v>36892</v>
      </c>
      <c r="D575" s="1">
        <f>VLOOKUP(A575,Data_Shiller!A:M,13,FALSE)</f>
        <v>36.978867997029816</v>
      </c>
      <c r="E575" s="1">
        <f>VLOOKUP(A575,Data_Shiller!A:B,2)</f>
        <v>1335.63</v>
      </c>
      <c r="F575" s="81">
        <f>VLOOKUP(C575,'FRED Graph'!$A$12:$C$853,3,FALSE)</f>
        <v>5.16E-2</v>
      </c>
      <c r="G575" s="82">
        <f t="shared" si="83"/>
        <v>4.2015362976310922E-3</v>
      </c>
      <c r="H575" s="83">
        <f t="shared" si="84"/>
        <v>-2.237146515127697E-2</v>
      </c>
      <c r="I575" s="84">
        <f t="shared" si="85"/>
        <v>-0.14631297589901404</v>
      </c>
      <c r="J575" s="84">
        <f t="shared" si="86"/>
        <v>-3.9689135464163194E-2</v>
      </c>
      <c r="L575" s="85">
        <f t="shared" si="87"/>
        <v>-0.23776931111150867</v>
      </c>
      <c r="M575" s="85">
        <f t="shared" si="88"/>
        <v>-0.14631297589901404</v>
      </c>
      <c r="N575" s="85">
        <f t="shared" si="89"/>
        <v>-4.04163349727793E-3</v>
      </c>
      <c r="P575" s="86">
        <f t="shared" si="90"/>
        <v>-0.28936931111150865</v>
      </c>
      <c r="Q575" s="86">
        <f t="shared" si="90"/>
        <v>-0.19791297589901405</v>
      </c>
      <c r="R575" s="86">
        <f t="shared" si="90"/>
        <v>-5.564163349727793E-2</v>
      </c>
    </row>
    <row r="576" spans="1:18" x14ac:dyDescent="0.35">
      <c r="A576" s="1">
        <v>2001.02</v>
      </c>
      <c r="B576" s="89">
        <f t="shared" si="81"/>
        <v>2001.02</v>
      </c>
      <c r="C576" s="80">
        <f t="shared" si="82"/>
        <v>36923</v>
      </c>
      <c r="D576" s="1">
        <f>VLOOKUP(A576,Data_Shiller!A:M,13,FALSE)</f>
        <v>35.834662651431287</v>
      </c>
      <c r="E576" s="1">
        <f>VLOOKUP(A576,Data_Shiller!A:B,2)</f>
        <v>1305.75</v>
      </c>
      <c r="F576" s="81">
        <f>VLOOKUP(C576,'FRED Graph'!$A$12:$C$853,3,FALSE)</f>
        <v>5.0999999999999997E-2</v>
      </c>
      <c r="G576" s="82">
        <f t="shared" si="83"/>
        <v>4.1537774426925189E-3</v>
      </c>
      <c r="H576" s="83">
        <f t="shared" si="84"/>
        <v>-9.1824621864828759E-2</v>
      </c>
      <c r="I576" s="84">
        <f t="shared" si="85"/>
        <v>-0.15705916140149334</v>
      </c>
      <c r="J576" s="84">
        <f t="shared" si="86"/>
        <v>1.1771012827876515E-2</v>
      </c>
      <c r="L576" s="85">
        <f t="shared" si="87"/>
        <v>-0.68519858126471556</v>
      </c>
      <c r="M576" s="85">
        <f t="shared" si="88"/>
        <v>-0.15705916140149334</v>
      </c>
      <c r="N576" s="85">
        <f t="shared" si="89"/>
        <v>1.1709123184484582E-3</v>
      </c>
      <c r="P576" s="86">
        <f t="shared" si="90"/>
        <v>-0.7361985812647156</v>
      </c>
      <c r="Q576" s="86">
        <f t="shared" si="90"/>
        <v>-0.20805916140149333</v>
      </c>
      <c r="R576" s="86">
        <f t="shared" si="90"/>
        <v>-4.9829087681551539E-2</v>
      </c>
    </row>
    <row r="577" spans="1:18" x14ac:dyDescent="0.35">
      <c r="A577" s="1">
        <v>2001.03</v>
      </c>
      <c r="B577" s="89">
        <f t="shared" si="81"/>
        <v>2001.03</v>
      </c>
      <c r="C577" s="80">
        <f t="shared" si="82"/>
        <v>36951</v>
      </c>
      <c r="D577" s="1">
        <f>VLOOKUP(A577,Data_Shiller!A:M,13,FALSE)</f>
        <v>32.325837236178749</v>
      </c>
      <c r="E577" s="1">
        <f>VLOOKUP(A577,Data_Shiller!A:B,2)</f>
        <v>1185.8499999999999</v>
      </c>
      <c r="F577" s="81">
        <f>VLOOKUP(C577,'FRED Graph'!$A$12:$C$853,3,FALSE)</f>
        <v>4.8899999999999999E-2</v>
      </c>
      <c r="G577" s="82">
        <f t="shared" si="83"/>
        <v>3.9864244012801642E-3</v>
      </c>
      <c r="H577" s="83">
        <f t="shared" si="84"/>
        <v>3.3646751275455689E-3</v>
      </c>
      <c r="I577" s="84">
        <f t="shared" si="85"/>
        <v>-2.7035459796770245E-2</v>
      </c>
      <c r="J577" s="84">
        <f t="shared" si="86"/>
        <v>0.10004638023358781</v>
      </c>
      <c r="L577" s="85">
        <f t="shared" si="87"/>
        <v>4.113173402650161E-2</v>
      </c>
      <c r="M577" s="85">
        <f t="shared" si="88"/>
        <v>-2.7035459796770245E-2</v>
      </c>
      <c r="N577" s="85">
        <f t="shared" si="89"/>
        <v>9.5808394595529034E-3</v>
      </c>
      <c r="P577" s="86">
        <f t="shared" si="90"/>
        <v>-7.7682659734983894E-3</v>
      </c>
      <c r="Q577" s="86">
        <f t="shared" si="90"/>
        <v>-7.5935459796770244E-2</v>
      </c>
      <c r="R577" s="86">
        <f t="shared" si="90"/>
        <v>-3.9319160540447096E-2</v>
      </c>
    </row>
    <row r="578" spans="1:18" x14ac:dyDescent="0.35">
      <c r="A578" s="1">
        <v>2001.04</v>
      </c>
      <c r="B578" s="89">
        <f t="shared" ref="B578:B641" si="91">IF(RIGHT(A578,3)="0.1",_xlfn.CONCAT(A578,"0"),A578)</f>
        <v>2001.04</v>
      </c>
      <c r="C578" s="80">
        <f t="shared" si="82"/>
        <v>36982</v>
      </c>
      <c r="D578" s="1">
        <f>VLOOKUP(A578,Data_Shiller!A:M,13,FALSE)</f>
        <v>32.173901168360693</v>
      </c>
      <c r="E578" s="1">
        <f>VLOOKUP(A578,Data_Shiller!A:B,2)</f>
        <v>1189.8399999999999</v>
      </c>
      <c r="F578" s="81">
        <f>VLOOKUP(C578,'FRED Graph'!$A$12:$C$853,3,FALSE)</f>
        <v>5.1399999999999994E-2</v>
      </c>
      <c r="G578" s="82">
        <f t="shared" si="83"/>
        <v>4.1856194553282489E-3</v>
      </c>
      <c r="H578" s="83">
        <f t="shared" si="84"/>
        <v>6.7681368923552698E-2</v>
      </c>
      <c r="I578" s="84">
        <f t="shared" si="85"/>
        <v>-6.5479392187184682E-2</v>
      </c>
      <c r="J578" s="84">
        <f t="shared" si="86"/>
        <v>0.11906642909971099</v>
      </c>
      <c r="L578" s="85">
        <f t="shared" si="87"/>
        <v>1.1943200533206344</v>
      </c>
      <c r="M578" s="85">
        <f t="shared" si="88"/>
        <v>-6.5479392187184682E-2</v>
      </c>
      <c r="N578" s="85">
        <f t="shared" si="89"/>
        <v>1.1312992558785373E-2</v>
      </c>
      <c r="P578" s="86">
        <f t="shared" si="90"/>
        <v>1.1429200533206345</v>
      </c>
      <c r="Q578" s="86">
        <f t="shared" si="90"/>
        <v>-0.11687939218718468</v>
      </c>
      <c r="R578" s="86">
        <f t="shared" si="90"/>
        <v>-4.0087007441214621E-2</v>
      </c>
    </row>
    <row r="579" spans="1:18" x14ac:dyDescent="0.35">
      <c r="A579" s="1">
        <v>2001.05</v>
      </c>
      <c r="B579" s="89">
        <f t="shared" si="91"/>
        <v>2001.05</v>
      </c>
      <c r="C579" s="80">
        <f t="shared" ref="C579:C642" si="92">DATE(LEFT(B579,4),RIGHT(B579,2),1)</f>
        <v>37012</v>
      </c>
      <c r="D579" s="1">
        <f>VLOOKUP(A579,Data_Shiller!A:M,13,FALSE)</f>
        <v>34.074643217140036</v>
      </c>
      <c r="E579" s="1">
        <f>VLOOKUP(A579,Data_Shiller!A:B,2)</f>
        <v>1270.3699999999999</v>
      </c>
      <c r="F579" s="81">
        <f>VLOOKUP(C579,'FRED Graph'!$A$12:$C$853,3,FALSE)</f>
        <v>5.3899999999999997E-2</v>
      </c>
      <c r="G579" s="82">
        <f t="shared" ref="G579:G642" si="93">((1+F579)^(1/12))-1</f>
        <v>4.3843808093919634E-3</v>
      </c>
      <c r="H579" s="83">
        <f t="shared" ref="H579:H642" si="94">E580/E579-1</f>
        <v>-2.4921873155065E-2</v>
      </c>
      <c r="I579" s="84">
        <f t="shared" ref="I579:I642" si="95">E591/E579-1</f>
        <v>-0.15044435873013362</v>
      </c>
      <c r="J579" s="84">
        <f t="shared" ref="J579:J642" si="96">E699/E579-1</f>
        <v>5.3480482064280466E-2</v>
      </c>
      <c r="L579" s="85">
        <f t="shared" ref="L579:L642" si="97">((1+H579)^12)-1</f>
        <v>-0.26129171079287794</v>
      </c>
      <c r="M579" s="85">
        <f t="shared" ref="M579:M642" si="98">I579</f>
        <v>-0.15044435873013362</v>
      </c>
      <c r="N579" s="85">
        <f t="shared" ref="N579:N642" si="99">((1+J579)^(1/10))-1</f>
        <v>5.2235380853364877E-3</v>
      </c>
      <c r="P579" s="86">
        <f t="shared" ref="P579:R642" si="100">L579-$F579</f>
        <v>-0.31519171079287794</v>
      </c>
      <c r="Q579" s="86">
        <f t="shared" si="100"/>
        <v>-0.20434435873013362</v>
      </c>
      <c r="R579" s="86">
        <f t="shared" si="100"/>
        <v>-4.8676461914663509E-2</v>
      </c>
    </row>
    <row r="580" spans="1:18" x14ac:dyDescent="0.35">
      <c r="A580" s="1">
        <v>2001.06</v>
      </c>
      <c r="B580" s="89">
        <f t="shared" si="91"/>
        <v>2001.06</v>
      </c>
      <c r="C580" s="80">
        <f t="shared" si="92"/>
        <v>37043</v>
      </c>
      <c r="D580" s="1">
        <f>VLOOKUP(A580,Data_Shiller!A:M,13,FALSE)</f>
        <v>33.068534411112772</v>
      </c>
      <c r="E580" s="1">
        <f>VLOOKUP(A580,Data_Shiller!A:B,2)</f>
        <v>1238.71</v>
      </c>
      <c r="F580" s="81">
        <f>VLOOKUP(C580,'FRED Graph'!$A$12:$C$853,3,FALSE)</f>
        <v>5.28E-2</v>
      </c>
      <c r="G580" s="82">
        <f t="shared" si="93"/>
        <v>4.2969791189388928E-3</v>
      </c>
      <c r="H580" s="83">
        <f t="shared" si="94"/>
        <v>-2.7657805297446547E-2</v>
      </c>
      <c r="I580" s="84">
        <f t="shared" si="95"/>
        <v>-0.18139031734627153</v>
      </c>
      <c r="J580" s="84">
        <f t="shared" si="96"/>
        <v>3.921821895358879E-2</v>
      </c>
      <c r="L580" s="85">
        <f t="shared" si="97"/>
        <v>-0.28578397885091245</v>
      </c>
      <c r="M580" s="85">
        <f t="shared" si="98"/>
        <v>-0.18139031734627153</v>
      </c>
      <c r="N580" s="85">
        <f t="shared" si="99"/>
        <v>3.854280501478069E-3</v>
      </c>
      <c r="P580" s="86">
        <f t="shared" si="100"/>
        <v>-0.33858397885091246</v>
      </c>
      <c r="Q580" s="86">
        <f t="shared" si="100"/>
        <v>-0.23419031734627155</v>
      </c>
      <c r="R580" s="86">
        <f t="shared" si="100"/>
        <v>-4.8945719498521931E-2</v>
      </c>
    </row>
    <row r="581" spans="1:18" x14ac:dyDescent="0.35">
      <c r="A581" s="1">
        <v>2001.07</v>
      </c>
      <c r="B581" s="89">
        <f t="shared" si="91"/>
        <v>2001.07</v>
      </c>
      <c r="C581" s="80">
        <f t="shared" si="92"/>
        <v>37073</v>
      </c>
      <c r="D581" s="1">
        <f>VLOOKUP(A581,Data_Shiller!A:M,13,FALSE)</f>
        <v>32.163038687444356</v>
      </c>
      <c r="E581" s="1">
        <f>VLOOKUP(A581,Data_Shiller!A:B,2)</f>
        <v>1204.45</v>
      </c>
      <c r="F581" s="81">
        <f>VLOOKUP(C581,'FRED Graph'!$A$12:$C$853,3,FALSE)</f>
        <v>5.2400000000000002E-2</v>
      </c>
      <c r="G581" s="82">
        <f t="shared" si="93"/>
        <v>4.2651759303415915E-3</v>
      </c>
      <c r="H581" s="83">
        <f t="shared" si="94"/>
        <v>-2.154510357424555E-2</v>
      </c>
      <c r="I581" s="84">
        <f t="shared" si="95"/>
        <v>-0.24979036074556848</v>
      </c>
      <c r="J581" s="84">
        <f t="shared" si="96"/>
        <v>0.10024492506953386</v>
      </c>
      <c r="L581" s="85">
        <f t="shared" si="97"/>
        <v>-0.23000176304097819</v>
      </c>
      <c r="M581" s="85">
        <f t="shared" si="98"/>
        <v>-0.24979036074556848</v>
      </c>
      <c r="N581" s="85">
        <f t="shared" si="99"/>
        <v>9.5990596716641896E-3</v>
      </c>
      <c r="P581" s="86">
        <f t="shared" si="100"/>
        <v>-0.28240176304097819</v>
      </c>
      <c r="Q581" s="86">
        <f t="shared" si="100"/>
        <v>-0.30219036074556849</v>
      </c>
      <c r="R581" s="86">
        <f t="shared" si="100"/>
        <v>-4.2800940328335813E-2</v>
      </c>
    </row>
    <row r="582" spans="1:18" x14ac:dyDescent="0.35">
      <c r="A582" s="1">
        <v>2001.08</v>
      </c>
      <c r="B582" s="89">
        <f t="shared" si="91"/>
        <v>2001.08</v>
      </c>
      <c r="C582" s="80">
        <f t="shared" si="92"/>
        <v>37104</v>
      </c>
      <c r="D582" s="1">
        <f>VLOOKUP(A582,Data_Shiller!A:M,13,FALSE)</f>
        <v>31.404318760780143</v>
      </c>
      <c r="E582" s="1">
        <f>VLOOKUP(A582,Data_Shiller!A:B,2)</f>
        <v>1178.5</v>
      </c>
      <c r="F582" s="81">
        <f>VLOOKUP(C582,'FRED Graph'!$A$12:$C$853,3,FALSE)</f>
        <v>4.9699999999999994E-2</v>
      </c>
      <c r="G582" s="82">
        <f t="shared" si="93"/>
        <v>4.0502141257032775E-3</v>
      </c>
      <c r="H582" s="83">
        <f t="shared" si="94"/>
        <v>-0.11358506576156124</v>
      </c>
      <c r="I582" s="84">
        <f t="shared" si="95"/>
        <v>-0.22566822231650407</v>
      </c>
      <c r="J582" s="84">
        <f t="shared" si="96"/>
        <v>5.7785320322443212E-3</v>
      </c>
      <c r="L582" s="85">
        <f t="shared" si="97"/>
        <v>-0.76468762195453632</v>
      </c>
      <c r="M582" s="85">
        <f t="shared" si="98"/>
        <v>-0.22566822231650407</v>
      </c>
      <c r="N582" s="85">
        <f t="shared" si="99"/>
        <v>5.7635606500294756E-4</v>
      </c>
      <c r="P582" s="86">
        <f t="shared" si="100"/>
        <v>-0.81438762195453629</v>
      </c>
      <c r="Q582" s="86">
        <f t="shared" si="100"/>
        <v>-0.27536822231650404</v>
      </c>
      <c r="R582" s="86">
        <f t="shared" si="100"/>
        <v>-4.9123643934997047E-2</v>
      </c>
    </row>
    <row r="583" spans="1:18" x14ac:dyDescent="0.35">
      <c r="A583" s="1">
        <v>2001.09</v>
      </c>
      <c r="B583" s="89">
        <f t="shared" si="91"/>
        <v>2001.09</v>
      </c>
      <c r="C583" s="80">
        <f t="shared" si="92"/>
        <v>37135</v>
      </c>
      <c r="D583" s="1">
        <f>VLOOKUP(A583,Data_Shiller!A:M,13,FALSE)</f>
        <v>27.667392586862498</v>
      </c>
      <c r="E583" s="1">
        <f>VLOOKUP(A583,Data_Shiller!A:B,2)</f>
        <v>1044.6400000000001</v>
      </c>
      <c r="F583" s="81">
        <f>VLOOKUP(C583,'FRED Graph'!$A$12:$C$853,3,FALSE)</f>
        <v>4.7300000000000002E-2</v>
      </c>
      <c r="G583" s="82">
        <f t="shared" si="93"/>
        <v>3.8587110455146068E-3</v>
      </c>
      <c r="H583" s="83">
        <f t="shared" si="94"/>
        <v>3.0584699035074214E-2</v>
      </c>
      <c r="I583" s="84">
        <f t="shared" si="95"/>
        <v>-0.16927362536376178</v>
      </c>
      <c r="J583" s="84">
        <f t="shared" si="96"/>
        <v>0.12371726144892015</v>
      </c>
      <c r="L583" s="85">
        <f t="shared" si="97"/>
        <v>0.43550359041353781</v>
      </c>
      <c r="M583" s="85">
        <f t="shared" si="98"/>
        <v>-0.16927362536376178</v>
      </c>
      <c r="N583" s="85">
        <f t="shared" si="99"/>
        <v>1.173250955708327E-2</v>
      </c>
      <c r="P583" s="86">
        <f t="shared" si="100"/>
        <v>0.3882035904135378</v>
      </c>
      <c r="Q583" s="86">
        <f t="shared" si="100"/>
        <v>-0.21657362536376179</v>
      </c>
      <c r="R583" s="86">
        <f t="shared" si="100"/>
        <v>-3.5567490442916731E-2</v>
      </c>
    </row>
    <row r="584" spans="1:18" x14ac:dyDescent="0.35">
      <c r="A584" s="1">
        <v>2001.1</v>
      </c>
      <c r="B584" s="89">
        <f t="shared" si="91"/>
        <v>2001.1</v>
      </c>
      <c r="C584" s="80">
        <f t="shared" si="92"/>
        <v>36861</v>
      </c>
      <c r="D584" s="1">
        <f>VLOOKUP(A584,Data_Shiller!A:M,13,FALSE)</f>
        <v>28.577373113360096</v>
      </c>
      <c r="E584" s="1">
        <f>VLOOKUP(A584,Data_Shiller!A:B,2)</f>
        <v>1076.5899999999999</v>
      </c>
      <c r="F584" s="81">
        <f>VLOOKUP(C584,'FRED Graph'!$A$12:$C$853,3,FALSE)</f>
        <v>5.2400000000000002E-2</v>
      </c>
      <c r="G584" s="82">
        <f t="shared" si="93"/>
        <v>4.2651759303415915E-3</v>
      </c>
      <c r="H584" s="83">
        <f t="shared" si="94"/>
        <v>4.9313108982992793E-2</v>
      </c>
      <c r="I584" s="84">
        <f t="shared" si="95"/>
        <v>-0.20616947956046405</v>
      </c>
      <c r="J584" s="84">
        <f t="shared" si="96"/>
        <v>0.12133681345730518</v>
      </c>
      <c r="L584" s="85">
        <f t="shared" si="97"/>
        <v>0.78180913857801082</v>
      </c>
      <c r="M584" s="85">
        <f t="shared" si="98"/>
        <v>-0.20616947956046405</v>
      </c>
      <c r="N584" s="85">
        <f t="shared" si="99"/>
        <v>1.1517982681697125E-2</v>
      </c>
      <c r="P584" s="86">
        <f t="shared" si="100"/>
        <v>0.72940913857801082</v>
      </c>
      <c r="Q584" s="86">
        <f t="shared" si="100"/>
        <v>-0.25856947956046406</v>
      </c>
      <c r="R584" s="86">
        <f t="shared" si="100"/>
        <v>-4.0882017318302877E-2</v>
      </c>
    </row>
    <row r="585" spans="1:18" x14ac:dyDescent="0.35">
      <c r="A585" s="1">
        <v>2001.11</v>
      </c>
      <c r="B585" s="89">
        <f t="shared" si="91"/>
        <v>2001.11</v>
      </c>
      <c r="C585" s="80">
        <f t="shared" si="92"/>
        <v>37196</v>
      </c>
      <c r="D585" s="1">
        <f>VLOOKUP(A585,Data_Shiller!A:M,13,FALSE)</f>
        <v>30.005103811056824</v>
      </c>
      <c r="E585" s="1">
        <f>VLOOKUP(A585,Data_Shiller!A:B,2)</f>
        <v>1129.68</v>
      </c>
      <c r="F585" s="81">
        <f>VLOOKUP(C585,'FRED Graph'!$A$12:$C$853,3,FALSE)</f>
        <v>4.6500000000000007E-2</v>
      </c>
      <c r="G585" s="82">
        <f t="shared" si="93"/>
        <v>3.7947872834442897E-3</v>
      </c>
      <c r="H585" s="83">
        <f t="shared" si="94"/>
        <v>1.349939805962741E-2</v>
      </c>
      <c r="I585" s="84">
        <f t="shared" si="95"/>
        <v>-0.19452411302315709</v>
      </c>
      <c r="J585" s="84">
        <f t="shared" si="96"/>
        <v>8.563487005169601E-2</v>
      </c>
      <c r="L585" s="85">
        <f t="shared" si="97"/>
        <v>0.17457821341770541</v>
      </c>
      <c r="M585" s="85">
        <f t="shared" si="98"/>
        <v>-0.19452411302315709</v>
      </c>
      <c r="N585" s="85">
        <f t="shared" si="99"/>
        <v>8.2503429909042136E-3</v>
      </c>
      <c r="P585" s="86">
        <f t="shared" si="100"/>
        <v>0.12807821341770539</v>
      </c>
      <c r="Q585" s="86">
        <f t="shared" si="100"/>
        <v>-0.2410241130231571</v>
      </c>
      <c r="R585" s="86">
        <f t="shared" si="100"/>
        <v>-3.8249657009095793E-2</v>
      </c>
    </row>
    <row r="586" spans="1:18" x14ac:dyDescent="0.35">
      <c r="A586" s="1">
        <v>2001.12</v>
      </c>
      <c r="B586" s="89">
        <f t="shared" si="91"/>
        <v>2001.12</v>
      </c>
      <c r="C586" s="80">
        <f t="shared" si="92"/>
        <v>37226</v>
      </c>
      <c r="D586" s="1">
        <f>VLOOKUP(A586,Data_Shiller!A:M,13,FALSE)</f>
        <v>30.499953255020461</v>
      </c>
      <c r="E586" s="1">
        <f>VLOOKUP(A586,Data_Shiller!A:B,2)</f>
        <v>1144.93</v>
      </c>
      <c r="F586" s="81">
        <f>VLOOKUP(C586,'FRED Graph'!$A$12:$C$853,3,FALSE)</f>
        <v>5.0900000000000001E-2</v>
      </c>
      <c r="G586" s="82">
        <f t="shared" si="93"/>
        <v>4.1458152037889828E-3</v>
      </c>
      <c r="H586" s="83">
        <f t="shared" si="94"/>
        <v>-4.122522774318127E-3</v>
      </c>
      <c r="I586" s="84">
        <f t="shared" si="95"/>
        <v>-0.2146419431755654</v>
      </c>
      <c r="J586" s="84">
        <f t="shared" si="96"/>
        <v>8.5935384696007588E-2</v>
      </c>
      <c r="L586" s="85">
        <f t="shared" si="97"/>
        <v>-4.8363862326971097E-2</v>
      </c>
      <c r="M586" s="85">
        <f t="shared" si="98"/>
        <v>-0.2146419431755654</v>
      </c>
      <c r="N586" s="85">
        <f t="shared" si="99"/>
        <v>8.2782488979333824E-3</v>
      </c>
      <c r="P586" s="86">
        <f t="shared" si="100"/>
        <v>-9.9263862326971097E-2</v>
      </c>
      <c r="Q586" s="86">
        <f t="shared" si="100"/>
        <v>-0.2655419431755654</v>
      </c>
      <c r="R586" s="86">
        <f t="shared" si="100"/>
        <v>-4.2621751102066618E-2</v>
      </c>
    </row>
    <row r="587" spans="1:18" x14ac:dyDescent="0.35">
      <c r="A587" s="1">
        <v>2002.01</v>
      </c>
      <c r="B587" s="89">
        <f t="shared" si="91"/>
        <v>2002.01</v>
      </c>
      <c r="C587" s="80">
        <f t="shared" si="92"/>
        <v>37257</v>
      </c>
      <c r="D587" s="1">
        <f>VLOOKUP(A587,Data_Shiller!A:M,13,FALSE)</f>
        <v>30.277204433096003</v>
      </c>
      <c r="E587" s="1">
        <f>VLOOKUP(A587,Data_Shiller!A:B,2)</f>
        <v>1140.21</v>
      </c>
      <c r="F587" s="81">
        <f>VLOOKUP(C587,'FRED Graph'!$A$12:$C$853,3,FALSE)</f>
        <v>5.04E-2</v>
      </c>
      <c r="G587" s="82">
        <f t="shared" si="93"/>
        <v>4.1059935884708576E-3</v>
      </c>
      <c r="H587" s="83">
        <f t="shared" si="94"/>
        <v>-3.4677822506380407E-2</v>
      </c>
      <c r="I587" s="84">
        <f t="shared" si="95"/>
        <v>-0.21432016909165852</v>
      </c>
      <c r="J587" s="84">
        <f t="shared" si="96"/>
        <v>0.14064952947264087</v>
      </c>
      <c r="L587" s="85">
        <f t="shared" si="97"/>
        <v>-0.34526221261583312</v>
      </c>
      <c r="M587" s="85">
        <f t="shared" si="98"/>
        <v>-0.21432016909165852</v>
      </c>
      <c r="N587" s="85">
        <f t="shared" si="99"/>
        <v>1.3246757360565464E-2</v>
      </c>
      <c r="P587" s="86">
        <f t="shared" si="100"/>
        <v>-0.39566221261583312</v>
      </c>
      <c r="Q587" s="86">
        <f t="shared" si="100"/>
        <v>-0.26472016909165852</v>
      </c>
      <c r="R587" s="86">
        <f t="shared" si="100"/>
        <v>-3.7153242639434536E-2</v>
      </c>
    </row>
    <row r="588" spans="1:18" x14ac:dyDescent="0.35">
      <c r="A588" s="1">
        <v>2002.02</v>
      </c>
      <c r="B588" s="89">
        <f t="shared" si="91"/>
        <v>2002.02</v>
      </c>
      <c r="C588" s="80">
        <f t="shared" si="92"/>
        <v>37288</v>
      </c>
      <c r="D588" s="1">
        <f>VLOOKUP(A588,Data_Shiller!A:M,13,FALSE)</f>
        <v>29.085704152008429</v>
      </c>
      <c r="E588" s="1">
        <f>VLOOKUP(A588,Data_Shiller!A:B,2)</f>
        <v>1100.67</v>
      </c>
      <c r="F588" s="81">
        <f>VLOOKUP(C588,'FRED Graph'!$A$12:$C$853,3,FALSE)</f>
        <v>4.9100000000000005E-2</v>
      </c>
      <c r="G588" s="82">
        <f t="shared" si="93"/>
        <v>4.002376012389508E-3</v>
      </c>
      <c r="H588" s="83">
        <f t="shared" si="94"/>
        <v>4.8261513441812509E-2</v>
      </c>
      <c r="I588" s="84">
        <f t="shared" si="95"/>
        <v>-0.23952683365586425</v>
      </c>
      <c r="J588" s="84">
        <f t="shared" si="96"/>
        <v>0.22878792008503912</v>
      </c>
      <c r="L588" s="85">
        <f t="shared" si="97"/>
        <v>0.76049863798960526</v>
      </c>
      <c r="M588" s="85">
        <f t="shared" si="98"/>
        <v>-0.23952683365586425</v>
      </c>
      <c r="N588" s="85">
        <f t="shared" si="99"/>
        <v>2.0816528582290328E-2</v>
      </c>
      <c r="P588" s="86">
        <f t="shared" si="100"/>
        <v>0.71139863798960523</v>
      </c>
      <c r="Q588" s="86">
        <f t="shared" si="100"/>
        <v>-0.28862683365586428</v>
      </c>
      <c r="R588" s="86">
        <f t="shared" si="100"/>
        <v>-2.8283471417709677E-2</v>
      </c>
    </row>
    <row r="589" spans="1:18" x14ac:dyDescent="0.35">
      <c r="A589" s="1">
        <v>2002.03</v>
      </c>
      <c r="B589" s="89">
        <f t="shared" si="91"/>
        <v>2002.03</v>
      </c>
      <c r="C589" s="80">
        <f t="shared" si="92"/>
        <v>37316</v>
      </c>
      <c r="D589" s="1">
        <f>VLOOKUP(A589,Data_Shiller!A:M,13,FALSE)</f>
        <v>30.292130640918678</v>
      </c>
      <c r="E589" s="1">
        <f>VLOOKUP(A589,Data_Shiller!A:B,2)</f>
        <v>1153.79</v>
      </c>
      <c r="F589" s="81">
        <f>VLOOKUP(C589,'FRED Graph'!$A$12:$C$853,3,FALSE)</f>
        <v>5.28E-2</v>
      </c>
      <c r="G589" s="82">
        <f t="shared" si="93"/>
        <v>4.2969791189388928E-3</v>
      </c>
      <c r="H589" s="83">
        <f t="shared" si="94"/>
        <v>-3.6280432314372502E-2</v>
      </c>
      <c r="I589" s="84">
        <f t="shared" si="95"/>
        <v>-0.26621828929007874</v>
      </c>
      <c r="J589" s="84">
        <f t="shared" si="96"/>
        <v>0.20406659790776494</v>
      </c>
      <c r="L589" s="85">
        <f t="shared" si="97"/>
        <v>-0.35818756737300195</v>
      </c>
      <c r="M589" s="85">
        <f t="shared" si="98"/>
        <v>-0.26621828929007874</v>
      </c>
      <c r="N589" s="85">
        <f t="shared" si="99"/>
        <v>1.8743969374860336E-2</v>
      </c>
      <c r="P589" s="86">
        <f t="shared" si="100"/>
        <v>-0.41098756737300196</v>
      </c>
      <c r="Q589" s="86">
        <f t="shared" si="100"/>
        <v>-0.31901828929007875</v>
      </c>
      <c r="R589" s="86">
        <f t="shared" si="100"/>
        <v>-3.4056030625139663E-2</v>
      </c>
    </row>
    <row r="590" spans="1:18" x14ac:dyDescent="0.35">
      <c r="A590" s="1">
        <v>2002.04</v>
      </c>
      <c r="B590" s="89">
        <f t="shared" si="91"/>
        <v>2002.04</v>
      </c>
      <c r="C590" s="80">
        <f t="shared" si="92"/>
        <v>37347</v>
      </c>
      <c r="D590" s="1">
        <f>VLOOKUP(A590,Data_Shiller!A:M,13,FALSE)</f>
        <v>29.005883253118689</v>
      </c>
      <c r="E590" s="1">
        <f>VLOOKUP(A590,Data_Shiller!A:B,2)</f>
        <v>1111.93</v>
      </c>
      <c r="F590" s="81">
        <f>VLOOKUP(C590,'FRED Graph'!$A$12:$C$853,3,FALSE)</f>
        <v>5.21E-2</v>
      </c>
      <c r="G590" s="82">
        <f t="shared" si="93"/>
        <v>4.2413162664582948E-3</v>
      </c>
      <c r="H590" s="83">
        <f t="shared" si="94"/>
        <v>-2.9390339319921299E-2</v>
      </c>
      <c r="I590" s="84">
        <f t="shared" si="95"/>
        <v>-0.19956292212639293</v>
      </c>
      <c r="J590" s="84">
        <f t="shared" si="96"/>
        <v>0.24686805824107627</v>
      </c>
      <c r="L590" s="85">
        <f t="shared" si="97"/>
        <v>-0.30090641741121704</v>
      </c>
      <c r="M590" s="85">
        <f t="shared" si="98"/>
        <v>-0.19956292212639293</v>
      </c>
      <c r="N590" s="85">
        <f t="shared" si="99"/>
        <v>2.2308684061028039E-2</v>
      </c>
      <c r="P590" s="86">
        <f t="shared" si="100"/>
        <v>-0.35300641741121702</v>
      </c>
      <c r="Q590" s="86">
        <f t="shared" si="100"/>
        <v>-0.25166292212639291</v>
      </c>
      <c r="R590" s="86">
        <f t="shared" si="100"/>
        <v>-2.9791315938971961E-2</v>
      </c>
    </row>
    <row r="591" spans="1:18" x14ac:dyDescent="0.35">
      <c r="A591" s="1">
        <v>2002.05</v>
      </c>
      <c r="B591" s="89">
        <f t="shared" si="91"/>
        <v>2002.05</v>
      </c>
      <c r="C591" s="80">
        <f t="shared" si="92"/>
        <v>37377</v>
      </c>
      <c r="D591" s="1">
        <f>VLOOKUP(A591,Data_Shiller!A:M,13,FALSE)</f>
        <v>28.128107508688345</v>
      </c>
      <c r="E591" s="1">
        <f>VLOOKUP(A591,Data_Shiller!A:B,2)</f>
        <v>1079.25</v>
      </c>
      <c r="F591" s="81">
        <f>VLOOKUP(C591,'FRED Graph'!$A$12:$C$853,3,FALSE)</f>
        <v>5.16E-2</v>
      </c>
      <c r="G591" s="82">
        <f t="shared" si="93"/>
        <v>4.2015362976310922E-3</v>
      </c>
      <c r="H591" s="83">
        <f t="shared" si="94"/>
        <v>-6.0440120454019031E-2</v>
      </c>
      <c r="I591" s="84">
        <f t="shared" si="95"/>
        <v>-0.13276812601343524</v>
      </c>
      <c r="J591" s="84">
        <f t="shared" si="96"/>
        <v>0.2427797081306462</v>
      </c>
      <c r="L591" s="85">
        <f t="shared" si="97"/>
        <v>-0.5267467963064425</v>
      </c>
      <c r="M591" s="85">
        <f t="shared" si="98"/>
        <v>-0.13276812601343524</v>
      </c>
      <c r="N591" s="85">
        <f t="shared" si="99"/>
        <v>2.1972984098402426E-2</v>
      </c>
      <c r="P591" s="86">
        <f t="shared" si="100"/>
        <v>-0.57834679630644248</v>
      </c>
      <c r="Q591" s="86">
        <f t="shared" si="100"/>
        <v>-0.18436812601343525</v>
      </c>
      <c r="R591" s="86">
        <f t="shared" si="100"/>
        <v>-2.9627015901597574E-2</v>
      </c>
    </row>
    <row r="592" spans="1:18" x14ac:dyDescent="0.35">
      <c r="A592" s="1">
        <v>2002.06</v>
      </c>
      <c r="B592" s="89">
        <f t="shared" si="91"/>
        <v>2002.06</v>
      </c>
      <c r="C592" s="80">
        <f t="shared" si="92"/>
        <v>37408</v>
      </c>
      <c r="D592" s="1">
        <f>VLOOKUP(A592,Data_Shiller!A:M,13,FALSE)</f>
        <v>26.387672541183363</v>
      </c>
      <c r="E592" s="1">
        <f>VLOOKUP(A592,Data_Shiller!A:B,2)</f>
        <v>1014.02</v>
      </c>
      <c r="F592" s="81">
        <f>VLOOKUP(C592,'FRED Graph'!$A$12:$C$853,3,FALSE)</f>
        <v>4.9299999999999997E-2</v>
      </c>
      <c r="G592" s="82">
        <f t="shared" si="93"/>
        <v>4.0183248361511659E-3</v>
      </c>
      <c r="H592" s="83">
        <f t="shared" si="94"/>
        <v>-0.10890317745212119</v>
      </c>
      <c r="I592" s="84">
        <f t="shared" si="95"/>
        <v>-2.566024338770434E-2</v>
      </c>
      <c r="J592" s="84">
        <f t="shared" si="96"/>
        <v>0.30518135736967711</v>
      </c>
      <c r="L592" s="85">
        <f t="shared" si="97"/>
        <v>-0.74933208949793828</v>
      </c>
      <c r="M592" s="85">
        <f t="shared" si="98"/>
        <v>-2.566024338770434E-2</v>
      </c>
      <c r="N592" s="85">
        <f t="shared" si="99"/>
        <v>2.699206058323611E-2</v>
      </c>
      <c r="P592" s="86">
        <f t="shared" si="100"/>
        <v>-0.79863208949793829</v>
      </c>
      <c r="Q592" s="86">
        <f t="shared" si="100"/>
        <v>-7.4960243387704337E-2</v>
      </c>
      <c r="R592" s="86">
        <f t="shared" si="100"/>
        <v>-2.2307939416763886E-2</v>
      </c>
    </row>
    <row r="593" spans="1:18" x14ac:dyDescent="0.35">
      <c r="A593" s="1">
        <v>2002.07</v>
      </c>
      <c r="B593" s="89">
        <f t="shared" si="91"/>
        <v>2002.07</v>
      </c>
      <c r="C593" s="80">
        <f t="shared" si="92"/>
        <v>37438</v>
      </c>
      <c r="D593" s="1">
        <f>VLOOKUP(A593,Data_Shiller!A:M,13,FALSE)</f>
        <v>23.463120467431445</v>
      </c>
      <c r="E593" s="1">
        <f>VLOOKUP(A593,Data_Shiller!A:B,2)</f>
        <v>903.59</v>
      </c>
      <c r="F593" s="81">
        <f>VLOOKUP(C593,'FRED Graph'!$A$12:$C$853,3,FALSE)</f>
        <v>4.6500000000000007E-2</v>
      </c>
      <c r="G593" s="82">
        <f t="shared" si="93"/>
        <v>3.7947872834442897E-3</v>
      </c>
      <c r="H593" s="83">
        <f t="shared" si="94"/>
        <v>9.9160017264465772E-3</v>
      </c>
      <c r="I593" s="84">
        <f t="shared" si="95"/>
        <v>9.844066446065125E-2</v>
      </c>
      <c r="J593" s="84">
        <f t="shared" si="96"/>
        <v>0.50486393165041665</v>
      </c>
      <c r="L593" s="85">
        <f t="shared" si="97"/>
        <v>0.1257009738066166</v>
      </c>
      <c r="M593" s="85">
        <f t="shared" si="98"/>
        <v>9.844066446065125E-2</v>
      </c>
      <c r="N593" s="85">
        <f t="shared" si="99"/>
        <v>4.1716932259354689E-2</v>
      </c>
      <c r="P593" s="86">
        <f t="shared" si="100"/>
        <v>7.9200973806616587E-2</v>
      </c>
      <c r="Q593" s="86">
        <f t="shared" si="100"/>
        <v>5.1940664460651244E-2</v>
      </c>
      <c r="R593" s="86">
        <f t="shared" si="100"/>
        <v>-4.7830677406453179E-3</v>
      </c>
    </row>
    <row r="594" spans="1:18" x14ac:dyDescent="0.35">
      <c r="A594" s="1">
        <v>2002.08</v>
      </c>
      <c r="B594" s="89">
        <f t="shared" si="91"/>
        <v>2002.08</v>
      </c>
      <c r="C594" s="80">
        <f t="shared" si="92"/>
        <v>37469</v>
      </c>
      <c r="D594" s="1">
        <f>VLOOKUP(A594,Data_Shiller!A:M,13,FALSE)</f>
        <v>23.588713528842373</v>
      </c>
      <c r="E594" s="1">
        <f>VLOOKUP(A594,Data_Shiller!A:B,2)</f>
        <v>912.55</v>
      </c>
      <c r="F594" s="81">
        <f>VLOOKUP(C594,'FRED Graph'!$A$12:$C$853,3,FALSE)</f>
        <v>4.2599999999999999E-2</v>
      </c>
      <c r="G594" s="82">
        <f t="shared" si="93"/>
        <v>3.4825160297176083E-3</v>
      </c>
      <c r="H594" s="83">
        <f t="shared" si="94"/>
        <v>-4.9027450550654716E-2</v>
      </c>
      <c r="I594" s="84">
        <f t="shared" si="95"/>
        <v>8.4357021533066678E-2</v>
      </c>
      <c r="J594" s="84">
        <f t="shared" si="96"/>
        <v>0.53794312640403286</v>
      </c>
      <c r="L594" s="85">
        <f t="shared" si="97"/>
        <v>-0.45296417298960467</v>
      </c>
      <c r="M594" s="85">
        <f t="shared" si="98"/>
        <v>8.4357021533066678E-2</v>
      </c>
      <c r="N594" s="85">
        <f t="shared" si="99"/>
        <v>4.398444418851466E-2</v>
      </c>
      <c r="P594" s="86">
        <f t="shared" si="100"/>
        <v>-0.49556417298960465</v>
      </c>
      <c r="Q594" s="86">
        <f t="shared" si="100"/>
        <v>4.1757021533066679E-2</v>
      </c>
      <c r="R594" s="86">
        <f t="shared" si="100"/>
        <v>1.3844441885146608E-3</v>
      </c>
    </row>
    <row r="595" spans="1:18" x14ac:dyDescent="0.35">
      <c r="A595" s="1">
        <v>2002.09</v>
      </c>
      <c r="B595" s="89">
        <f t="shared" si="91"/>
        <v>2002.09</v>
      </c>
      <c r="C595" s="80">
        <f t="shared" si="92"/>
        <v>37500</v>
      </c>
      <c r="D595" s="1">
        <f>VLOOKUP(A595,Data_Shiller!A:M,13,FALSE)</f>
        <v>22.365036801224331</v>
      </c>
      <c r="E595" s="1">
        <f>VLOOKUP(A595,Data_Shiller!A:B,2)</f>
        <v>867.81</v>
      </c>
      <c r="F595" s="81">
        <f>VLOOKUP(C595,'FRED Graph'!$A$12:$C$853,3,FALSE)</f>
        <v>3.8699999999999998E-2</v>
      </c>
      <c r="G595" s="82">
        <f t="shared" si="93"/>
        <v>3.1691721789193217E-3</v>
      </c>
      <c r="H595" s="83">
        <f t="shared" si="94"/>
        <v>-1.5187656284209594E-2</v>
      </c>
      <c r="I595" s="84">
        <f t="shared" si="95"/>
        <v>0.17472718682660959</v>
      </c>
      <c r="J595" s="84">
        <f t="shared" si="96"/>
        <v>0.66329035157465355</v>
      </c>
      <c r="L595" s="85">
        <f t="shared" si="97"/>
        <v>-0.16777300051232169</v>
      </c>
      <c r="M595" s="85">
        <f t="shared" si="98"/>
        <v>0.17472718682660959</v>
      </c>
      <c r="N595" s="85">
        <f t="shared" si="99"/>
        <v>5.2196388527412596E-2</v>
      </c>
      <c r="P595" s="86">
        <f t="shared" si="100"/>
        <v>-0.2064730005123217</v>
      </c>
      <c r="Q595" s="86">
        <f t="shared" si="100"/>
        <v>0.13602718682660958</v>
      </c>
      <c r="R595" s="86">
        <f t="shared" si="100"/>
        <v>1.3496388527412598E-2</v>
      </c>
    </row>
    <row r="596" spans="1:18" x14ac:dyDescent="0.35">
      <c r="A596" s="1">
        <v>2002.1</v>
      </c>
      <c r="B596" s="89">
        <f t="shared" si="91"/>
        <v>2002.1</v>
      </c>
      <c r="C596" s="80">
        <f t="shared" si="92"/>
        <v>37226</v>
      </c>
      <c r="D596" s="1">
        <f>VLOOKUP(A596,Data_Shiller!A:M,13,FALSE)</f>
        <v>21.956233863659083</v>
      </c>
      <c r="E596" s="1">
        <f>VLOOKUP(A596,Data_Shiller!A:B,2)</f>
        <v>854.63</v>
      </c>
      <c r="F596" s="81">
        <f>VLOOKUP(C596,'FRED Graph'!$A$12:$C$853,3,FALSE)</f>
        <v>5.0900000000000001E-2</v>
      </c>
      <c r="G596" s="82">
        <f t="shared" si="93"/>
        <v>4.1458152037889828E-3</v>
      </c>
      <c r="H596" s="83">
        <f t="shared" si="94"/>
        <v>6.4706364157588681E-2</v>
      </c>
      <c r="I596" s="84">
        <f t="shared" si="95"/>
        <v>0.21541485789171921</v>
      </c>
      <c r="J596" s="84">
        <f t="shared" si="96"/>
        <v>0.68238887003732596</v>
      </c>
      <c r="L596" s="85">
        <f t="shared" si="97"/>
        <v>1.1220626438037229</v>
      </c>
      <c r="M596" s="85">
        <f t="shared" si="98"/>
        <v>0.21541485789171921</v>
      </c>
      <c r="N596" s="85">
        <f t="shared" si="99"/>
        <v>5.3398361878518763E-2</v>
      </c>
      <c r="P596" s="86">
        <f t="shared" si="100"/>
        <v>1.0711626438037229</v>
      </c>
      <c r="Q596" s="86">
        <f t="shared" si="100"/>
        <v>0.16451485789171921</v>
      </c>
      <c r="R596" s="86">
        <f t="shared" si="100"/>
        <v>2.4983618785187622E-3</v>
      </c>
    </row>
    <row r="597" spans="1:18" x14ac:dyDescent="0.35">
      <c r="A597" s="1">
        <v>2002.11</v>
      </c>
      <c r="B597" s="89">
        <f t="shared" si="91"/>
        <v>2002.11</v>
      </c>
      <c r="C597" s="80">
        <f t="shared" si="92"/>
        <v>37561</v>
      </c>
      <c r="D597" s="1">
        <f>VLOOKUP(A597,Data_Shiller!A:M,13,FALSE)</f>
        <v>23.348396502725134</v>
      </c>
      <c r="E597" s="1">
        <f>VLOOKUP(A597,Data_Shiller!A:B,2)</f>
        <v>909.93</v>
      </c>
      <c r="F597" s="81">
        <f>VLOOKUP(C597,'FRED Graph'!$A$12:$C$853,3,FALSE)</f>
        <v>4.0500000000000001E-2</v>
      </c>
      <c r="G597" s="82">
        <f t="shared" si="93"/>
        <v>3.3139261897998651E-3</v>
      </c>
      <c r="H597" s="83">
        <f t="shared" si="94"/>
        <v>-1.1814095589770646E-2</v>
      </c>
      <c r="I597" s="84">
        <f t="shared" si="95"/>
        <v>0.15382501950699523</v>
      </c>
      <c r="J597" s="84">
        <f t="shared" si="96"/>
        <v>0.53254645961777292</v>
      </c>
      <c r="L597" s="85">
        <f t="shared" si="97"/>
        <v>-0.13291063952366744</v>
      </c>
      <c r="M597" s="85">
        <f t="shared" si="98"/>
        <v>0.15382501950699523</v>
      </c>
      <c r="N597" s="85">
        <f t="shared" si="99"/>
        <v>4.3617528639743774E-2</v>
      </c>
      <c r="P597" s="86">
        <f t="shared" si="100"/>
        <v>-0.17341063952366745</v>
      </c>
      <c r="Q597" s="86">
        <f t="shared" si="100"/>
        <v>0.11332501950699522</v>
      </c>
      <c r="R597" s="86">
        <f t="shared" si="100"/>
        <v>3.1175286397437732E-3</v>
      </c>
    </row>
    <row r="598" spans="1:18" x14ac:dyDescent="0.35">
      <c r="A598" s="1">
        <v>2002.12</v>
      </c>
      <c r="B598" s="89">
        <f t="shared" si="91"/>
        <v>2002.12</v>
      </c>
      <c r="C598" s="80">
        <f t="shared" si="92"/>
        <v>37591</v>
      </c>
      <c r="D598" s="1">
        <f>VLOOKUP(A598,Data_Shiller!A:M,13,FALSE)</f>
        <v>23.101442537685635</v>
      </c>
      <c r="E598" s="1">
        <f>VLOOKUP(A598,Data_Shiller!A:B,2)</f>
        <v>899.18</v>
      </c>
      <c r="F598" s="81">
        <f>VLOOKUP(C598,'FRED Graph'!$A$12:$C$853,3,FALSE)</f>
        <v>4.0300000000000002E-2</v>
      </c>
      <c r="G598" s="82">
        <f t="shared" si="93"/>
        <v>3.2978537514263273E-3</v>
      </c>
      <c r="H598" s="83">
        <f t="shared" si="94"/>
        <v>-3.7144954291686849E-3</v>
      </c>
      <c r="I598" s="84">
        <f t="shared" si="95"/>
        <v>0.2018060899931049</v>
      </c>
      <c r="J598" s="84">
        <f t="shared" si="96"/>
        <v>0.58176338441691322</v>
      </c>
      <c r="L598" s="85">
        <f t="shared" si="97"/>
        <v>-4.3674493184746477E-2</v>
      </c>
      <c r="M598" s="85">
        <f t="shared" si="98"/>
        <v>0.2018060899931049</v>
      </c>
      <c r="N598" s="85">
        <f t="shared" si="99"/>
        <v>4.6921579695208493E-2</v>
      </c>
      <c r="P598" s="86">
        <f t="shared" si="100"/>
        <v>-8.3974493184746479E-2</v>
      </c>
      <c r="Q598" s="86">
        <f t="shared" si="100"/>
        <v>0.1615060899931049</v>
      </c>
      <c r="R598" s="86">
        <f t="shared" si="100"/>
        <v>6.6215796952084904E-3</v>
      </c>
    </row>
    <row r="599" spans="1:18" x14ac:dyDescent="0.35">
      <c r="A599" s="1">
        <v>2003.01</v>
      </c>
      <c r="B599" s="89">
        <f t="shared" si="91"/>
        <v>2003.01</v>
      </c>
      <c r="C599" s="80">
        <f t="shared" si="92"/>
        <v>37622</v>
      </c>
      <c r="D599" s="1">
        <f>VLOOKUP(A599,Data_Shiller!A:M,13,FALSE)</f>
        <v>22.898348576613216</v>
      </c>
      <c r="E599" s="1">
        <f>VLOOKUP(A599,Data_Shiller!A:B,2)</f>
        <v>895.84</v>
      </c>
      <c r="F599" s="81">
        <f>VLOOKUP(C599,'FRED Graph'!$A$12:$C$853,3,FALSE)</f>
        <v>4.0500000000000001E-2</v>
      </c>
      <c r="G599" s="82">
        <f t="shared" si="93"/>
        <v>3.3139261897998651E-3</v>
      </c>
      <c r="H599" s="83">
        <f t="shared" si="94"/>
        <v>-6.5647883550634112E-2</v>
      </c>
      <c r="I599" s="84">
        <f t="shared" si="95"/>
        <v>0.26419896410073229</v>
      </c>
      <c r="J599" s="84">
        <f t="shared" si="96"/>
        <v>0.65252723700660842</v>
      </c>
      <c r="L599" s="85">
        <f t="shared" si="97"/>
        <v>-0.55728230150525038</v>
      </c>
      <c r="M599" s="85">
        <f t="shared" si="98"/>
        <v>0.26419896410073229</v>
      </c>
      <c r="N599" s="85">
        <f t="shared" si="99"/>
        <v>5.1513523776013148E-2</v>
      </c>
      <c r="P599" s="86">
        <f t="shared" si="100"/>
        <v>-0.59778230150525036</v>
      </c>
      <c r="Q599" s="86">
        <f t="shared" si="100"/>
        <v>0.22369896410073228</v>
      </c>
      <c r="R599" s="86">
        <f t="shared" si="100"/>
        <v>1.1013523776013147E-2</v>
      </c>
    </row>
    <row r="600" spans="1:18" x14ac:dyDescent="0.35">
      <c r="A600" s="1">
        <v>2003.02</v>
      </c>
      <c r="B600" s="89">
        <f t="shared" si="91"/>
        <v>2003.02</v>
      </c>
      <c r="C600" s="80">
        <f t="shared" si="92"/>
        <v>37653</v>
      </c>
      <c r="D600" s="1">
        <f>VLOOKUP(A600,Data_Shiller!A:M,13,FALSE)</f>
        <v>21.214102123415284</v>
      </c>
      <c r="E600" s="1">
        <f>VLOOKUP(A600,Data_Shiller!A:B,2)</f>
        <v>837.03</v>
      </c>
      <c r="F600" s="81">
        <f>VLOOKUP(C600,'FRED Graph'!$A$12:$C$853,3,FALSE)</f>
        <v>3.9E-2</v>
      </c>
      <c r="G600" s="82">
        <f t="shared" si="93"/>
        <v>3.1933138078821255E-3</v>
      </c>
      <c r="H600" s="83">
        <f t="shared" si="94"/>
        <v>1.1469122970502843E-2</v>
      </c>
      <c r="I600" s="84">
        <f t="shared" si="95"/>
        <v>0.3659725457868892</v>
      </c>
      <c r="J600" s="84">
        <f t="shared" si="96"/>
        <v>0.80675722495012137</v>
      </c>
      <c r="L600" s="85">
        <f t="shared" si="97"/>
        <v>0.14665179613731349</v>
      </c>
      <c r="M600" s="85">
        <f t="shared" si="98"/>
        <v>0.3659725457868892</v>
      </c>
      <c r="N600" s="85">
        <f t="shared" si="99"/>
        <v>6.0937939014819476E-2</v>
      </c>
      <c r="P600" s="86">
        <f t="shared" si="100"/>
        <v>0.10765179613731349</v>
      </c>
      <c r="Q600" s="86">
        <f t="shared" si="100"/>
        <v>0.32697254578688922</v>
      </c>
      <c r="R600" s="86">
        <f t="shared" si="100"/>
        <v>2.1937939014819476E-2</v>
      </c>
    </row>
    <row r="601" spans="1:18" x14ac:dyDescent="0.35">
      <c r="A601" s="1">
        <v>2003.03</v>
      </c>
      <c r="B601" s="89">
        <f t="shared" si="91"/>
        <v>2003.03</v>
      </c>
      <c r="C601" s="80">
        <f t="shared" si="92"/>
        <v>37681</v>
      </c>
      <c r="D601" s="1">
        <f>VLOOKUP(A601,Data_Shiller!A:M,13,FALSE)</f>
        <v>21.309719026990994</v>
      </c>
      <c r="E601" s="1">
        <f>VLOOKUP(A601,Data_Shiller!A:B,2)</f>
        <v>846.63</v>
      </c>
      <c r="F601" s="81">
        <f>VLOOKUP(C601,'FRED Graph'!$A$12:$C$853,3,FALSE)</f>
        <v>3.8100000000000002E-2</v>
      </c>
      <c r="G601" s="82">
        <f t="shared" si="93"/>
        <v>3.1208697401348129E-3</v>
      </c>
      <c r="H601" s="83">
        <f t="shared" si="94"/>
        <v>5.1262062530267105E-2</v>
      </c>
      <c r="I601" s="84">
        <f t="shared" si="95"/>
        <v>0.32759292725275513</v>
      </c>
      <c r="J601" s="84">
        <f t="shared" si="96"/>
        <v>0.83176830492659115</v>
      </c>
      <c r="L601" s="85">
        <f t="shared" si="97"/>
        <v>0.82193091398568341</v>
      </c>
      <c r="M601" s="85">
        <f t="shared" si="98"/>
        <v>0.32759292725275513</v>
      </c>
      <c r="N601" s="85">
        <f t="shared" si="99"/>
        <v>6.2397534145214317E-2</v>
      </c>
      <c r="P601" s="86">
        <f t="shared" si="100"/>
        <v>0.78383091398568339</v>
      </c>
      <c r="Q601" s="86">
        <f t="shared" si="100"/>
        <v>0.28949292725275511</v>
      </c>
      <c r="R601" s="86">
        <f t="shared" si="100"/>
        <v>2.4297534145214315E-2</v>
      </c>
    </row>
    <row r="602" spans="1:18" x14ac:dyDescent="0.35">
      <c r="A602" s="1">
        <v>2003.04</v>
      </c>
      <c r="B602" s="89">
        <f t="shared" si="91"/>
        <v>2003.04</v>
      </c>
      <c r="C602" s="80">
        <f t="shared" si="92"/>
        <v>37712</v>
      </c>
      <c r="D602" s="1">
        <f>VLOOKUP(A602,Data_Shiller!A:M,13,FALSE)</f>
        <v>22.4279395777309</v>
      </c>
      <c r="E602" s="1">
        <f>VLOOKUP(A602,Data_Shiller!A:B,2)</f>
        <v>890.03</v>
      </c>
      <c r="F602" s="81">
        <f>VLOOKUP(C602,'FRED Graph'!$A$12:$C$853,3,FALSE)</f>
        <v>3.9599999999999996E-2</v>
      </c>
      <c r="G602" s="82">
        <f t="shared" si="93"/>
        <v>3.2415779026344627E-3</v>
      </c>
      <c r="H602" s="83">
        <f t="shared" si="94"/>
        <v>5.1605002078581652E-2</v>
      </c>
      <c r="I602" s="84">
        <f t="shared" si="95"/>
        <v>0.27339527881082648</v>
      </c>
      <c r="J602" s="84">
        <f t="shared" si="96"/>
        <v>0.76477197397840535</v>
      </c>
      <c r="L602" s="85">
        <f t="shared" si="97"/>
        <v>0.82907586222426888</v>
      </c>
      <c r="M602" s="85">
        <f t="shared" si="98"/>
        <v>0.27339527881082648</v>
      </c>
      <c r="N602" s="85">
        <f t="shared" si="99"/>
        <v>5.8446374879651319E-2</v>
      </c>
      <c r="P602" s="86">
        <f t="shared" si="100"/>
        <v>0.78947586222426891</v>
      </c>
      <c r="Q602" s="86">
        <f t="shared" si="100"/>
        <v>0.23379527881082648</v>
      </c>
      <c r="R602" s="86">
        <f t="shared" si="100"/>
        <v>1.8846374879651323E-2</v>
      </c>
    </row>
    <row r="603" spans="1:18" x14ac:dyDescent="0.35">
      <c r="A603" s="1">
        <v>2003.05</v>
      </c>
      <c r="B603" s="89">
        <f t="shared" si="91"/>
        <v>2003.05</v>
      </c>
      <c r="C603" s="80">
        <f t="shared" si="92"/>
        <v>37742</v>
      </c>
      <c r="D603" s="1">
        <f>VLOOKUP(A603,Data_Shiller!A:M,13,FALSE)</f>
        <v>23.591080453481482</v>
      </c>
      <c r="E603" s="1">
        <f>VLOOKUP(A603,Data_Shiller!A:B,2)</f>
        <v>935.96</v>
      </c>
      <c r="F603" s="81">
        <f>VLOOKUP(C603,'FRED Graph'!$A$12:$C$853,3,FALSE)</f>
        <v>3.5699999999999996E-2</v>
      </c>
      <c r="G603" s="82">
        <f t="shared" si="93"/>
        <v>2.9274037199951142E-3</v>
      </c>
      <c r="H603" s="83">
        <f t="shared" si="94"/>
        <v>5.5600666695157841E-2</v>
      </c>
      <c r="I603" s="84">
        <f t="shared" si="95"/>
        <v>0.17823411256891308</v>
      </c>
      <c r="J603" s="84">
        <f t="shared" si="96"/>
        <v>0.75204068549938019</v>
      </c>
      <c r="L603" s="85">
        <f t="shared" si="97"/>
        <v>0.91423772147144033</v>
      </c>
      <c r="M603" s="85">
        <f t="shared" si="98"/>
        <v>0.17823411256891308</v>
      </c>
      <c r="N603" s="85">
        <f t="shared" si="99"/>
        <v>5.768030803501567E-2</v>
      </c>
      <c r="P603" s="86">
        <f t="shared" si="100"/>
        <v>0.87853772147144038</v>
      </c>
      <c r="Q603" s="86">
        <f t="shared" si="100"/>
        <v>0.14253411256891307</v>
      </c>
      <c r="R603" s="86">
        <f t="shared" si="100"/>
        <v>2.1980308035015675E-2</v>
      </c>
    </row>
    <row r="604" spans="1:18" x14ac:dyDescent="0.35">
      <c r="A604" s="1">
        <v>2003.06</v>
      </c>
      <c r="B604" s="89">
        <f t="shared" si="91"/>
        <v>2003.06</v>
      </c>
      <c r="C604" s="80">
        <f t="shared" si="92"/>
        <v>37773</v>
      </c>
      <c r="D604" s="1">
        <f>VLOOKUP(A604,Data_Shiller!A:M,13,FALSE)</f>
        <v>24.832223259531062</v>
      </c>
      <c r="E604" s="1">
        <f>VLOOKUP(A604,Data_Shiller!A:B,2)</f>
        <v>988</v>
      </c>
      <c r="F604" s="81">
        <f>VLOOKUP(C604,'FRED Graph'!$A$12:$C$853,3,FALSE)</f>
        <v>3.3300000000000003E-2</v>
      </c>
      <c r="G604" s="82">
        <f t="shared" si="93"/>
        <v>2.7335263083605454E-3</v>
      </c>
      <c r="H604" s="83">
        <f t="shared" si="94"/>
        <v>4.59514170040487E-3</v>
      </c>
      <c r="I604" s="84">
        <f t="shared" si="95"/>
        <v>0.14651821862348169</v>
      </c>
      <c r="J604" s="84">
        <f t="shared" si="96"/>
        <v>0.63843117408906891</v>
      </c>
      <c r="L604" s="85">
        <f t="shared" si="97"/>
        <v>5.6556880476313021E-2</v>
      </c>
      <c r="M604" s="85">
        <f t="shared" si="98"/>
        <v>0.14651821862348169</v>
      </c>
      <c r="N604" s="85">
        <f t="shared" si="99"/>
        <v>5.0613120758349117E-2</v>
      </c>
      <c r="P604" s="86">
        <f t="shared" si="100"/>
        <v>2.3256880476313017E-2</v>
      </c>
      <c r="Q604" s="86">
        <f t="shared" si="100"/>
        <v>0.11321821862348169</v>
      </c>
      <c r="R604" s="86">
        <f t="shared" si="100"/>
        <v>1.7313120758349114E-2</v>
      </c>
    </row>
    <row r="605" spans="1:18" x14ac:dyDescent="0.35">
      <c r="A605" s="1">
        <v>2003.07</v>
      </c>
      <c r="B605" s="89">
        <f t="shared" si="91"/>
        <v>2003.07</v>
      </c>
      <c r="C605" s="80">
        <f t="shared" si="92"/>
        <v>37803</v>
      </c>
      <c r="D605" s="1">
        <f>VLOOKUP(A605,Data_Shiller!A:M,13,FALSE)</f>
        <v>24.867329101268783</v>
      </c>
      <c r="E605" s="1">
        <f>VLOOKUP(A605,Data_Shiller!A:B,2)</f>
        <v>992.54</v>
      </c>
      <c r="F605" s="81">
        <f>VLOOKUP(C605,'FRED Graph'!$A$12:$C$853,3,FALSE)</f>
        <v>3.9800000000000002E-2</v>
      </c>
      <c r="G605" s="82">
        <f t="shared" si="93"/>
        <v>3.2576602600797866E-3</v>
      </c>
      <c r="H605" s="83">
        <f t="shared" si="94"/>
        <v>-3.032623370342713E-3</v>
      </c>
      <c r="I605" s="84">
        <f t="shared" si="95"/>
        <v>0.11416164587825173</v>
      </c>
      <c r="J605" s="84">
        <f t="shared" si="96"/>
        <v>0.68122191548955224</v>
      </c>
      <c r="L605" s="85">
        <f t="shared" si="97"/>
        <v>-3.57905855791677E-2</v>
      </c>
      <c r="M605" s="85">
        <f t="shared" si="98"/>
        <v>0.11416164587825173</v>
      </c>
      <c r="N605" s="85">
        <f t="shared" si="99"/>
        <v>5.3325272244189703E-2</v>
      </c>
      <c r="P605" s="86">
        <f t="shared" si="100"/>
        <v>-7.5590585579167702E-2</v>
      </c>
      <c r="Q605" s="86">
        <f t="shared" si="100"/>
        <v>7.4361645878251725E-2</v>
      </c>
      <c r="R605" s="86">
        <f t="shared" si="100"/>
        <v>1.3525272244189701E-2</v>
      </c>
    </row>
    <row r="606" spans="1:18" x14ac:dyDescent="0.35">
      <c r="A606" s="1">
        <v>2003.08</v>
      </c>
      <c r="B606" s="89">
        <f t="shared" si="91"/>
        <v>2003.08</v>
      </c>
      <c r="C606" s="80">
        <f t="shared" si="92"/>
        <v>37834</v>
      </c>
      <c r="D606" s="1">
        <f>VLOOKUP(A606,Data_Shiller!A:M,13,FALSE)</f>
        <v>24.642251409932165</v>
      </c>
      <c r="E606" s="1">
        <f>VLOOKUP(A606,Data_Shiller!A:B,2)</f>
        <v>989.53</v>
      </c>
      <c r="F606" s="81">
        <f>VLOOKUP(C606,'FRED Graph'!$A$12:$C$853,3,FALSE)</f>
        <v>4.4500000000000005E-2</v>
      </c>
      <c r="G606" s="82">
        <f t="shared" si="93"/>
        <v>3.6347816898771867E-3</v>
      </c>
      <c r="H606" s="83">
        <f t="shared" si="94"/>
        <v>3.0226471152971612E-2</v>
      </c>
      <c r="I606" s="84">
        <f t="shared" si="95"/>
        <v>0.10046183541681408</v>
      </c>
      <c r="J606" s="84">
        <f t="shared" si="96"/>
        <v>0.68776085616403737</v>
      </c>
      <c r="L606" s="85">
        <f t="shared" si="97"/>
        <v>0.42952730794292537</v>
      </c>
      <c r="M606" s="85">
        <f t="shared" si="98"/>
        <v>0.10046183541681408</v>
      </c>
      <c r="N606" s="85">
        <f t="shared" si="99"/>
        <v>5.3734237062094792E-2</v>
      </c>
      <c r="P606" s="86">
        <f t="shared" si="100"/>
        <v>0.38502730794292539</v>
      </c>
      <c r="Q606" s="86">
        <f t="shared" si="100"/>
        <v>5.5961835416814078E-2</v>
      </c>
      <c r="R606" s="86">
        <f t="shared" si="100"/>
        <v>9.234237062094787E-3</v>
      </c>
    </row>
    <row r="607" spans="1:18" x14ac:dyDescent="0.35">
      <c r="A607" s="1">
        <v>2003.09</v>
      </c>
      <c r="B607" s="89">
        <f t="shared" si="91"/>
        <v>2003.09</v>
      </c>
      <c r="C607" s="80">
        <f t="shared" si="92"/>
        <v>37865</v>
      </c>
      <c r="D607" s="1">
        <f>VLOOKUP(A607,Data_Shiller!A:M,13,FALSE)</f>
        <v>25.243686752606258</v>
      </c>
      <c r="E607" s="1">
        <f>VLOOKUP(A607,Data_Shiller!A:B,2)</f>
        <v>1019.44</v>
      </c>
      <c r="F607" s="81">
        <f>VLOOKUP(C607,'FRED Graph'!$A$12:$C$853,3,FALSE)</f>
        <v>4.2699999999999995E-2</v>
      </c>
      <c r="G607" s="82">
        <f t="shared" si="93"/>
        <v>3.4905363507502507E-3</v>
      </c>
      <c r="H607" s="83">
        <f t="shared" si="94"/>
        <v>1.8922153339088199E-2</v>
      </c>
      <c r="I607" s="84">
        <f t="shared" si="95"/>
        <v>9.6347014046927804E-2</v>
      </c>
      <c r="J607" s="84">
        <f t="shared" si="96"/>
        <v>0.65499686102173738</v>
      </c>
      <c r="L607" s="85">
        <f t="shared" si="97"/>
        <v>0.25225293124056214</v>
      </c>
      <c r="M607" s="85">
        <f t="shared" si="98"/>
        <v>9.6347014046927804E-2</v>
      </c>
      <c r="N607" s="85">
        <f t="shared" si="99"/>
        <v>5.1670561932893211E-2</v>
      </c>
      <c r="P607" s="86">
        <f t="shared" si="100"/>
        <v>0.20955293124056215</v>
      </c>
      <c r="Q607" s="86">
        <f t="shared" si="100"/>
        <v>5.3647014046927809E-2</v>
      </c>
      <c r="R607" s="86">
        <f t="shared" si="100"/>
        <v>8.970561932893216E-3</v>
      </c>
    </row>
    <row r="608" spans="1:18" x14ac:dyDescent="0.35">
      <c r="A608" s="1">
        <v>2003.1</v>
      </c>
      <c r="B608" s="89">
        <f t="shared" si="91"/>
        <v>2003.1</v>
      </c>
      <c r="C608" s="80">
        <f t="shared" si="92"/>
        <v>37591</v>
      </c>
      <c r="D608" s="1">
        <f>VLOOKUP(A608,Data_Shiller!A:M,13,FALSE)</f>
        <v>25.682756070579689</v>
      </c>
      <c r="E608" s="1">
        <f>VLOOKUP(A608,Data_Shiller!A:B,2)</f>
        <v>1038.73</v>
      </c>
      <c r="F608" s="81">
        <f>VLOOKUP(C608,'FRED Graph'!$A$12:$C$853,3,FALSE)</f>
        <v>4.0300000000000002E-2</v>
      </c>
      <c r="G608" s="82">
        <f t="shared" si="93"/>
        <v>3.2978537514263273E-3</v>
      </c>
      <c r="H608" s="83">
        <f t="shared" si="94"/>
        <v>1.0753516313190215E-2</v>
      </c>
      <c r="I608" s="84">
        <f t="shared" si="95"/>
        <v>7.5553801276558863E-2</v>
      </c>
      <c r="J608" s="84">
        <f t="shared" si="96"/>
        <v>0.65589710511875077</v>
      </c>
      <c r="L608" s="85">
        <f t="shared" si="97"/>
        <v>0.13695461937231901</v>
      </c>
      <c r="M608" s="85">
        <f t="shared" si="98"/>
        <v>7.5553801276558863E-2</v>
      </c>
      <c r="N608" s="85">
        <f t="shared" si="99"/>
        <v>5.1727754098611411E-2</v>
      </c>
      <c r="P608" s="86">
        <f t="shared" si="100"/>
        <v>9.6654619372319006E-2</v>
      </c>
      <c r="Q608" s="86">
        <f t="shared" si="100"/>
        <v>3.525380127655886E-2</v>
      </c>
      <c r="R608" s="86">
        <f t="shared" si="100"/>
        <v>1.1427754098611409E-2</v>
      </c>
    </row>
    <row r="609" spans="1:18" x14ac:dyDescent="0.35">
      <c r="A609" s="1">
        <v>2003.11</v>
      </c>
      <c r="B609" s="89">
        <f t="shared" si="91"/>
        <v>2003.11</v>
      </c>
      <c r="C609" s="80">
        <f t="shared" si="92"/>
        <v>37926</v>
      </c>
      <c r="D609" s="1">
        <f>VLOOKUP(A609,Data_Shiller!A:M,13,FALSE)</f>
        <v>25.946798218420128</v>
      </c>
      <c r="E609" s="1">
        <f>VLOOKUP(A609,Data_Shiller!A:B,2)</f>
        <v>1049.9000000000001</v>
      </c>
      <c r="F609" s="81">
        <f>VLOOKUP(C609,'FRED Graph'!$A$12:$C$853,3,FALSE)</f>
        <v>4.2999999999999997E-2</v>
      </c>
      <c r="G609" s="82">
        <f t="shared" si="93"/>
        <v>3.5145930840192463E-3</v>
      </c>
      <c r="H609" s="83">
        <f t="shared" si="94"/>
        <v>2.9278978950376233E-2</v>
      </c>
      <c r="I609" s="84">
        <f t="shared" si="95"/>
        <v>0.11338222687875033</v>
      </c>
      <c r="J609" s="84">
        <f t="shared" si="96"/>
        <v>0.69877131155348104</v>
      </c>
      <c r="L609" s="85">
        <f t="shared" si="97"/>
        <v>0.41383015011682089</v>
      </c>
      <c r="M609" s="85">
        <f t="shared" si="98"/>
        <v>0.11338222687875033</v>
      </c>
      <c r="N609" s="85">
        <f t="shared" si="99"/>
        <v>5.4419652530660612E-2</v>
      </c>
      <c r="P609" s="86">
        <f t="shared" si="100"/>
        <v>0.37083015011682091</v>
      </c>
      <c r="Q609" s="86">
        <f t="shared" si="100"/>
        <v>7.0382226878750329E-2</v>
      </c>
      <c r="R609" s="86">
        <f t="shared" si="100"/>
        <v>1.1419652530660615E-2</v>
      </c>
    </row>
    <row r="610" spans="1:18" x14ac:dyDescent="0.35">
      <c r="A610" s="1">
        <v>2003.12</v>
      </c>
      <c r="B610" s="89">
        <f t="shared" si="91"/>
        <v>2003.12</v>
      </c>
      <c r="C610" s="80">
        <f t="shared" si="92"/>
        <v>37956</v>
      </c>
      <c r="D610" s="1">
        <f>VLOOKUP(A610,Data_Shiller!A:M,13,FALSE)</f>
        <v>26.635170511081544</v>
      </c>
      <c r="E610" s="1">
        <f>VLOOKUP(A610,Data_Shiller!A:B,2)</f>
        <v>1080.6400000000001</v>
      </c>
      <c r="F610" s="81">
        <f>VLOOKUP(C610,'FRED Graph'!$A$12:$C$853,3,FALSE)</f>
        <v>4.2699999999999995E-2</v>
      </c>
      <c r="G610" s="82">
        <f t="shared" si="93"/>
        <v>3.4905363507502507E-3</v>
      </c>
      <c r="H610" s="83">
        <f t="shared" si="94"/>
        <v>4.8008587503701294E-2</v>
      </c>
      <c r="I610" s="84">
        <f t="shared" si="95"/>
        <v>0.1097220165827657</v>
      </c>
      <c r="J610" s="84">
        <f t="shared" si="96"/>
        <v>0.67287903464613552</v>
      </c>
      <c r="L610" s="85">
        <f t="shared" si="97"/>
        <v>0.75540809136381903</v>
      </c>
      <c r="M610" s="85">
        <f t="shared" si="98"/>
        <v>0.1097220165827657</v>
      </c>
      <c r="N610" s="85">
        <f t="shared" si="99"/>
        <v>5.2801400124498965E-2</v>
      </c>
      <c r="P610" s="86">
        <f t="shared" si="100"/>
        <v>0.71270809136381907</v>
      </c>
      <c r="Q610" s="86">
        <f t="shared" si="100"/>
        <v>6.7022016582765714E-2</v>
      </c>
      <c r="R610" s="86">
        <f t="shared" si="100"/>
        <v>1.010140012449897E-2</v>
      </c>
    </row>
    <row r="611" spans="1:18" x14ac:dyDescent="0.35">
      <c r="A611" s="1">
        <v>2004.01</v>
      </c>
      <c r="B611" s="89">
        <f t="shared" si="91"/>
        <v>2004.01</v>
      </c>
      <c r="C611" s="80">
        <f t="shared" si="92"/>
        <v>37987</v>
      </c>
      <c r="D611" s="1">
        <f>VLOOKUP(A611,Data_Shiller!A:M,13,FALSE)</f>
        <v>27.658540355736584</v>
      </c>
      <c r="E611" s="1">
        <f>VLOOKUP(A611,Data_Shiller!A:B,2)</f>
        <v>1132.52</v>
      </c>
      <c r="F611" s="81">
        <f>VLOOKUP(C611,'FRED Graph'!$A$12:$C$853,3,FALSE)</f>
        <v>4.1500000000000002E-2</v>
      </c>
      <c r="G611" s="82">
        <f t="shared" si="93"/>
        <v>3.3942459274463044E-3</v>
      </c>
      <c r="H611" s="83">
        <f t="shared" si="94"/>
        <v>9.5715748949245505E-3</v>
      </c>
      <c r="I611" s="84">
        <f t="shared" si="95"/>
        <v>4.3169215554692331E-2</v>
      </c>
      <c r="J611" s="84">
        <f t="shared" si="96"/>
        <v>0.60911948574859598</v>
      </c>
      <c r="L611" s="85">
        <f t="shared" si="97"/>
        <v>0.1211026288685646</v>
      </c>
      <c r="M611" s="85">
        <f t="shared" si="98"/>
        <v>4.3169215554692331E-2</v>
      </c>
      <c r="N611" s="85">
        <f t="shared" si="99"/>
        <v>4.8718258817326499E-2</v>
      </c>
      <c r="P611" s="86">
        <f t="shared" si="100"/>
        <v>7.960262886856459E-2</v>
      </c>
      <c r="Q611" s="86">
        <f t="shared" si="100"/>
        <v>1.6692155546923285E-3</v>
      </c>
      <c r="R611" s="86">
        <f t="shared" si="100"/>
        <v>7.2182588173264964E-3</v>
      </c>
    </row>
    <row r="612" spans="1:18" x14ac:dyDescent="0.35">
      <c r="A612" s="1">
        <v>2004.02</v>
      </c>
      <c r="B612" s="89">
        <f t="shared" si="91"/>
        <v>2004.02</v>
      </c>
      <c r="C612" s="80">
        <f t="shared" si="92"/>
        <v>38018</v>
      </c>
      <c r="D612" s="1">
        <f>VLOOKUP(A612,Data_Shiller!A:M,13,FALSE)</f>
        <v>27.650862036740225</v>
      </c>
      <c r="E612" s="1">
        <f>VLOOKUP(A612,Data_Shiller!A:B,2)</f>
        <v>1143.3599999999999</v>
      </c>
      <c r="F612" s="81">
        <f>VLOOKUP(C612,'FRED Graph'!$A$12:$C$853,3,FALSE)</f>
        <v>4.0800000000000003E-2</v>
      </c>
      <c r="G612" s="82">
        <f t="shared" si="93"/>
        <v>3.3380295383023117E-3</v>
      </c>
      <c r="H612" s="83">
        <f t="shared" si="94"/>
        <v>-1.6950041981528052E-2</v>
      </c>
      <c r="I612" s="84">
        <f t="shared" si="95"/>
        <v>4.9214595577945941E-2</v>
      </c>
      <c r="J612" s="84">
        <f t="shared" si="96"/>
        <v>0.58921074727120071</v>
      </c>
      <c r="L612" s="85">
        <f t="shared" si="97"/>
        <v>-0.18547003127995398</v>
      </c>
      <c r="M612" s="85">
        <f t="shared" si="98"/>
        <v>4.9214595577945941E-2</v>
      </c>
      <c r="N612" s="85">
        <f t="shared" si="99"/>
        <v>4.7413456976447277E-2</v>
      </c>
      <c r="P612" s="86">
        <f t="shared" si="100"/>
        <v>-0.22627003127995399</v>
      </c>
      <c r="Q612" s="86">
        <f t="shared" si="100"/>
        <v>8.414595577945938E-3</v>
      </c>
      <c r="R612" s="86">
        <f t="shared" si="100"/>
        <v>6.6134569764472739E-3</v>
      </c>
    </row>
    <row r="613" spans="1:18" x14ac:dyDescent="0.35">
      <c r="A613" s="1">
        <v>2004.03</v>
      </c>
      <c r="B613" s="89">
        <f t="shared" si="91"/>
        <v>2004.03</v>
      </c>
      <c r="C613" s="80">
        <f t="shared" si="92"/>
        <v>38047</v>
      </c>
      <c r="D613" s="1">
        <f>VLOOKUP(A613,Data_Shiller!A:M,13,FALSE)</f>
        <v>26.886530384035865</v>
      </c>
      <c r="E613" s="1">
        <f>VLOOKUP(A613,Data_Shiller!A:B,2)</f>
        <v>1123.98</v>
      </c>
      <c r="F613" s="81">
        <f>VLOOKUP(C613,'FRED Graph'!$A$12:$C$853,3,FALSE)</f>
        <v>3.8300000000000001E-2</v>
      </c>
      <c r="G613" s="82">
        <f t="shared" si="93"/>
        <v>3.1369733958956925E-3</v>
      </c>
      <c r="H613" s="83">
        <f t="shared" si="94"/>
        <v>8.3453442232066521E-3</v>
      </c>
      <c r="I613" s="84">
        <f t="shared" si="95"/>
        <v>6.3097208135376226E-2</v>
      </c>
      <c r="J613" s="84">
        <f t="shared" si="96"/>
        <v>0.65796544422498626</v>
      </c>
      <c r="L613" s="85">
        <f t="shared" si="97"/>
        <v>0.10487098493783908</v>
      </c>
      <c r="M613" s="85">
        <f t="shared" si="98"/>
        <v>6.3097208135376226E-2</v>
      </c>
      <c r="N613" s="85">
        <f t="shared" si="99"/>
        <v>5.1859048965030574E-2</v>
      </c>
      <c r="P613" s="86">
        <f t="shared" si="100"/>
        <v>6.6570984937839084E-2</v>
      </c>
      <c r="Q613" s="86">
        <f t="shared" si="100"/>
        <v>2.4797208135376225E-2</v>
      </c>
      <c r="R613" s="86">
        <f t="shared" si="100"/>
        <v>1.3559048965030573E-2</v>
      </c>
    </row>
    <row r="614" spans="1:18" x14ac:dyDescent="0.35">
      <c r="A614" s="1">
        <v>2004.04</v>
      </c>
      <c r="B614" s="89">
        <f t="shared" si="91"/>
        <v>2004.04</v>
      </c>
      <c r="C614" s="80">
        <f t="shared" si="92"/>
        <v>38078</v>
      </c>
      <c r="D614" s="1">
        <f>VLOOKUP(A614,Data_Shiller!A:M,13,FALSE)</f>
        <v>26.900577508444893</v>
      </c>
      <c r="E614" s="1">
        <f>VLOOKUP(A614,Data_Shiller!A:B,2)</f>
        <v>1133.3599999999999</v>
      </c>
      <c r="F614" s="81">
        <f>VLOOKUP(C614,'FRED Graph'!$A$12:$C$853,3,FALSE)</f>
        <v>4.3499999999999997E-2</v>
      </c>
      <c r="G614" s="82">
        <f t="shared" si="93"/>
        <v>3.5546735478100278E-3</v>
      </c>
      <c r="H614" s="83">
        <f t="shared" si="94"/>
        <v>-2.6981718077221606E-2</v>
      </c>
      <c r="I614" s="84">
        <f t="shared" si="95"/>
        <v>2.7414060845627253E-2</v>
      </c>
      <c r="J614" s="84">
        <f t="shared" si="96"/>
        <v>0.64489659066845495</v>
      </c>
      <c r="L614" s="85">
        <f t="shared" si="97"/>
        <v>-0.27980184739697067</v>
      </c>
      <c r="M614" s="85">
        <f t="shared" si="98"/>
        <v>2.7414060845627253E-2</v>
      </c>
      <c r="N614" s="85">
        <f t="shared" si="99"/>
        <v>5.1026969056220173E-2</v>
      </c>
      <c r="P614" s="86">
        <f t="shared" si="100"/>
        <v>-0.32330184739697065</v>
      </c>
      <c r="Q614" s="86">
        <f t="shared" si="100"/>
        <v>-1.6085939154372744E-2</v>
      </c>
      <c r="R614" s="86">
        <f t="shared" si="100"/>
        <v>7.5269690562201758E-3</v>
      </c>
    </row>
    <row r="615" spans="1:18" x14ac:dyDescent="0.35">
      <c r="A615" s="1">
        <v>2004.05</v>
      </c>
      <c r="B615" s="89">
        <f t="shared" si="91"/>
        <v>2004.05</v>
      </c>
      <c r="C615" s="80">
        <f t="shared" si="92"/>
        <v>38108</v>
      </c>
      <c r="D615" s="1">
        <f>VLOOKUP(A615,Data_Shiller!A:M,13,FALSE)</f>
        <v>25.902814292943763</v>
      </c>
      <c r="E615" s="1">
        <f>VLOOKUP(A615,Data_Shiller!A:B,2)</f>
        <v>1102.78</v>
      </c>
      <c r="F615" s="81">
        <f>VLOOKUP(C615,'FRED Graph'!$A$12:$C$853,3,FALSE)</f>
        <v>4.7199999999999999E-2</v>
      </c>
      <c r="G615" s="82">
        <f t="shared" si="93"/>
        <v>3.8507230235700352E-3</v>
      </c>
      <c r="H615" s="83">
        <f t="shared" si="94"/>
        <v>2.7185839424001212E-2</v>
      </c>
      <c r="I615" s="84">
        <f t="shared" si="95"/>
        <v>6.8463338109142402E-2</v>
      </c>
      <c r="J615" s="84">
        <f t="shared" si="96"/>
        <v>0.71364188686773433</v>
      </c>
      <c r="L615" s="85">
        <f t="shared" si="97"/>
        <v>0.37971149954512007</v>
      </c>
      <c r="M615" s="85">
        <f t="shared" si="98"/>
        <v>6.8463338109142402E-2</v>
      </c>
      <c r="N615" s="85">
        <f t="shared" si="99"/>
        <v>5.5339046531850178E-2</v>
      </c>
      <c r="P615" s="86">
        <f t="shared" si="100"/>
        <v>0.33251149954512005</v>
      </c>
      <c r="Q615" s="86">
        <f t="shared" si="100"/>
        <v>2.1263338109142403E-2</v>
      </c>
      <c r="R615" s="86">
        <f t="shared" si="100"/>
        <v>8.139046531850179E-3</v>
      </c>
    </row>
    <row r="616" spans="1:18" x14ac:dyDescent="0.35">
      <c r="A616" s="1">
        <v>2004.06</v>
      </c>
      <c r="B616" s="89">
        <f t="shared" si="91"/>
        <v>2004.06</v>
      </c>
      <c r="C616" s="80">
        <f t="shared" si="92"/>
        <v>38139</v>
      </c>
      <c r="D616" s="1">
        <f>VLOOKUP(A616,Data_Shiller!A:M,13,FALSE)</f>
        <v>26.401285366474923</v>
      </c>
      <c r="E616" s="1">
        <f>VLOOKUP(A616,Data_Shiller!A:B,2)</f>
        <v>1132.76</v>
      </c>
      <c r="F616" s="81">
        <f>VLOOKUP(C616,'FRED Graph'!$A$12:$C$853,3,FALSE)</f>
        <v>4.7300000000000002E-2</v>
      </c>
      <c r="G616" s="82">
        <f t="shared" si="93"/>
        <v>3.8587110455146068E-3</v>
      </c>
      <c r="H616" s="83">
        <f t="shared" si="94"/>
        <v>-2.3756135456760585E-2</v>
      </c>
      <c r="I616" s="84">
        <f t="shared" si="95"/>
        <v>6.1345739609449446E-2</v>
      </c>
      <c r="J616" s="84">
        <f t="shared" si="96"/>
        <v>0.71889014442600363</v>
      </c>
      <c r="L616" s="85">
        <f t="shared" si="97"/>
        <v>-0.25062394907690133</v>
      </c>
      <c r="M616" s="85">
        <f t="shared" si="98"/>
        <v>6.1345739609449446E-2</v>
      </c>
      <c r="N616" s="85">
        <f t="shared" si="99"/>
        <v>5.5661813651459502E-2</v>
      </c>
      <c r="P616" s="86">
        <f t="shared" si="100"/>
        <v>-0.29792394907690134</v>
      </c>
      <c r="Q616" s="86">
        <f t="shared" si="100"/>
        <v>1.4045739609449444E-2</v>
      </c>
      <c r="R616" s="86">
        <f t="shared" si="100"/>
        <v>8.3618136514595001E-3</v>
      </c>
    </row>
    <row r="617" spans="1:18" x14ac:dyDescent="0.35">
      <c r="A617" s="1">
        <v>2004.07</v>
      </c>
      <c r="B617" s="89">
        <f t="shared" si="91"/>
        <v>2004.07</v>
      </c>
      <c r="C617" s="80">
        <f t="shared" si="92"/>
        <v>38169</v>
      </c>
      <c r="D617" s="1">
        <f>VLOOKUP(A617,Data_Shiller!A:M,13,FALSE)</f>
        <v>25.695888646268568</v>
      </c>
      <c r="E617" s="1">
        <f>VLOOKUP(A617,Data_Shiller!A:B,2)</f>
        <v>1105.8499999999999</v>
      </c>
      <c r="F617" s="81">
        <f>VLOOKUP(C617,'FRED Graph'!$A$12:$C$853,3,FALSE)</f>
        <v>4.4999999999999998E-2</v>
      </c>
      <c r="G617" s="82">
        <f t="shared" si="93"/>
        <v>3.6748094004368514E-3</v>
      </c>
      <c r="H617" s="83">
        <f t="shared" si="94"/>
        <v>-1.5291404801736075E-2</v>
      </c>
      <c r="I617" s="84">
        <f t="shared" si="95"/>
        <v>0.10524935569923599</v>
      </c>
      <c r="J617" s="84">
        <f t="shared" si="96"/>
        <v>0.78423836867567931</v>
      </c>
      <c r="L617" s="85">
        <f t="shared" si="97"/>
        <v>-0.16882447766772035</v>
      </c>
      <c r="M617" s="85">
        <f t="shared" si="98"/>
        <v>0.10524935569923599</v>
      </c>
      <c r="N617" s="85">
        <f t="shared" si="99"/>
        <v>5.9608143672170488E-2</v>
      </c>
      <c r="P617" s="86">
        <f t="shared" si="100"/>
        <v>-0.21382447766772034</v>
      </c>
      <c r="Q617" s="86">
        <f t="shared" si="100"/>
        <v>6.0249355699235993E-2</v>
      </c>
      <c r="R617" s="86">
        <f t="shared" si="100"/>
        <v>1.460814367217049E-2</v>
      </c>
    </row>
    <row r="618" spans="1:18" x14ac:dyDescent="0.35">
      <c r="A618" s="1">
        <v>2004.08</v>
      </c>
      <c r="B618" s="89">
        <f t="shared" si="91"/>
        <v>2004.08</v>
      </c>
      <c r="C618" s="80">
        <f t="shared" si="92"/>
        <v>38200</v>
      </c>
      <c r="D618" s="1">
        <f>VLOOKUP(A618,Data_Shiller!A:M,13,FALSE)</f>
        <v>25.174462226477779</v>
      </c>
      <c r="E618" s="1">
        <f>VLOOKUP(A618,Data_Shiller!A:B,2)</f>
        <v>1088.94</v>
      </c>
      <c r="F618" s="81">
        <f>VLOOKUP(C618,'FRED Graph'!$A$12:$C$853,3,FALSE)</f>
        <v>4.2800000000000005E-2</v>
      </c>
      <c r="G618" s="82">
        <f t="shared" si="93"/>
        <v>3.4985559667248811E-3</v>
      </c>
      <c r="H618" s="83">
        <f t="shared" si="94"/>
        <v>2.6374272228038231E-2</v>
      </c>
      <c r="I618" s="84">
        <f t="shared" si="95"/>
        <v>0.12427681965948523</v>
      </c>
      <c r="J618" s="84">
        <f t="shared" si="96"/>
        <v>0.80132055025988569</v>
      </c>
      <c r="L618" s="85">
        <f t="shared" si="97"/>
        <v>0.36668707207320428</v>
      </c>
      <c r="M618" s="85">
        <f t="shared" si="98"/>
        <v>0.12427681965948523</v>
      </c>
      <c r="N618" s="85">
        <f t="shared" si="99"/>
        <v>6.0618261328833078E-2</v>
      </c>
      <c r="P618" s="86">
        <f t="shared" si="100"/>
        <v>0.32388707207320427</v>
      </c>
      <c r="Q618" s="86">
        <f t="shared" si="100"/>
        <v>8.1476819659485222E-2</v>
      </c>
      <c r="R618" s="86">
        <f t="shared" si="100"/>
        <v>1.7818261328833074E-2</v>
      </c>
    </row>
    <row r="619" spans="1:18" x14ac:dyDescent="0.35">
      <c r="A619" s="1">
        <v>2004.09</v>
      </c>
      <c r="B619" s="89">
        <f t="shared" si="91"/>
        <v>2004.09</v>
      </c>
      <c r="C619" s="80">
        <f t="shared" si="92"/>
        <v>38231</v>
      </c>
      <c r="D619" s="1">
        <f>VLOOKUP(A619,Data_Shiller!A:M,13,FALSE)</f>
        <v>25.668406776357703</v>
      </c>
      <c r="E619" s="1">
        <f>VLOOKUP(A619,Data_Shiller!A:B,2)</f>
        <v>1117.6600000000001</v>
      </c>
      <c r="F619" s="81">
        <f>VLOOKUP(C619,'FRED Graph'!$A$12:$C$853,3,FALSE)</f>
        <v>4.1299999999999996E-2</v>
      </c>
      <c r="G619" s="82">
        <f t="shared" si="93"/>
        <v>3.3781876370064801E-3</v>
      </c>
      <c r="H619" s="83">
        <f t="shared" si="94"/>
        <v>-4.0262691695147623E-4</v>
      </c>
      <c r="I619" s="84">
        <f t="shared" si="95"/>
        <v>9.6863088953706766E-2</v>
      </c>
      <c r="J619" s="84">
        <f t="shared" si="96"/>
        <v>0.78339566594492061</v>
      </c>
      <c r="L619" s="85">
        <f t="shared" si="97"/>
        <v>-4.8208381929855104E-3</v>
      </c>
      <c r="M619" s="85">
        <f t="shared" si="98"/>
        <v>9.6863088953706766E-2</v>
      </c>
      <c r="N619" s="85">
        <f t="shared" si="99"/>
        <v>5.9558087327115317E-2</v>
      </c>
      <c r="P619" s="86">
        <f t="shared" si="100"/>
        <v>-4.6120838192985507E-2</v>
      </c>
      <c r="Q619" s="86">
        <f t="shared" si="100"/>
        <v>5.556308895370677E-2</v>
      </c>
      <c r="R619" s="86">
        <f t="shared" si="100"/>
        <v>1.825808732711532E-2</v>
      </c>
    </row>
    <row r="620" spans="1:18" x14ac:dyDescent="0.35">
      <c r="A620" s="1">
        <v>2004.1</v>
      </c>
      <c r="B620" s="89">
        <f t="shared" si="91"/>
        <v>2004.1</v>
      </c>
      <c r="C620" s="80">
        <f t="shared" si="92"/>
        <v>37956</v>
      </c>
      <c r="D620" s="1">
        <f>VLOOKUP(A620,Data_Shiller!A:M,13,FALSE)</f>
        <v>25.411655665489342</v>
      </c>
      <c r="E620" s="1">
        <f>VLOOKUP(A620,Data_Shiller!A:B,2)</f>
        <v>1117.21</v>
      </c>
      <c r="F620" s="81">
        <f>VLOOKUP(C620,'FRED Graph'!$A$12:$C$853,3,FALSE)</f>
        <v>4.2699999999999995E-2</v>
      </c>
      <c r="G620" s="82">
        <f t="shared" si="93"/>
        <v>3.4905363507502507E-3</v>
      </c>
      <c r="H620" s="83">
        <f t="shared" si="94"/>
        <v>4.6302843690980255E-2</v>
      </c>
      <c r="I620" s="84">
        <f t="shared" si="95"/>
        <v>6.6907743396496633E-2</v>
      </c>
      <c r="J620" s="84">
        <f t="shared" si="96"/>
        <v>0.73402493712014749</v>
      </c>
      <c r="L620" s="85">
        <f t="shared" si="97"/>
        <v>0.72142802088929936</v>
      </c>
      <c r="M620" s="85">
        <f t="shared" si="98"/>
        <v>6.6907743396496633E-2</v>
      </c>
      <c r="N620" s="85">
        <f t="shared" si="99"/>
        <v>5.6587659199930807E-2</v>
      </c>
      <c r="P620" s="86">
        <f t="shared" si="100"/>
        <v>0.6787280208892994</v>
      </c>
      <c r="Q620" s="86">
        <f t="shared" si="100"/>
        <v>2.4207743396496638E-2</v>
      </c>
      <c r="R620" s="86">
        <f t="shared" si="100"/>
        <v>1.3887659199930812E-2</v>
      </c>
    </row>
    <row r="621" spans="1:18" x14ac:dyDescent="0.35">
      <c r="A621" s="1">
        <v>2004.11</v>
      </c>
      <c r="B621" s="89">
        <f t="shared" si="91"/>
        <v>2004.11</v>
      </c>
      <c r="C621" s="80">
        <f t="shared" si="92"/>
        <v>38292</v>
      </c>
      <c r="D621" s="1">
        <f>VLOOKUP(A621,Data_Shiller!A:M,13,FALSE)</f>
        <v>26.465310814818054</v>
      </c>
      <c r="E621" s="1">
        <f>VLOOKUP(A621,Data_Shiller!A:B,2)</f>
        <v>1168.94</v>
      </c>
      <c r="F621" s="81">
        <f>VLOOKUP(C621,'FRED Graph'!$A$12:$C$853,3,FALSE)</f>
        <v>4.1900000000000007E-2</v>
      </c>
      <c r="G621" s="82">
        <f t="shared" si="93"/>
        <v>3.4263540299781514E-3</v>
      </c>
      <c r="H621" s="83">
        <f t="shared" si="94"/>
        <v>2.5895255530651751E-2</v>
      </c>
      <c r="I621" s="84">
        <f t="shared" si="95"/>
        <v>5.8540215922117333E-2</v>
      </c>
      <c r="J621" s="84">
        <f t="shared" si="96"/>
        <v>0.74908036340616269</v>
      </c>
      <c r="L621" s="85">
        <f t="shared" si="97"/>
        <v>0.35905256953192</v>
      </c>
      <c r="M621" s="85">
        <f t="shared" si="98"/>
        <v>5.8540215922117333E-2</v>
      </c>
      <c r="N621" s="85">
        <f t="shared" si="99"/>
        <v>5.7501461867904169E-2</v>
      </c>
      <c r="P621" s="86">
        <f t="shared" si="100"/>
        <v>0.31715256953192</v>
      </c>
      <c r="Q621" s="86">
        <f t="shared" si="100"/>
        <v>1.6640215922117327E-2</v>
      </c>
      <c r="R621" s="86">
        <f t="shared" si="100"/>
        <v>1.5601461867904162E-2</v>
      </c>
    </row>
    <row r="622" spans="1:18" x14ac:dyDescent="0.35">
      <c r="A622" s="1">
        <v>2004.12</v>
      </c>
      <c r="B622" s="89">
        <f t="shared" si="91"/>
        <v>2004.12</v>
      </c>
      <c r="C622" s="80">
        <f t="shared" si="92"/>
        <v>38322</v>
      </c>
      <c r="D622" s="1">
        <f>VLOOKUP(A622,Data_Shiller!A:M,13,FALSE)</f>
        <v>27.14480869474124</v>
      </c>
      <c r="E622" s="1">
        <f>VLOOKUP(A622,Data_Shiller!A:B,2)</f>
        <v>1199.21</v>
      </c>
      <c r="F622" s="81">
        <f>VLOOKUP(C622,'FRED Graph'!$A$12:$C$853,3,FALSE)</f>
        <v>4.2300000000000004E-2</v>
      </c>
      <c r="G622" s="82">
        <f t="shared" si="93"/>
        <v>3.4584508349766452E-3</v>
      </c>
      <c r="H622" s="83">
        <f t="shared" si="94"/>
        <v>-1.4843105044153981E-2</v>
      </c>
      <c r="I622" s="84">
        <f t="shared" si="95"/>
        <v>5.2417841745815874E-2</v>
      </c>
      <c r="J622" s="84">
        <f t="shared" si="96"/>
        <v>0.713019404441257</v>
      </c>
      <c r="L622" s="85">
        <f t="shared" si="97"/>
        <v>-0.1642722654387111</v>
      </c>
      <c r="M622" s="85">
        <f t="shared" si="98"/>
        <v>5.2417841745815874E-2</v>
      </c>
      <c r="N622" s="85">
        <f t="shared" si="99"/>
        <v>5.5300704949285073E-2</v>
      </c>
      <c r="P622" s="86">
        <f t="shared" si="100"/>
        <v>-0.2065722654387111</v>
      </c>
      <c r="Q622" s="86">
        <f t="shared" si="100"/>
        <v>1.011784174581587E-2</v>
      </c>
      <c r="R622" s="86">
        <f t="shared" si="100"/>
        <v>1.3000704949285069E-2</v>
      </c>
    </row>
    <row r="623" spans="1:18" x14ac:dyDescent="0.35">
      <c r="A623" s="1">
        <v>2005.01</v>
      </c>
      <c r="B623" s="89">
        <f t="shared" si="91"/>
        <v>2005.01</v>
      </c>
      <c r="C623" s="80">
        <f t="shared" si="92"/>
        <v>38353</v>
      </c>
      <c r="D623" s="1">
        <f>VLOOKUP(A623,Data_Shiller!A:M,13,FALSE)</f>
        <v>26.587250697970394</v>
      </c>
      <c r="E623" s="1">
        <f>VLOOKUP(A623,Data_Shiller!A:B,2)</f>
        <v>1181.4100000000001</v>
      </c>
      <c r="F623" s="81">
        <f>VLOOKUP(C623,'FRED Graph'!$A$12:$C$853,3,FALSE)</f>
        <v>4.2199999999999994E-2</v>
      </c>
      <c r="G623" s="82">
        <f t="shared" si="93"/>
        <v>3.4504276924163246E-3</v>
      </c>
      <c r="H623" s="83">
        <f t="shared" si="94"/>
        <v>1.5422249684698741E-2</v>
      </c>
      <c r="I623" s="84">
        <f t="shared" si="95"/>
        <v>8.2376143760421794E-2</v>
      </c>
      <c r="J623" s="84">
        <f t="shared" si="96"/>
        <v>0.71674524508849591</v>
      </c>
      <c r="L623" s="85">
        <f t="shared" si="97"/>
        <v>0.20160050983951505</v>
      </c>
      <c r="M623" s="85">
        <f t="shared" si="98"/>
        <v>8.2376143760421794E-2</v>
      </c>
      <c r="N623" s="85">
        <f t="shared" si="99"/>
        <v>5.553000995249735E-2</v>
      </c>
      <c r="P623" s="86">
        <f t="shared" si="100"/>
        <v>0.15940050983951506</v>
      </c>
      <c r="Q623" s="86">
        <f t="shared" si="100"/>
        <v>4.0176143760421799E-2</v>
      </c>
      <c r="R623" s="86">
        <f t="shared" si="100"/>
        <v>1.3330009952497356E-2</v>
      </c>
    </row>
    <row r="624" spans="1:18" x14ac:dyDescent="0.35">
      <c r="A624" s="1">
        <v>2005.02</v>
      </c>
      <c r="B624" s="89">
        <f t="shared" si="91"/>
        <v>2005.02</v>
      </c>
      <c r="C624" s="80">
        <f t="shared" si="92"/>
        <v>38384</v>
      </c>
      <c r="D624" s="1">
        <f>VLOOKUP(A624,Data_Shiller!A:M,13,FALSE)</f>
        <v>26.744863128101194</v>
      </c>
      <c r="E624" s="1">
        <f>VLOOKUP(A624,Data_Shiller!A:B,2)</f>
        <v>1199.6300000000001</v>
      </c>
      <c r="F624" s="81">
        <f>VLOOKUP(C624,'FRED Graph'!$A$12:$C$853,3,FALSE)</f>
        <v>4.1700000000000001E-2</v>
      </c>
      <c r="G624" s="82">
        <f t="shared" si="93"/>
        <v>3.4103013914235092E-3</v>
      </c>
      <c r="H624" s="83">
        <f t="shared" si="94"/>
        <v>-3.9428823887365239E-3</v>
      </c>
      <c r="I624" s="84">
        <f t="shared" si="95"/>
        <v>6.4203129298200157E-2</v>
      </c>
      <c r="J624" s="84">
        <f t="shared" si="96"/>
        <v>0.73570184140109829</v>
      </c>
      <c r="L624" s="85">
        <f t="shared" si="97"/>
        <v>-4.6301897969246442E-2</v>
      </c>
      <c r="M624" s="85">
        <f t="shared" si="98"/>
        <v>6.4203129298200157E-2</v>
      </c>
      <c r="N624" s="85">
        <f t="shared" si="99"/>
        <v>5.6689793013507961E-2</v>
      </c>
      <c r="P624" s="86">
        <f t="shared" si="100"/>
        <v>-8.8001897969246443E-2</v>
      </c>
      <c r="Q624" s="86">
        <f t="shared" si="100"/>
        <v>2.2503129298200156E-2</v>
      </c>
      <c r="R624" s="86">
        <f t="shared" si="100"/>
        <v>1.498979301350796E-2</v>
      </c>
    </row>
    <row r="625" spans="1:18" x14ac:dyDescent="0.35">
      <c r="A625" s="1">
        <v>2005.03</v>
      </c>
      <c r="B625" s="89">
        <f t="shared" si="91"/>
        <v>2005.03</v>
      </c>
      <c r="C625" s="80">
        <f t="shared" si="92"/>
        <v>38412</v>
      </c>
      <c r="D625" s="1">
        <f>VLOOKUP(A625,Data_Shiller!A:M,13,FALSE)</f>
        <v>26.33914213105793</v>
      </c>
      <c r="E625" s="1">
        <f>VLOOKUP(A625,Data_Shiller!A:B,2)</f>
        <v>1194.9000000000001</v>
      </c>
      <c r="F625" s="81">
        <f>VLOOKUP(C625,'FRED Graph'!$A$12:$C$853,3,FALSE)</f>
        <v>4.4999999999999998E-2</v>
      </c>
      <c r="G625" s="82">
        <f t="shared" si="93"/>
        <v>3.6748094004368514E-3</v>
      </c>
      <c r="H625" s="83">
        <f t="shared" si="94"/>
        <v>-2.5500041844505827E-2</v>
      </c>
      <c r="I625" s="84">
        <f t="shared" si="95"/>
        <v>8.2718219097832391E-2</v>
      </c>
      <c r="J625" s="84">
        <f t="shared" si="96"/>
        <v>0.74072307306050678</v>
      </c>
      <c r="L625" s="85">
        <f t="shared" si="97"/>
        <v>-0.26653077282524151</v>
      </c>
      <c r="M625" s="85">
        <f t="shared" si="98"/>
        <v>8.2718219097832391E-2</v>
      </c>
      <c r="N625" s="85">
        <f t="shared" si="99"/>
        <v>5.6995086785249782E-2</v>
      </c>
      <c r="P625" s="86">
        <f t="shared" si="100"/>
        <v>-0.3115307728252415</v>
      </c>
      <c r="Q625" s="86">
        <f t="shared" si="100"/>
        <v>3.7718219097832392E-2</v>
      </c>
      <c r="R625" s="86">
        <f t="shared" si="100"/>
        <v>1.1995086785249784E-2</v>
      </c>
    </row>
    <row r="626" spans="1:18" x14ac:dyDescent="0.35">
      <c r="A626" s="1">
        <v>2005.04</v>
      </c>
      <c r="B626" s="89">
        <f t="shared" si="91"/>
        <v>2005.04</v>
      </c>
      <c r="C626" s="80">
        <f t="shared" si="92"/>
        <v>38443</v>
      </c>
      <c r="D626" s="1">
        <f>VLOOKUP(A626,Data_Shiller!A:M,13,FALSE)</f>
        <v>25.408922569114477</v>
      </c>
      <c r="E626" s="1">
        <f>VLOOKUP(A626,Data_Shiller!A:B,2)</f>
        <v>1164.43</v>
      </c>
      <c r="F626" s="81">
        <f>VLOOKUP(C626,'FRED Graph'!$A$12:$C$853,3,FALSE)</f>
        <v>4.3400000000000001E-2</v>
      </c>
      <c r="G626" s="82">
        <f t="shared" si="93"/>
        <v>3.5466588636137164E-3</v>
      </c>
      <c r="H626" s="83">
        <f t="shared" si="94"/>
        <v>1.1894231512413755E-2</v>
      </c>
      <c r="I626" s="84">
        <f t="shared" si="95"/>
        <v>0.11828963527219316</v>
      </c>
      <c r="J626" s="84">
        <f t="shared" si="96"/>
        <v>0.79904330874333374</v>
      </c>
      <c r="L626" s="85">
        <f t="shared" si="97"/>
        <v>0.15244827368891789</v>
      </c>
      <c r="M626" s="85">
        <f t="shared" si="98"/>
        <v>0.11828963527219316</v>
      </c>
      <c r="N626" s="85">
        <f t="shared" si="99"/>
        <v>6.048410091652423E-2</v>
      </c>
      <c r="P626" s="86">
        <f t="shared" si="100"/>
        <v>0.1090482736889179</v>
      </c>
      <c r="Q626" s="86">
        <f t="shared" si="100"/>
        <v>7.4889635272193167E-2</v>
      </c>
      <c r="R626" s="86">
        <f t="shared" si="100"/>
        <v>1.7084100916524229E-2</v>
      </c>
    </row>
    <row r="627" spans="1:18" x14ac:dyDescent="0.35">
      <c r="A627" s="1">
        <v>2005.05</v>
      </c>
      <c r="B627" s="89">
        <f t="shared" si="91"/>
        <v>2005.05</v>
      </c>
      <c r="C627" s="80">
        <f t="shared" si="92"/>
        <v>38473</v>
      </c>
      <c r="D627" s="1">
        <f>VLOOKUP(A627,Data_Shiller!A:M,13,FALSE)</f>
        <v>25.650230187182981</v>
      </c>
      <c r="E627" s="1">
        <f>VLOOKUP(A627,Data_Shiller!A:B,2)</f>
        <v>1178.28</v>
      </c>
      <c r="F627" s="81">
        <f>VLOOKUP(C627,'FRED Graph'!$A$12:$C$853,3,FALSE)</f>
        <v>4.1399999999999999E-2</v>
      </c>
      <c r="G627" s="82">
        <f t="shared" si="93"/>
        <v>3.3862171355991677E-3</v>
      </c>
      <c r="H627" s="83">
        <f t="shared" si="94"/>
        <v>2.0343212139729117E-2</v>
      </c>
      <c r="I627" s="84">
        <f t="shared" si="95"/>
        <v>9.4824659673422351E-2</v>
      </c>
      <c r="J627" s="84">
        <f t="shared" si="96"/>
        <v>0.79239230064161337</v>
      </c>
      <c r="L627" s="85">
        <f t="shared" si="97"/>
        <v>0.27337217608368247</v>
      </c>
      <c r="M627" s="85">
        <f t="shared" si="98"/>
        <v>9.4824659673422351E-2</v>
      </c>
      <c r="N627" s="85">
        <f t="shared" si="99"/>
        <v>6.0091389414418606E-2</v>
      </c>
      <c r="P627" s="86">
        <f t="shared" si="100"/>
        <v>0.23197217608368248</v>
      </c>
      <c r="Q627" s="86">
        <f t="shared" si="100"/>
        <v>5.3424659673422352E-2</v>
      </c>
      <c r="R627" s="86">
        <f t="shared" si="100"/>
        <v>1.8691389414418606E-2</v>
      </c>
    </row>
    <row r="628" spans="1:18" x14ac:dyDescent="0.35">
      <c r="A628" s="1">
        <v>2005.06</v>
      </c>
      <c r="B628" s="89">
        <f t="shared" si="91"/>
        <v>2005.06</v>
      </c>
      <c r="C628" s="80">
        <f t="shared" si="92"/>
        <v>38504</v>
      </c>
      <c r="D628" s="1">
        <f>VLOOKUP(A628,Data_Shiller!A:M,13,FALSE)</f>
        <v>26.068394871883999</v>
      </c>
      <c r="E628" s="1">
        <f>VLOOKUP(A628,Data_Shiller!A:B,2)</f>
        <v>1202.25</v>
      </c>
      <c r="F628" s="81">
        <f>VLOOKUP(C628,'FRED Graph'!$A$12:$C$853,3,FALSE)</f>
        <v>0.04</v>
      </c>
      <c r="G628" s="82">
        <f t="shared" si="93"/>
        <v>3.2737397821989145E-3</v>
      </c>
      <c r="H628" s="83">
        <f t="shared" si="94"/>
        <v>1.6627157413183546E-2</v>
      </c>
      <c r="I628" s="84">
        <f t="shared" si="95"/>
        <v>4.2353919733832512E-2</v>
      </c>
      <c r="J628" s="84">
        <f t="shared" si="96"/>
        <v>0.74613433146184227</v>
      </c>
      <c r="L628" s="85">
        <f t="shared" si="97"/>
        <v>0.21882255714231857</v>
      </c>
      <c r="M628" s="85">
        <f t="shared" si="98"/>
        <v>4.2353919733832512E-2</v>
      </c>
      <c r="N628" s="85">
        <f t="shared" si="99"/>
        <v>5.7323208368770695E-2</v>
      </c>
      <c r="P628" s="86">
        <f t="shared" si="100"/>
        <v>0.17882255714231857</v>
      </c>
      <c r="Q628" s="86">
        <f t="shared" si="100"/>
        <v>2.3539197338325116E-3</v>
      </c>
      <c r="R628" s="86">
        <f t="shared" si="100"/>
        <v>1.7323208368770694E-2</v>
      </c>
    </row>
    <row r="629" spans="1:18" x14ac:dyDescent="0.35">
      <c r="A629" s="1">
        <v>2005.07</v>
      </c>
      <c r="B629" s="89">
        <f t="shared" si="91"/>
        <v>2005.07</v>
      </c>
      <c r="C629" s="80">
        <f t="shared" si="92"/>
        <v>38534</v>
      </c>
      <c r="D629" s="1">
        <f>VLOOKUP(A629,Data_Shiller!A:M,13,FALSE)</f>
        <v>26.287871091254758</v>
      </c>
      <c r="E629" s="1">
        <f>VLOOKUP(A629,Data_Shiller!A:B,2)</f>
        <v>1222.24</v>
      </c>
      <c r="F629" s="81">
        <f>VLOOKUP(C629,'FRED Graph'!$A$12:$C$853,3,FALSE)</f>
        <v>4.1799999999999997E-2</v>
      </c>
      <c r="G629" s="82">
        <f t="shared" si="93"/>
        <v>3.4183280638138136E-3</v>
      </c>
      <c r="H629" s="83">
        <f t="shared" si="94"/>
        <v>1.6608849325827624E-3</v>
      </c>
      <c r="I629" s="84">
        <f t="shared" si="95"/>
        <v>3.1090456866081917E-2</v>
      </c>
      <c r="J629" s="84">
        <f t="shared" si="96"/>
        <v>0.71336235109307489</v>
      </c>
      <c r="L629" s="85">
        <f t="shared" si="97"/>
        <v>2.011369448125655E-2</v>
      </c>
      <c r="M629" s="85">
        <f t="shared" si="98"/>
        <v>3.1090456866081917E-2</v>
      </c>
      <c r="N629" s="85">
        <f t="shared" si="99"/>
        <v>5.5321830176586539E-2</v>
      </c>
      <c r="P629" s="86">
        <f t="shared" si="100"/>
        <v>-2.1686305518743447E-2</v>
      </c>
      <c r="Q629" s="86">
        <f t="shared" si="100"/>
        <v>-1.070954313391808E-2</v>
      </c>
      <c r="R629" s="86">
        <f t="shared" si="100"/>
        <v>1.3521830176586543E-2</v>
      </c>
    </row>
    <row r="630" spans="1:18" x14ac:dyDescent="0.35">
      <c r="A630" s="1">
        <v>2005.08</v>
      </c>
      <c r="B630" s="89">
        <f t="shared" si="91"/>
        <v>2005.08</v>
      </c>
      <c r="C630" s="80">
        <f t="shared" si="92"/>
        <v>38565</v>
      </c>
      <c r="D630" s="1">
        <f>VLOOKUP(A630,Data_Shiller!A:M,13,FALSE)</f>
        <v>26.104381410936156</v>
      </c>
      <c r="E630" s="1">
        <f>VLOOKUP(A630,Data_Shiller!A:B,2)</f>
        <v>1224.27</v>
      </c>
      <c r="F630" s="81">
        <f>VLOOKUP(C630,'FRED Graph'!$A$12:$C$853,3,FALSE)</f>
        <v>4.2599999999999999E-2</v>
      </c>
      <c r="G630" s="82">
        <f t="shared" si="93"/>
        <v>3.4825160297176083E-3</v>
      </c>
      <c r="H630" s="83">
        <f t="shared" si="94"/>
        <v>1.3477419196745721E-3</v>
      </c>
      <c r="I630" s="84">
        <f t="shared" si="95"/>
        <v>5.13612193388715E-2</v>
      </c>
      <c r="J630" s="84">
        <f t="shared" si="96"/>
        <v>0.66619291496156885</v>
      </c>
      <c r="L630" s="85">
        <f t="shared" si="97"/>
        <v>1.6293326190318203E-2</v>
      </c>
      <c r="M630" s="85">
        <f t="shared" si="98"/>
        <v>5.13612193388715E-2</v>
      </c>
      <c r="N630" s="85">
        <f t="shared" si="99"/>
        <v>5.2379860466098549E-2</v>
      </c>
      <c r="P630" s="86">
        <f t="shared" si="100"/>
        <v>-2.6306673809681796E-2</v>
      </c>
      <c r="Q630" s="86">
        <f t="shared" si="100"/>
        <v>8.761219338871501E-3</v>
      </c>
      <c r="R630" s="86">
        <f t="shared" si="100"/>
        <v>9.77986046609855E-3</v>
      </c>
    </row>
    <row r="631" spans="1:18" x14ac:dyDescent="0.35">
      <c r="A631" s="1">
        <v>2005.09</v>
      </c>
      <c r="B631" s="89">
        <f t="shared" si="91"/>
        <v>2005.09</v>
      </c>
      <c r="C631" s="80">
        <f t="shared" si="92"/>
        <v>38596</v>
      </c>
      <c r="D631" s="1">
        <f>VLOOKUP(A631,Data_Shiller!A:M,13,FALSE)</f>
        <v>25.730122990164482</v>
      </c>
      <c r="E631" s="1">
        <f>VLOOKUP(A631,Data_Shiller!A:B,2)</f>
        <v>1225.92</v>
      </c>
      <c r="F631" s="81">
        <f>VLOOKUP(C631,'FRED Graph'!$A$12:$C$853,3,FALSE)</f>
        <v>4.2000000000000003E-2</v>
      </c>
      <c r="G631" s="82">
        <f t="shared" si="93"/>
        <v>3.4343792900468628E-3</v>
      </c>
      <c r="H631" s="83">
        <f t="shared" si="94"/>
        <v>-2.7701644479248277E-2</v>
      </c>
      <c r="I631" s="84">
        <f t="shared" si="95"/>
        <v>7.489885147481079E-2</v>
      </c>
      <c r="J631" s="84">
        <f t="shared" si="96"/>
        <v>0.58608228921952499</v>
      </c>
      <c r="L631" s="85">
        <f t="shared" si="97"/>
        <v>-0.28617029819129325</v>
      </c>
      <c r="M631" s="85">
        <f t="shared" si="98"/>
        <v>7.489885147481079E-2</v>
      </c>
      <c r="N631" s="85">
        <f t="shared" si="99"/>
        <v>4.7207084382747677E-2</v>
      </c>
      <c r="P631" s="86">
        <f t="shared" si="100"/>
        <v>-0.32817029819129323</v>
      </c>
      <c r="Q631" s="86">
        <f t="shared" si="100"/>
        <v>3.2898851474810788E-2</v>
      </c>
      <c r="R631" s="86">
        <f t="shared" si="100"/>
        <v>5.2070843827476745E-3</v>
      </c>
    </row>
    <row r="632" spans="1:18" x14ac:dyDescent="0.35">
      <c r="A632" s="1">
        <v>2005.1</v>
      </c>
      <c r="B632" s="89">
        <f t="shared" si="91"/>
        <v>2005.1</v>
      </c>
      <c r="C632" s="80">
        <f t="shared" si="92"/>
        <v>38322</v>
      </c>
      <c r="D632" s="1">
        <f>VLOOKUP(A632,Data_Shiller!A:M,13,FALSE)</f>
        <v>24.876538723647972</v>
      </c>
      <c r="E632" s="1">
        <f>VLOOKUP(A632,Data_Shiller!A:B,2)</f>
        <v>1191.96</v>
      </c>
      <c r="F632" s="81">
        <f>VLOOKUP(C632,'FRED Graph'!$A$12:$C$853,3,FALSE)</f>
        <v>4.2300000000000004E-2</v>
      </c>
      <c r="G632" s="82">
        <f t="shared" si="93"/>
        <v>3.4584508349766452E-3</v>
      </c>
      <c r="H632" s="83">
        <f t="shared" si="94"/>
        <v>3.8096916003892645E-2</v>
      </c>
      <c r="I632" s="84">
        <f t="shared" si="95"/>
        <v>0.14381355079029512</v>
      </c>
      <c r="J632" s="84">
        <f t="shared" si="96"/>
        <v>0.69872311151380906</v>
      </c>
      <c r="L632" s="85">
        <f t="shared" si="97"/>
        <v>0.56622737352691344</v>
      </c>
      <c r="M632" s="85">
        <f t="shared" si="98"/>
        <v>0.14381355079029512</v>
      </c>
      <c r="N632" s="85">
        <f t="shared" si="99"/>
        <v>5.4416660737847788E-2</v>
      </c>
      <c r="P632" s="86">
        <f t="shared" si="100"/>
        <v>0.52392737352691343</v>
      </c>
      <c r="Q632" s="86">
        <f t="shared" si="100"/>
        <v>0.10151355079029512</v>
      </c>
      <c r="R632" s="86">
        <f t="shared" si="100"/>
        <v>1.2116660737847784E-2</v>
      </c>
    </row>
    <row r="633" spans="1:18" x14ac:dyDescent="0.35">
      <c r="A633" s="1">
        <v>2005.11</v>
      </c>
      <c r="B633" s="89">
        <f t="shared" si="91"/>
        <v>2005.11</v>
      </c>
      <c r="C633" s="80">
        <f t="shared" si="92"/>
        <v>38657</v>
      </c>
      <c r="D633" s="1">
        <f>VLOOKUP(A633,Data_Shiller!A:M,13,FALSE)</f>
        <v>25.931783309069033</v>
      </c>
      <c r="E633" s="1">
        <f>VLOOKUP(A633,Data_Shiller!A:B,2)</f>
        <v>1237.3699999999999</v>
      </c>
      <c r="F633" s="81">
        <f>VLOOKUP(C633,'FRED Graph'!$A$12:$C$853,3,FALSE)</f>
        <v>4.5400000000000003E-2</v>
      </c>
      <c r="G633" s="82">
        <f t="shared" si="93"/>
        <v>3.7068189305531352E-3</v>
      </c>
      <c r="H633" s="83">
        <f t="shared" si="94"/>
        <v>1.9961692945521525E-2</v>
      </c>
      <c r="I633" s="84">
        <f t="shared" si="95"/>
        <v>0.12225122639145947</v>
      </c>
      <c r="J633" s="84">
        <f t="shared" si="96"/>
        <v>0.68148573183445538</v>
      </c>
      <c r="L633" s="85">
        <f t="shared" si="97"/>
        <v>0.26767035251944793</v>
      </c>
      <c r="M633" s="85">
        <f t="shared" si="98"/>
        <v>0.12225122639145947</v>
      </c>
      <c r="N633" s="85">
        <f t="shared" si="99"/>
        <v>5.3341799794791589E-2</v>
      </c>
      <c r="P633" s="86">
        <f t="shared" si="100"/>
        <v>0.22227035251944793</v>
      </c>
      <c r="Q633" s="86">
        <f t="shared" si="100"/>
        <v>7.6851226391459471E-2</v>
      </c>
      <c r="R633" s="86">
        <f t="shared" si="100"/>
        <v>7.9417997947915861E-3</v>
      </c>
    </row>
    <row r="634" spans="1:18" x14ac:dyDescent="0.35">
      <c r="A634" s="1">
        <v>2005.12</v>
      </c>
      <c r="B634" s="89">
        <f t="shared" si="91"/>
        <v>2005.12</v>
      </c>
      <c r="C634" s="80">
        <f t="shared" si="92"/>
        <v>38687</v>
      </c>
      <c r="D634" s="1">
        <f>VLOOKUP(A634,Data_Shiller!A:M,13,FALSE)</f>
        <v>26.443803114292415</v>
      </c>
      <c r="E634" s="1">
        <f>VLOOKUP(A634,Data_Shiller!A:B,2)</f>
        <v>1262.07</v>
      </c>
      <c r="F634" s="81">
        <f>VLOOKUP(C634,'FRED Graph'!$A$12:$C$853,3,FALSE)</f>
        <v>4.4699999999999997E-2</v>
      </c>
      <c r="G634" s="82">
        <f t="shared" si="93"/>
        <v>3.650794881391306E-3</v>
      </c>
      <c r="H634" s="83">
        <f t="shared" si="94"/>
        <v>1.3200535627976295E-2</v>
      </c>
      <c r="I634" s="84">
        <f t="shared" si="95"/>
        <v>0.12229908008272128</v>
      </c>
      <c r="J634" s="84">
        <f t="shared" si="96"/>
        <v>0.6275483927198966</v>
      </c>
      <c r="L634" s="85">
        <f t="shared" si="97"/>
        <v>0.17042860822233274</v>
      </c>
      <c r="M634" s="85">
        <f t="shared" si="98"/>
        <v>0.12229908008272128</v>
      </c>
      <c r="N634" s="85">
        <f t="shared" si="99"/>
        <v>4.991318826110458E-2</v>
      </c>
      <c r="P634" s="86">
        <f t="shared" si="100"/>
        <v>0.12572860822233276</v>
      </c>
      <c r="Q634" s="86">
        <f t="shared" si="100"/>
        <v>7.7599080082721289E-2</v>
      </c>
      <c r="R634" s="86">
        <f t="shared" si="100"/>
        <v>5.2131882611045829E-3</v>
      </c>
    </row>
    <row r="635" spans="1:18" x14ac:dyDescent="0.35">
      <c r="A635" s="1">
        <v>2006.01</v>
      </c>
      <c r="B635" s="89">
        <f t="shared" si="91"/>
        <v>2006.01</v>
      </c>
      <c r="C635" s="80">
        <f t="shared" si="92"/>
        <v>38718</v>
      </c>
      <c r="D635" s="1">
        <f>VLOOKUP(A635,Data_Shiller!A:M,13,FALSE)</f>
        <v>26.468702626685729</v>
      </c>
      <c r="E635" s="1">
        <f>VLOOKUP(A635,Data_Shiller!A:B,2)</f>
        <v>1278.73</v>
      </c>
      <c r="F635" s="81">
        <f>VLOOKUP(C635,'FRED Graph'!$A$12:$C$853,3,FALSE)</f>
        <v>4.4199999999999996E-2</v>
      </c>
      <c r="G635" s="82">
        <f t="shared" si="93"/>
        <v>3.6107566318024364E-3</v>
      </c>
      <c r="H635" s="83">
        <f t="shared" si="94"/>
        <v>-1.6266139059848417E-3</v>
      </c>
      <c r="I635" s="84">
        <f t="shared" si="95"/>
        <v>0.11373002901316154</v>
      </c>
      <c r="J635" s="84">
        <f t="shared" si="96"/>
        <v>0.50039492308775113</v>
      </c>
      <c r="L635" s="85">
        <f t="shared" si="97"/>
        <v>-1.9345682649725249E-2</v>
      </c>
      <c r="M635" s="85">
        <f t="shared" si="98"/>
        <v>0.11373002901316154</v>
      </c>
      <c r="N635" s="85">
        <f t="shared" si="99"/>
        <v>4.1407158404859867E-2</v>
      </c>
      <c r="P635" s="86">
        <f t="shared" si="100"/>
        <v>-6.3545682649725238E-2</v>
      </c>
      <c r="Q635" s="86">
        <f t="shared" si="100"/>
        <v>6.9530029013161548E-2</v>
      </c>
      <c r="R635" s="86">
        <f t="shared" si="100"/>
        <v>-2.7928415951401289E-3</v>
      </c>
    </row>
    <row r="636" spans="1:18" x14ac:dyDescent="0.35">
      <c r="A636" s="1">
        <v>2006.02</v>
      </c>
      <c r="B636" s="89">
        <f t="shared" si="91"/>
        <v>2006.02</v>
      </c>
      <c r="C636" s="80">
        <f t="shared" si="92"/>
        <v>38749</v>
      </c>
      <c r="D636" s="1">
        <f>VLOOKUP(A636,Data_Shiller!A:M,13,FALSE)</f>
        <v>26.249624763583302</v>
      </c>
      <c r="E636" s="1">
        <f>VLOOKUP(A636,Data_Shiller!A:B,2)</f>
        <v>1276.6500000000001</v>
      </c>
      <c r="F636" s="81">
        <f>VLOOKUP(C636,'FRED Graph'!$A$12:$C$853,3,FALSE)</f>
        <v>4.5700000000000005E-2</v>
      </c>
      <c r="G636" s="82">
        <f t="shared" si="93"/>
        <v>3.7308187111868563E-3</v>
      </c>
      <c r="H636" s="83">
        <f t="shared" si="94"/>
        <v>1.3386597736262829E-2</v>
      </c>
      <c r="I636" s="84">
        <f t="shared" si="95"/>
        <v>0.13171190224415441</v>
      </c>
      <c r="J636" s="84">
        <f t="shared" si="96"/>
        <v>0.4917322680452747</v>
      </c>
      <c r="L636" s="85">
        <f t="shared" si="97"/>
        <v>0.17301043671797411</v>
      </c>
      <c r="M636" s="85">
        <f t="shared" si="98"/>
        <v>0.13171190224415441</v>
      </c>
      <c r="N636" s="85">
        <f t="shared" si="99"/>
        <v>4.0804325418493548E-2</v>
      </c>
      <c r="P636" s="86">
        <f t="shared" si="100"/>
        <v>0.1273104367179741</v>
      </c>
      <c r="Q636" s="86">
        <f t="shared" si="100"/>
        <v>8.6011902244154406E-2</v>
      </c>
      <c r="R636" s="86">
        <f t="shared" si="100"/>
        <v>-4.8956745815064567E-3</v>
      </c>
    </row>
    <row r="637" spans="1:18" x14ac:dyDescent="0.35">
      <c r="A637" s="1">
        <v>2006.03</v>
      </c>
      <c r="B637" s="89">
        <f t="shared" si="91"/>
        <v>2006.03</v>
      </c>
      <c r="C637" s="80">
        <f t="shared" si="92"/>
        <v>38777</v>
      </c>
      <c r="D637" s="1">
        <f>VLOOKUP(A637,Data_Shiller!A:M,13,FALSE)</f>
        <v>26.327837778667689</v>
      </c>
      <c r="E637" s="1">
        <f>VLOOKUP(A637,Data_Shiller!A:B,2)</f>
        <v>1293.74</v>
      </c>
      <c r="F637" s="81">
        <f>VLOOKUP(C637,'FRED Graph'!$A$12:$C$853,3,FALSE)</f>
        <v>4.7199999999999999E-2</v>
      </c>
      <c r="G637" s="82">
        <f t="shared" si="93"/>
        <v>3.8507230235700352E-3</v>
      </c>
      <c r="H637" s="83">
        <f t="shared" si="94"/>
        <v>6.5159923941442432E-3</v>
      </c>
      <c r="I637" s="84">
        <f t="shared" si="95"/>
        <v>8.7505990384466825E-2</v>
      </c>
      <c r="J637" s="84">
        <f t="shared" si="96"/>
        <v>0.56287198355156365</v>
      </c>
      <c r="L637" s="85">
        <f t="shared" si="97"/>
        <v>8.1055913338146546E-2</v>
      </c>
      <c r="M637" s="85">
        <f t="shared" si="98"/>
        <v>8.7505990384466825E-2</v>
      </c>
      <c r="N637" s="85">
        <f t="shared" si="99"/>
        <v>4.5664443410528222E-2</v>
      </c>
      <c r="P637" s="86">
        <f t="shared" si="100"/>
        <v>3.3855913338146547E-2</v>
      </c>
      <c r="Q637" s="86">
        <f t="shared" si="100"/>
        <v>4.0305990384466826E-2</v>
      </c>
      <c r="R637" s="86">
        <f t="shared" si="100"/>
        <v>-1.5355565894717774E-3</v>
      </c>
    </row>
    <row r="638" spans="1:18" x14ac:dyDescent="0.35">
      <c r="A638" s="1">
        <v>2006.04</v>
      </c>
      <c r="B638" s="89">
        <f t="shared" si="91"/>
        <v>2006.04</v>
      </c>
      <c r="C638" s="80">
        <f t="shared" si="92"/>
        <v>38808</v>
      </c>
      <c r="D638" s="1">
        <f>VLOOKUP(A638,Data_Shiller!A:M,13,FALSE)</f>
        <v>26.147280943874524</v>
      </c>
      <c r="E638" s="1">
        <f>VLOOKUP(A638,Data_Shiller!A:B,2)</f>
        <v>1302.17</v>
      </c>
      <c r="F638" s="81">
        <f>VLOOKUP(C638,'FRED Graph'!$A$12:$C$853,3,FALSE)</f>
        <v>4.99E-2</v>
      </c>
      <c r="G638" s="82">
        <f t="shared" si="93"/>
        <v>4.0661545935285481E-3</v>
      </c>
      <c r="H638" s="83">
        <f t="shared" si="94"/>
        <v>-9.338258445517944E-3</v>
      </c>
      <c r="I638" s="84">
        <f t="shared" si="95"/>
        <v>0.12400070651297446</v>
      </c>
      <c r="J638" s="84">
        <f t="shared" si="96"/>
        <v>0.59390862944162426</v>
      </c>
      <c r="L638" s="85">
        <f t="shared" si="97"/>
        <v>-0.10647914159989358</v>
      </c>
      <c r="M638" s="85">
        <f t="shared" si="98"/>
        <v>0.12400070651297446</v>
      </c>
      <c r="N638" s="85">
        <f t="shared" si="99"/>
        <v>4.772267282979703E-2</v>
      </c>
      <c r="P638" s="86">
        <f t="shared" si="100"/>
        <v>-0.15637914159989358</v>
      </c>
      <c r="Q638" s="86">
        <f t="shared" si="100"/>
        <v>7.4100706512974457E-2</v>
      </c>
      <c r="R638" s="86">
        <f t="shared" si="100"/>
        <v>-2.1773271702029695E-3</v>
      </c>
    </row>
    <row r="639" spans="1:18" x14ac:dyDescent="0.35">
      <c r="A639" s="1">
        <v>2006.05</v>
      </c>
      <c r="B639" s="89">
        <f t="shared" si="91"/>
        <v>2006.05</v>
      </c>
      <c r="C639" s="80">
        <f t="shared" si="92"/>
        <v>38838</v>
      </c>
      <c r="D639" s="1">
        <f>VLOOKUP(A639,Data_Shiller!A:M,13,FALSE)</f>
        <v>25.650640708757336</v>
      </c>
      <c r="E639" s="1">
        <f>VLOOKUP(A639,Data_Shiller!A:B,2)</f>
        <v>1290.01</v>
      </c>
      <c r="F639" s="81">
        <f>VLOOKUP(C639,'FRED Graph'!$A$12:$C$853,3,FALSE)</f>
        <v>5.1100000000000007E-2</v>
      </c>
      <c r="G639" s="82">
        <f t="shared" si="93"/>
        <v>4.1617389871715371E-3</v>
      </c>
      <c r="H639" s="83">
        <f t="shared" si="94"/>
        <v>-2.8557918155673101E-2</v>
      </c>
      <c r="I639" s="84">
        <f t="shared" si="95"/>
        <v>0.17141727583507116</v>
      </c>
      <c r="J639" s="84">
        <f t="shared" si="96"/>
        <v>0.60118913806869734</v>
      </c>
      <c r="L639" s="85">
        <f t="shared" si="97"/>
        <v>-0.29367764362755655</v>
      </c>
      <c r="M639" s="85">
        <f t="shared" si="98"/>
        <v>0.17141727583507116</v>
      </c>
      <c r="N639" s="85">
        <f t="shared" si="99"/>
        <v>4.8200261068354955E-2</v>
      </c>
      <c r="P639" s="86">
        <f t="shared" si="100"/>
        <v>-0.34477764362755658</v>
      </c>
      <c r="Q639" s="86">
        <f t="shared" si="100"/>
        <v>0.12031727583507115</v>
      </c>
      <c r="R639" s="86">
        <f t="shared" si="100"/>
        <v>-2.8997389316450517E-3</v>
      </c>
    </row>
    <row r="640" spans="1:18" x14ac:dyDescent="0.35">
      <c r="A640" s="1">
        <v>2006.06</v>
      </c>
      <c r="B640" s="89">
        <f t="shared" si="91"/>
        <v>2006.06</v>
      </c>
      <c r="C640" s="80">
        <f t="shared" si="92"/>
        <v>38869</v>
      </c>
      <c r="D640" s="1">
        <f>VLOOKUP(A640,Data_Shiller!A:M,13,FALSE)</f>
        <v>24.74958224164638</v>
      </c>
      <c r="E640" s="1">
        <f>VLOOKUP(A640,Data_Shiller!A:B,2)</f>
        <v>1253.17</v>
      </c>
      <c r="F640" s="81">
        <f>VLOOKUP(C640,'FRED Graph'!$A$12:$C$853,3,FALSE)</f>
        <v>5.1100000000000007E-2</v>
      </c>
      <c r="G640" s="82">
        <f t="shared" si="93"/>
        <v>4.1617389871715371E-3</v>
      </c>
      <c r="H640" s="83">
        <f t="shared" si="94"/>
        <v>5.6416926673954482E-3</v>
      </c>
      <c r="I640" s="84">
        <f t="shared" si="95"/>
        <v>0.20828778218438049</v>
      </c>
      <c r="J640" s="84">
        <f t="shared" si="96"/>
        <v>0.6628948985373091</v>
      </c>
      <c r="L640" s="85">
        <f t="shared" si="97"/>
        <v>6.9841016877800755E-2</v>
      </c>
      <c r="M640" s="85">
        <f t="shared" si="98"/>
        <v>0.20828778218438049</v>
      </c>
      <c r="N640" s="85">
        <f t="shared" si="99"/>
        <v>5.2171369517257871E-2</v>
      </c>
      <c r="P640" s="86">
        <f t="shared" si="100"/>
        <v>1.8741016877800748E-2</v>
      </c>
      <c r="Q640" s="86">
        <f t="shared" si="100"/>
        <v>0.15718778218438048</v>
      </c>
      <c r="R640" s="86">
        <f t="shared" si="100"/>
        <v>1.0713695172578641E-3</v>
      </c>
    </row>
    <row r="641" spans="1:18" x14ac:dyDescent="0.35">
      <c r="A641" s="1">
        <v>2006.07</v>
      </c>
      <c r="B641" s="89">
        <f t="shared" si="91"/>
        <v>2006.07</v>
      </c>
      <c r="C641" s="80">
        <f t="shared" si="92"/>
        <v>38899</v>
      </c>
      <c r="D641" s="1">
        <f>VLOOKUP(A641,Data_Shiller!A:M,13,FALSE)</f>
        <v>24.696786766853304</v>
      </c>
      <c r="E641" s="1">
        <f>VLOOKUP(A641,Data_Shiller!A:B,2)</f>
        <v>1260.24</v>
      </c>
      <c r="F641" s="81">
        <f>VLOOKUP(C641,'FRED Graph'!$A$12:$C$853,3,FALSE)</f>
        <v>5.0900000000000001E-2</v>
      </c>
      <c r="G641" s="82">
        <f t="shared" si="93"/>
        <v>4.1458152037889828E-3</v>
      </c>
      <c r="H641" s="83">
        <f t="shared" si="94"/>
        <v>2.1353075604646721E-2</v>
      </c>
      <c r="I641" s="84">
        <f t="shared" si="95"/>
        <v>0.20668285405954423</v>
      </c>
      <c r="J641" s="84">
        <f t="shared" si="96"/>
        <v>0.70515139973338425</v>
      </c>
      <c r="L641" s="85">
        <f t="shared" si="97"/>
        <v>0.28857829675674784</v>
      </c>
      <c r="M641" s="85">
        <f t="shared" si="98"/>
        <v>0.20668285405954423</v>
      </c>
      <c r="N641" s="85">
        <f t="shared" si="99"/>
        <v>5.4814994016933127E-2</v>
      </c>
      <c r="P641" s="86">
        <f t="shared" si="100"/>
        <v>0.23767829675674784</v>
      </c>
      <c r="Q641" s="86">
        <f t="shared" si="100"/>
        <v>0.15578285405954423</v>
      </c>
      <c r="R641" s="86">
        <f t="shared" si="100"/>
        <v>3.9149940169331265E-3</v>
      </c>
    </row>
    <row r="642" spans="1:18" x14ac:dyDescent="0.35">
      <c r="A642" s="1">
        <v>2006.08</v>
      </c>
      <c r="B642" s="89">
        <f t="shared" ref="B642:B705" si="101">IF(RIGHT(A642,3)="0.1",_xlfn.CONCAT(A642,"0"),A642)</f>
        <v>2006.08</v>
      </c>
      <c r="C642" s="80">
        <f t="shared" si="92"/>
        <v>38930</v>
      </c>
      <c r="D642" s="1">
        <f>VLOOKUP(A642,Data_Shiller!A:M,13,FALSE)</f>
        <v>25.051393562010958</v>
      </c>
      <c r="E642" s="1">
        <f>VLOOKUP(A642,Data_Shiller!A:B,2)</f>
        <v>1287.1500000000001</v>
      </c>
      <c r="F642" s="81">
        <f>VLOOKUP(C642,'FRED Graph'!$A$12:$C$853,3,FALSE)</f>
        <v>4.8799999999999996E-2</v>
      </c>
      <c r="G642" s="82">
        <f t="shared" si="93"/>
        <v>3.9784475501516425E-3</v>
      </c>
      <c r="H642" s="83">
        <f t="shared" si="94"/>
        <v>2.3765683875228261E-2</v>
      </c>
      <c r="I642" s="84">
        <f t="shared" si="95"/>
        <v>0.13010915588703709</v>
      </c>
      <c r="J642" s="84">
        <f t="shared" si="96"/>
        <v>0.68663325952686138</v>
      </c>
      <c r="L642" s="85">
        <f t="shared" si="97"/>
        <v>0.32558266919105572</v>
      </c>
      <c r="M642" s="85">
        <f t="shared" si="98"/>
        <v>0.13010915588703709</v>
      </c>
      <c r="N642" s="85">
        <f t="shared" si="99"/>
        <v>5.3663815677883031E-2</v>
      </c>
      <c r="P642" s="86">
        <f t="shared" si="100"/>
        <v>0.27678266919105571</v>
      </c>
      <c r="Q642" s="86">
        <f t="shared" si="100"/>
        <v>8.1309155887037091E-2</v>
      </c>
      <c r="R642" s="86">
        <f t="shared" si="100"/>
        <v>4.8638156778830349E-3</v>
      </c>
    </row>
    <row r="643" spans="1:18" x14ac:dyDescent="0.35">
      <c r="A643" s="1">
        <v>2006.09</v>
      </c>
      <c r="B643" s="89">
        <f t="shared" si="101"/>
        <v>2006.09</v>
      </c>
      <c r="C643" s="80">
        <f t="shared" ref="C643:C706" si="102">DATE(LEFT(B643,4),RIGHT(B643,2),1)</f>
        <v>38961</v>
      </c>
      <c r="D643" s="1">
        <f>VLOOKUP(A643,Data_Shiller!A:M,13,FALSE)</f>
        <v>25.644156440797389</v>
      </c>
      <c r="E643" s="1">
        <f>VLOOKUP(A643,Data_Shiller!A:B,2)</f>
        <v>1317.74</v>
      </c>
      <c r="F643" s="81">
        <f>VLOOKUP(C643,'FRED Graph'!$A$12:$C$853,3,FALSE)</f>
        <v>4.7199999999999999E-2</v>
      </c>
      <c r="G643" s="82">
        <f t="shared" ref="G643:G706" si="103">((1+F643)^(1/12))-1</f>
        <v>3.8507230235700352E-3</v>
      </c>
      <c r="H643" s="83">
        <f t="shared" ref="H643:H706" si="104">E644/E643-1</f>
        <v>3.4635056991515922E-2</v>
      </c>
      <c r="I643" s="84">
        <f t="shared" ref="I643:I706" si="105">E655/E643-1</f>
        <v>0.13612700532730271</v>
      </c>
      <c r="J643" s="84">
        <f t="shared" ref="J643:J706" si="106">E763/E643-1</f>
        <v>0.63741709290148285</v>
      </c>
      <c r="L643" s="85">
        <f t="shared" ref="L643:L706" si="107">((1+H643)^12)-1</f>
        <v>0.50468737320396007</v>
      </c>
      <c r="M643" s="85">
        <f t="shared" ref="M643:M706" si="108">I643</f>
        <v>0.13612700532730271</v>
      </c>
      <c r="N643" s="85">
        <f t="shared" ref="N643:N706" si="109">((1+J643)^(1/10))-1</f>
        <v>5.0548076594638003E-2</v>
      </c>
      <c r="P643" s="86">
        <f t="shared" ref="P643:R706" si="110">L643-$F643</f>
        <v>0.45748737320396005</v>
      </c>
      <c r="Q643" s="86">
        <f t="shared" si="110"/>
        <v>8.8927005327302716E-2</v>
      </c>
      <c r="R643" s="86">
        <f t="shared" si="110"/>
        <v>3.3480765946380039E-3</v>
      </c>
    </row>
    <row r="644" spans="1:18" x14ac:dyDescent="0.35">
      <c r="A644" s="1">
        <v>2006.1</v>
      </c>
      <c r="B644" s="89">
        <f t="shared" si="101"/>
        <v>2006.1</v>
      </c>
      <c r="C644" s="80">
        <f t="shared" si="102"/>
        <v>38687</v>
      </c>
      <c r="D644" s="1">
        <f>VLOOKUP(A644,Data_Shiller!A:M,13,FALSE)</f>
        <v>26.538040282101719</v>
      </c>
      <c r="E644" s="1">
        <f>VLOOKUP(A644,Data_Shiller!A:B,2)</f>
        <v>1363.38</v>
      </c>
      <c r="F644" s="81">
        <f>VLOOKUP(C644,'FRED Graph'!$A$12:$C$853,3,FALSE)</f>
        <v>4.4699999999999997E-2</v>
      </c>
      <c r="G644" s="82">
        <f t="shared" si="103"/>
        <v>3.650794881391306E-3</v>
      </c>
      <c r="H644" s="83">
        <f t="shared" si="104"/>
        <v>1.852748316683539E-2</v>
      </c>
      <c r="I644" s="84">
        <f t="shared" si="105"/>
        <v>0.12929630770584866</v>
      </c>
      <c r="J644" s="84">
        <f t="shared" si="106"/>
        <v>0.57184350657923666</v>
      </c>
      <c r="L644" s="85">
        <f t="shared" si="107"/>
        <v>0.24644473070310124</v>
      </c>
      <c r="M644" s="85">
        <f t="shared" si="108"/>
        <v>0.12929630770584866</v>
      </c>
      <c r="N644" s="85">
        <f t="shared" si="109"/>
        <v>4.6263152524266049E-2</v>
      </c>
      <c r="P644" s="86">
        <f t="shared" si="110"/>
        <v>0.20174473070310125</v>
      </c>
      <c r="Q644" s="86">
        <f t="shared" si="110"/>
        <v>8.4596307705848667E-2</v>
      </c>
      <c r="R644" s="86">
        <f t="shared" si="110"/>
        <v>1.5631525242660524E-3</v>
      </c>
    </row>
    <row r="645" spans="1:18" x14ac:dyDescent="0.35">
      <c r="A645" s="1">
        <v>2006.11</v>
      </c>
      <c r="B645" s="89">
        <f t="shared" si="101"/>
        <v>2006.11</v>
      </c>
      <c r="C645" s="80">
        <f t="shared" si="102"/>
        <v>39022</v>
      </c>
      <c r="D645" s="1">
        <f>VLOOKUP(A645,Data_Shiller!A:M,13,FALSE)</f>
        <v>26.928020270856479</v>
      </c>
      <c r="E645" s="1">
        <f>VLOOKUP(A645,Data_Shiller!A:B,2)</f>
        <v>1388.64</v>
      </c>
      <c r="F645" s="81">
        <f>VLOOKUP(C645,'FRED Graph'!$A$12:$C$853,3,FALSE)</f>
        <v>4.5999999999999999E-2</v>
      </c>
      <c r="G645" s="82">
        <f t="shared" si="103"/>
        <v>3.7548121811461499E-3</v>
      </c>
      <c r="H645" s="83">
        <f t="shared" si="104"/>
        <v>2.0005184929139386E-2</v>
      </c>
      <c r="I645" s="84">
        <f t="shared" si="105"/>
        <v>5.3829646272611997E-2</v>
      </c>
      <c r="J645" s="84">
        <f t="shared" si="106"/>
        <v>0.55907218573568351</v>
      </c>
      <c r="L645" s="85">
        <f t="shared" si="107"/>
        <v>0.26831915841764942</v>
      </c>
      <c r="M645" s="85">
        <f t="shared" si="108"/>
        <v>5.3829646272611997E-2</v>
      </c>
      <c r="N645" s="85">
        <f t="shared" si="109"/>
        <v>4.5409933294302096E-2</v>
      </c>
      <c r="P645" s="86">
        <f t="shared" si="110"/>
        <v>0.22231915841764943</v>
      </c>
      <c r="Q645" s="86">
        <f t="shared" si="110"/>
        <v>7.8296462726119981E-3</v>
      </c>
      <c r="R645" s="86">
        <f t="shared" si="110"/>
        <v>-5.9006670569790309E-4</v>
      </c>
    </row>
    <row r="646" spans="1:18" x14ac:dyDescent="0.35">
      <c r="A646" s="1">
        <v>2006.12</v>
      </c>
      <c r="B646" s="89">
        <f t="shared" si="101"/>
        <v>2006.12</v>
      </c>
      <c r="C646" s="80">
        <f t="shared" si="102"/>
        <v>39052</v>
      </c>
      <c r="D646" s="1">
        <f>VLOOKUP(A646,Data_Shiller!A:M,13,FALSE)</f>
        <v>27.282689787571677</v>
      </c>
      <c r="E646" s="1">
        <f>VLOOKUP(A646,Data_Shiller!A:B,2)</f>
        <v>1416.42</v>
      </c>
      <c r="F646" s="81">
        <f>VLOOKUP(C646,'FRED Graph'!$A$12:$C$853,3,FALSE)</f>
        <v>4.5599999999999995E-2</v>
      </c>
      <c r="G646" s="82">
        <f t="shared" si="103"/>
        <v>3.7228194856664398E-3</v>
      </c>
      <c r="H646" s="83">
        <f t="shared" si="104"/>
        <v>5.464480874316946E-3</v>
      </c>
      <c r="I646" s="84">
        <f t="shared" si="105"/>
        <v>4.4337131641744687E-2</v>
      </c>
      <c r="J646" s="84">
        <f t="shared" si="106"/>
        <v>0.58613264427217926</v>
      </c>
      <c r="L646" s="85">
        <f t="shared" si="107"/>
        <v>6.758091005480904E-2</v>
      </c>
      <c r="M646" s="85">
        <f t="shared" si="108"/>
        <v>4.4337131641744687E-2</v>
      </c>
      <c r="N646" s="85">
        <f t="shared" si="109"/>
        <v>4.7210409015705501E-2</v>
      </c>
      <c r="P646" s="86">
        <f t="shared" si="110"/>
        <v>2.1980910054809046E-2</v>
      </c>
      <c r="Q646" s="86">
        <f t="shared" si="110"/>
        <v>-1.2628683582553077E-3</v>
      </c>
      <c r="R646" s="86">
        <f t="shared" si="110"/>
        <v>1.6104090157055065E-3</v>
      </c>
    </row>
    <row r="647" spans="1:18" x14ac:dyDescent="0.35">
      <c r="A647" s="1">
        <v>2007.01</v>
      </c>
      <c r="B647" s="89">
        <f t="shared" si="101"/>
        <v>2007.01</v>
      </c>
      <c r="C647" s="80">
        <f t="shared" si="102"/>
        <v>39083</v>
      </c>
      <c r="D647" s="1">
        <f>VLOOKUP(A647,Data_Shiller!A:M,13,FALSE)</f>
        <v>27.207536656807129</v>
      </c>
      <c r="E647" s="1">
        <f>VLOOKUP(A647,Data_Shiller!A:B,2)</f>
        <v>1424.16</v>
      </c>
      <c r="F647" s="81">
        <f>VLOOKUP(C647,'FRED Graph'!$A$12:$C$853,3,FALSE)</f>
        <v>4.7599999999999996E-2</v>
      </c>
      <c r="G647" s="82">
        <f t="shared" si="103"/>
        <v>3.8826709170549645E-3</v>
      </c>
      <c r="H647" s="83">
        <f t="shared" si="104"/>
        <v>1.4492753623188248E-2</v>
      </c>
      <c r="I647" s="84">
        <f t="shared" si="105"/>
        <v>-3.1878440624648952E-2</v>
      </c>
      <c r="J647" s="84">
        <f t="shared" si="106"/>
        <v>0.59751713290641484</v>
      </c>
      <c r="L647" s="85">
        <f t="shared" si="107"/>
        <v>0.18846772268831868</v>
      </c>
      <c r="M647" s="85">
        <f t="shared" si="108"/>
        <v>-3.1878440624648952E-2</v>
      </c>
      <c r="N647" s="85">
        <f t="shared" si="109"/>
        <v>4.7959628992991998E-2</v>
      </c>
      <c r="P647" s="86">
        <f t="shared" si="110"/>
        <v>0.14086772268831868</v>
      </c>
      <c r="Q647" s="86">
        <f t="shared" si="110"/>
        <v>-7.9478440624648955E-2</v>
      </c>
      <c r="R647" s="86">
        <f t="shared" si="110"/>
        <v>3.5962899299200185E-4</v>
      </c>
    </row>
    <row r="648" spans="1:18" x14ac:dyDescent="0.35">
      <c r="A648" s="1">
        <v>2007.02</v>
      </c>
      <c r="B648" s="89">
        <f t="shared" si="101"/>
        <v>2007.02</v>
      </c>
      <c r="C648" s="80">
        <f t="shared" si="102"/>
        <v>39114</v>
      </c>
      <c r="D648" s="1">
        <f>VLOOKUP(A648,Data_Shiller!A:M,13,FALSE)</f>
        <v>27.315181413516616</v>
      </c>
      <c r="E648" s="1">
        <f>VLOOKUP(A648,Data_Shiller!A:B,2)</f>
        <v>1444.8</v>
      </c>
      <c r="F648" s="81">
        <f>VLOOKUP(C648,'FRED Graph'!$A$12:$C$853,3,FALSE)</f>
        <v>4.7199999999999999E-2</v>
      </c>
      <c r="G648" s="82">
        <f t="shared" si="103"/>
        <v>3.8507230235700352E-3</v>
      </c>
      <c r="H648" s="83">
        <f t="shared" si="104"/>
        <v>-2.6197397563676561E-2</v>
      </c>
      <c r="I648" s="84">
        <f t="shared" si="105"/>
        <v>-6.2243909191583624E-2</v>
      </c>
      <c r="J648" s="84">
        <f t="shared" si="106"/>
        <v>0.61261766334440737</v>
      </c>
      <c r="L648" s="85">
        <f t="shared" si="107"/>
        <v>-0.27280452118527354</v>
      </c>
      <c r="M648" s="85">
        <f t="shared" si="108"/>
        <v>-6.2243909191583624E-2</v>
      </c>
      <c r="N648" s="85">
        <f t="shared" si="109"/>
        <v>4.8946024296447677E-2</v>
      </c>
      <c r="P648" s="86">
        <f t="shared" si="110"/>
        <v>-0.32000452118527356</v>
      </c>
      <c r="Q648" s="86">
        <f t="shared" si="110"/>
        <v>-0.10944390919158362</v>
      </c>
      <c r="R648" s="86">
        <f t="shared" si="110"/>
        <v>1.7460242964476777E-3</v>
      </c>
    </row>
    <row r="649" spans="1:18" x14ac:dyDescent="0.35">
      <c r="A649" s="1">
        <v>2007.03</v>
      </c>
      <c r="B649" s="89">
        <f t="shared" si="101"/>
        <v>2007.03</v>
      </c>
      <c r="C649" s="80">
        <f t="shared" si="102"/>
        <v>39142</v>
      </c>
      <c r="D649" s="1">
        <f>VLOOKUP(A649,Data_Shiller!A:M,13,FALSE)</f>
        <v>26.2276055546509</v>
      </c>
      <c r="E649" s="1">
        <f>VLOOKUP(A649,Data_Shiller!A:B,2)</f>
        <v>1406.95</v>
      </c>
      <c r="F649" s="81">
        <f>VLOOKUP(C649,'FRED Graph'!$A$12:$C$853,3,FALSE)</f>
        <v>4.5599999999999995E-2</v>
      </c>
      <c r="G649" s="82">
        <f t="shared" si="103"/>
        <v>3.7228194856664398E-3</v>
      </c>
      <c r="H649" s="83">
        <f t="shared" si="104"/>
        <v>4.0292832012509328E-2</v>
      </c>
      <c r="I649" s="84">
        <f t="shared" si="105"/>
        <v>-6.3975265645545343E-2</v>
      </c>
      <c r="J649" s="84">
        <f t="shared" si="106"/>
        <v>0.68223462098866339</v>
      </c>
      <c r="L649" s="85">
        <f t="shared" si="107"/>
        <v>0.60645022108913293</v>
      </c>
      <c r="M649" s="85">
        <f t="shared" si="108"/>
        <v>-6.3975265645545343E-2</v>
      </c>
      <c r="N649" s="85">
        <f t="shared" si="109"/>
        <v>5.3388703445661267E-2</v>
      </c>
      <c r="P649" s="86">
        <f t="shared" si="110"/>
        <v>0.56085022108913296</v>
      </c>
      <c r="Q649" s="86">
        <f t="shared" si="110"/>
        <v>-0.10957526564554534</v>
      </c>
      <c r="R649" s="86">
        <f t="shared" si="110"/>
        <v>7.7887034456612728E-3</v>
      </c>
    </row>
    <row r="650" spans="1:18" x14ac:dyDescent="0.35">
      <c r="A650" s="1">
        <v>2007.04</v>
      </c>
      <c r="B650" s="89">
        <f t="shared" si="101"/>
        <v>2007.04</v>
      </c>
      <c r="C650" s="80">
        <f t="shared" si="102"/>
        <v>39173</v>
      </c>
      <c r="D650" s="1">
        <f>VLOOKUP(A650,Data_Shiller!A:M,13,FALSE)</f>
        <v>26.976268314189088</v>
      </c>
      <c r="E650" s="1">
        <f>VLOOKUP(A650,Data_Shiller!A:B,2)</f>
        <v>1463.64</v>
      </c>
      <c r="F650" s="81">
        <f>VLOOKUP(C650,'FRED Graph'!$A$12:$C$853,3,FALSE)</f>
        <v>4.6900000000000004E-2</v>
      </c>
      <c r="G650" s="82">
        <f t="shared" si="103"/>
        <v>3.8267547616503972E-3</v>
      </c>
      <c r="H650" s="83">
        <f t="shared" si="104"/>
        <v>3.2453335519663229E-2</v>
      </c>
      <c r="I650" s="84">
        <f t="shared" si="105"/>
        <v>-6.3656363586674369E-2</v>
      </c>
      <c r="J650" s="84">
        <f t="shared" si="106"/>
        <v>0.61194692683993313</v>
      </c>
      <c r="L650" s="85">
        <f t="shared" si="107"/>
        <v>0.46705089309073111</v>
      </c>
      <c r="M650" s="85">
        <f t="shared" si="108"/>
        <v>-6.3656363586674369E-2</v>
      </c>
      <c r="N650" s="85">
        <f t="shared" si="109"/>
        <v>4.8902387287752758E-2</v>
      </c>
      <c r="P650" s="86">
        <f t="shared" si="110"/>
        <v>0.42015089309073111</v>
      </c>
      <c r="Q650" s="86">
        <f t="shared" si="110"/>
        <v>-0.11055636358667437</v>
      </c>
      <c r="R650" s="86">
        <f t="shared" si="110"/>
        <v>2.0023872877527535E-3</v>
      </c>
    </row>
    <row r="651" spans="1:18" x14ac:dyDescent="0.35">
      <c r="A651" s="1">
        <v>2007.05</v>
      </c>
      <c r="B651" s="89">
        <f t="shared" si="101"/>
        <v>2007.05</v>
      </c>
      <c r="C651" s="80">
        <f t="shared" si="102"/>
        <v>39203</v>
      </c>
      <c r="D651" s="1">
        <f>VLOOKUP(A651,Data_Shiller!A:M,13,FALSE)</f>
        <v>27.548490451851258</v>
      </c>
      <c r="E651" s="1">
        <f>VLOOKUP(A651,Data_Shiller!A:B,2)</f>
        <v>1511.14</v>
      </c>
      <c r="F651" s="81">
        <f>VLOOKUP(C651,'FRED Graph'!$A$12:$C$853,3,FALSE)</f>
        <v>4.7500000000000001E-2</v>
      </c>
      <c r="G651" s="82">
        <f t="shared" si="103"/>
        <v>3.8746849921291737E-3</v>
      </c>
      <c r="H651" s="83">
        <f t="shared" si="104"/>
        <v>2.01834376695742E-3</v>
      </c>
      <c r="I651" s="84">
        <f t="shared" si="105"/>
        <v>-7.1416281747554877E-2</v>
      </c>
      <c r="J651" s="84">
        <f t="shared" si="106"/>
        <v>0.58512778432177015</v>
      </c>
      <c r="L651" s="85">
        <f t="shared" si="107"/>
        <v>2.449080728080788E-2</v>
      </c>
      <c r="M651" s="85">
        <f t="shared" si="108"/>
        <v>-7.1416281747554877E-2</v>
      </c>
      <c r="N651" s="85">
        <f t="shared" si="109"/>
        <v>4.7144046349148372E-2</v>
      </c>
      <c r="P651" s="86">
        <f t="shared" si="110"/>
        <v>-2.300919271919212E-2</v>
      </c>
      <c r="Q651" s="86">
        <f t="shared" si="110"/>
        <v>-0.11891628174755488</v>
      </c>
      <c r="R651" s="86">
        <f t="shared" si="110"/>
        <v>-3.5595365085162867E-4</v>
      </c>
    </row>
    <row r="652" spans="1:18" x14ac:dyDescent="0.35">
      <c r="A652" s="1">
        <v>2007.06</v>
      </c>
      <c r="B652" s="89">
        <f t="shared" si="101"/>
        <v>2007.06</v>
      </c>
      <c r="C652" s="80">
        <f t="shared" si="102"/>
        <v>39234</v>
      </c>
      <c r="D652" s="1">
        <f>VLOOKUP(A652,Data_Shiller!A:M,13,FALSE)</f>
        <v>27.418262740410604</v>
      </c>
      <c r="E652" s="1">
        <f>VLOOKUP(A652,Data_Shiller!A:B,2)</f>
        <v>1514.19</v>
      </c>
      <c r="F652" s="81">
        <f>VLOOKUP(C652,'FRED Graph'!$A$12:$C$853,3,FALSE)</f>
        <v>5.0999999999999997E-2</v>
      </c>
      <c r="G652" s="82">
        <f t="shared" si="103"/>
        <v>4.1537774426925189E-3</v>
      </c>
      <c r="H652" s="83">
        <f t="shared" si="104"/>
        <v>4.3059325447929453E-3</v>
      </c>
      <c r="I652" s="84">
        <f t="shared" si="105"/>
        <v>-0.11421287949332648</v>
      </c>
      <c r="J652" s="84">
        <f t="shared" si="106"/>
        <v>0.60745348998474413</v>
      </c>
      <c r="L652" s="85">
        <f t="shared" si="107"/>
        <v>5.2912635554742682E-2</v>
      </c>
      <c r="M652" s="85">
        <f t="shared" si="108"/>
        <v>-0.11421287949332648</v>
      </c>
      <c r="N652" s="85">
        <f t="shared" si="109"/>
        <v>4.8609629549061451E-2</v>
      </c>
      <c r="P652" s="86">
        <f t="shared" si="110"/>
        <v>1.9126355547426852E-3</v>
      </c>
      <c r="Q652" s="86">
        <f t="shared" si="110"/>
        <v>-0.16521287949332647</v>
      </c>
      <c r="R652" s="86">
        <f t="shared" si="110"/>
        <v>-2.3903704509385462E-3</v>
      </c>
    </row>
    <row r="653" spans="1:18" x14ac:dyDescent="0.35">
      <c r="A653" s="1">
        <v>2007.07</v>
      </c>
      <c r="B653" s="89">
        <f t="shared" si="101"/>
        <v>2007.07</v>
      </c>
      <c r="C653" s="80">
        <f t="shared" si="102"/>
        <v>39264</v>
      </c>
      <c r="D653" s="1">
        <f>VLOOKUP(A653,Data_Shiller!A:M,13,FALSE)</f>
        <v>27.410088167204325</v>
      </c>
      <c r="E653" s="1">
        <f>VLOOKUP(A653,Data_Shiller!A:B,2)</f>
        <v>1520.71</v>
      </c>
      <c r="F653" s="81">
        <f>VLOOKUP(C653,'FRED Graph'!$A$12:$C$853,3,FALSE)</f>
        <v>0.05</v>
      </c>
      <c r="G653" s="82">
        <f t="shared" si="103"/>
        <v>4.0741237836483535E-3</v>
      </c>
      <c r="H653" s="83">
        <f t="shared" si="104"/>
        <v>-4.3459962780543426E-2</v>
      </c>
      <c r="I653" s="84">
        <f t="shared" si="105"/>
        <v>-0.17319541529943261</v>
      </c>
      <c r="J653" s="84">
        <f t="shared" si="106"/>
        <v>0.61378566590605699</v>
      </c>
      <c r="L653" s="85">
        <f t="shared" si="107"/>
        <v>-0.4132706244577673</v>
      </c>
      <c r="M653" s="85">
        <f t="shared" si="108"/>
        <v>-0.17319541529943261</v>
      </c>
      <c r="N653" s="85">
        <f t="shared" si="109"/>
        <v>4.9021973638540439E-2</v>
      </c>
      <c r="P653" s="86">
        <f t="shared" si="110"/>
        <v>-0.46327062445776729</v>
      </c>
      <c r="Q653" s="86">
        <f t="shared" si="110"/>
        <v>-0.2231954152994326</v>
      </c>
      <c r="R653" s="86">
        <f t="shared" si="110"/>
        <v>-9.7802636145956356E-4</v>
      </c>
    </row>
    <row r="654" spans="1:18" x14ac:dyDescent="0.35">
      <c r="A654" s="1">
        <v>2007.08</v>
      </c>
      <c r="B654" s="89">
        <f t="shared" si="101"/>
        <v>2007.08</v>
      </c>
      <c r="C654" s="80">
        <f t="shared" si="102"/>
        <v>39295</v>
      </c>
      <c r="D654" s="1">
        <f>VLOOKUP(A654,Data_Shiller!A:M,13,FALSE)</f>
        <v>26.148607189312319</v>
      </c>
      <c r="E654" s="1">
        <f>VLOOKUP(A654,Data_Shiller!A:B,2)</f>
        <v>1454.62</v>
      </c>
      <c r="F654" s="81">
        <f>VLOOKUP(C654,'FRED Graph'!$A$12:$C$853,3,FALSE)</f>
        <v>4.6699999999999998E-2</v>
      </c>
      <c r="G654" s="82">
        <f t="shared" si="103"/>
        <v>3.8107724223526152E-3</v>
      </c>
      <c r="H654" s="83">
        <f t="shared" si="104"/>
        <v>2.9217252615803435E-2</v>
      </c>
      <c r="I654" s="84">
        <f t="shared" si="105"/>
        <v>-0.11903452448062024</v>
      </c>
      <c r="J654" s="84">
        <f t="shared" si="106"/>
        <v>0.68856471105855821</v>
      </c>
      <c r="L654" s="85">
        <f t="shared" si="107"/>
        <v>0.41281302909938455</v>
      </c>
      <c r="M654" s="85">
        <f t="shared" si="108"/>
        <v>-0.11903452448062024</v>
      </c>
      <c r="N654" s="85">
        <f t="shared" si="109"/>
        <v>5.3784414072011844E-2</v>
      </c>
      <c r="P654" s="86">
        <f t="shared" si="110"/>
        <v>0.36611302909938453</v>
      </c>
      <c r="Q654" s="86">
        <f t="shared" si="110"/>
        <v>-0.16573452448062023</v>
      </c>
      <c r="R654" s="86">
        <f t="shared" si="110"/>
        <v>7.0844140720118451E-3</v>
      </c>
    </row>
    <row r="655" spans="1:18" x14ac:dyDescent="0.35">
      <c r="A655" s="1">
        <v>2007.09</v>
      </c>
      <c r="B655" s="89">
        <f t="shared" si="101"/>
        <v>2007.09</v>
      </c>
      <c r="C655" s="80">
        <f t="shared" si="102"/>
        <v>39326</v>
      </c>
      <c r="D655" s="1">
        <f>VLOOKUP(A655,Data_Shiller!A:M,13,FALSE)</f>
        <v>26.725743047696916</v>
      </c>
      <c r="E655" s="1">
        <f>VLOOKUP(A655,Data_Shiller!A:B,2)</f>
        <v>1497.12</v>
      </c>
      <c r="F655" s="81">
        <f>VLOOKUP(C655,'FRED Graph'!$A$12:$C$853,3,FALSE)</f>
        <v>4.5199999999999997E-2</v>
      </c>
      <c r="G655" s="82">
        <f t="shared" si="103"/>
        <v>3.690815569153072E-3</v>
      </c>
      <c r="H655" s="83">
        <f t="shared" si="104"/>
        <v>2.8414555947419151E-2</v>
      </c>
      <c r="I655" s="84">
        <f t="shared" si="105"/>
        <v>-0.18713930747034302</v>
      </c>
      <c r="J655" s="84">
        <f t="shared" si="106"/>
        <v>0.66509030672224023</v>
      </c>
      <c r="L655" s="85">
        <f t="shared" si="107"/>
        <v>0.39964719796183057</v>
      </c>
      <c r="M655" s="85">
        <f t="shared" si="108"/>
        <v>-0.18713930747034302</v>
      </c>
      <c r="N655" s="85">
        <f t="shared" si="109"/>
        <v>5.2310198160934407E-2</v>
      </c>
      <c r="P655" s="86">
        <f t="shared" si="110"/>
        <v>0.35444719796183055</v>
      </c>
      <c r="Q655" s="86">
        <f t="shared" si="110"/>
        <v>-0.23233930747034301</v>
      </c>
      <c r="R655" s="86">
        <f t="shared" si="110"/>
        <v>7.1101981609344098E-3</v>
      </c>
    </row>
    <row r="656" spans="1:18" x14ac:dyDescent="0.35">
      <c r="A656" s="1">
        <v>2007.1</v>
      </c>
      <c r="B656" s="89">
        <f t="shared" si="101"/>
        <v>2007.1</v>
      </c>
      <c r="C656" s="80">
        <f t="shared" si="102"/>
        <v>39052</v>
      </c>
      <c r="D656" s="1">
        <f>VLOOKUP(A656,Data_Shiller!A:M,13,FALSE)</f>
        <v>27.320648130462018</v>
      </c>
      <c r="E656" s="1">
        <f>VLOOKUP(A656,Data_Shiller!A:B,2)</f>
        <v>1539.66</v>
      </c>
      <c r="F656" s="81">
        <f>VLOOKUP(C656,'FRED Graph'!$A$12:$C$853,3,FALSE)</f>
        <v>4.5599999999999995E-2</v>
      </c>
      <c r="G656" s="82">
        <f t="shared" si="103"/>
        <v>3.7228194856664398E-3</v>
      </c>
      <c r="H656" s="83">
        <f t="shared" si="104"/>
        <v>-4.953691074652844E-2</v>
      </c>
      <c r="I656" s="84">
        <f t="shared" si="105"/>
        <v>-0.37077017003754087</v>
      </c>
      <c r="J656" s="84">
        <f t="shared" si="106"/>
        <v>0.66075627086499611</v>
      </c>
      <c r="L656" s="85">
        <f t="shared" si="107"/>
        <v>-0.456470561622632</v>
      </c>
      <c r="M656" s="85">
        <f t="shared" si="108"/>
        <v>-0.37077017003754087</v>
      </c>
      <c r="N656" s="85">
        <f t="shared" si="109"/>
        <v>5.203597273715288E-2</v>
      </c>
      <c r="P656" s="86">
        <f t="shared" si="110"/>
        <v>-0.50207056162263197</v>
      </c>
      <c r="Q656" s="86">
        <f t="shared" si="110"/>
        <v>-0.41637017003754084</v>
      </c>
      <c r="R656" s="86">
        <f t="shared" si="110"/>
        <v>6.4359727371528855E-3</v>
      </c>
    </row>
    <row r="657" spans="1:18" x14ac:dyDescent="0.35">
      <c r="A657" s="1">
        <v>2007.11</v>
      </c>
      <c r="B657" s="89">
        <f t="shared" si="101"/>
        <v>2007.11</v>
      </c>
      <c r="C657" s="80">
        <f t="shared" si="102"/>
        <v>39387</v>
      </c>
      <c r="D657" s="1">
        <f>VLOOKUP(A657,Data_Shiller!A:M,13,FALSE)</f>
        <v>25.72905357949838</v>
      </c>
      <c r="E657" s="1">
        <f>VLOOKUP(A657,Data_Shiller!A:B,2)</f>
        <v>1463.39</v>
      </c>
      <c r="F657" s="81">
        <f>VLOOKUP(C657,'FRED Graph'!$A$12:$C$853,3,FALSE)</f>
        <v>4.1500000000000002E-2</v>
      </c>
      <c r="G657" s="82">
        <f t="shared" si="103"/>
        <v>3.3942459274463044E-3</v>
      </c>
      <c r="H657" s="83">
        <f t="shared" si="104"/>
        <v>1.0817348758703993E-2</v>
      </c>
      <c r="I657" s="84">
        <f t="shared" si="105"/>
        <v>-0.39657917574945856</v>
      </c>
      <c r="J657" s="84">
        <f t="shared" si="106"/>
        <v>0.77233000088834824</v>
      </c>
      <c r="L657" s="85">
        <f t="shared" si="107"/>
        <v>0.13781654829437295</v>
      </c>
      <c r="M657" s="85">
        <f t="shared" si="108"/>
        <v>-0.39657917574945856</v>
      </c>
      <c r="N657" s="85">
        <f t="shared" si="109"/>
        <v>5.8898806731663811E-2</v>
      </c>
      <c r="P657" s="86">
        <f t="shared" si="110"/>
        <v>9.6316548294372945E-2</v>
      </c>
      <c r="Q657" s="86">
        <f t="shared" si="110"/>
        <v>-0.43807917574945854</v>
      </c>
      <c r="R657" s="86">
        <f t="shared" si="110"/>
        <v>1.7398806731663809E-2</v>
      </c>
    </row>
    <row r="658" spans="1:18" x14ac:dyDescent="0.35">
      <c r="A658" s="1">
        <v>2007.12</v>
      </c>
      <c r="B658" s="89">
        <f t="shared" si="101"/>
        <v>2007.12</v>
      </c>
      <c r="C658" s="80">
        <f t="shared" si="102"/>
        <v>39417</v>
      </c>
      <c r="D658" s="1">
        <f>VLOOKUP(A658,Data_Shiller!A:M,13,FALSE)</f>
        <v>25.955510105240226</v>
      </c>
      <c r="E658" s="1">
        <f>VLOOKUP(A658,Data_Shiller!A:B,2)</f>
        <v>1479.22</v>
      </c>
      <c r="F658" s="81">
        <f>VLOOKUP(C658,'FRED Graph'!$A$12:$C$853,3,FALSE)</f>
        <v>4.0999999999999995E-2</v>
      </c>
      <c r="G658" s="82">
        <f t="shared" si="103"/>
        <v>3.3540948994528197E-3</v>
      </c>
      <c r="H658" s="83">
        <f t="shared" si="104"/>
        <v>-6.791417098200403E-2</v>
      </c>
      <c r="I658" s="84">
        <f t="shared" si="105"/>
        <v>-0.4067413907329539</v>
      </c>
      <c r="J658" s="84">
        <f t="shared" si="106"/>
        <v>0.80117899974310802</v>
      </c>
      <c r="L658" s="85">
        <f t="shared" si="107"/>
        <v>-0.56999761671553473</v>
      </c>
      <c r="M658" s="85">
        <f t="shared" si="108"/>
        <v>-0.4067413907329539</v>
      </c>
      <c r="N658" s="85">
        <f t="shared" si="109"/>
        <v>6.0609926534000103E-2</v>
      </c>
      <c r="P658" s="86">
        <f t="shared" si="110"/>
        <v>-0.61099761671553476</v>
      </c>
      <c r="Q658" s="86">
        <f t="shared" si="110"/>
        <v>-0.44774139073295388</v>
      </c>
      <c r="R658" s="86">
        <f t="shared" si="110"/>
        <v>1.9609926534000108E-2</v>
      </c>
    </row>
    <row r="659" spans="1:18" x14ac:dyDescent="0.35">
      <c r="A659" s="1">
        <v>2008.01</v>
      </c>
      <c r="B659" s="89">
        <f t="shared" si="101"/>
        <v>2008.01</v>
      </c>
      <c r="C659" s="80">
        <f t="shared" si="102"/>
        <v>39448</v>
      </c>
      <c r="D659" s="1">
        <f>VLOOKUP(A659,Data_Shiller!A:M,13,FALSE)</f>
        <v>24.02231776083682</v>
      </c>
      <c r="E659" s="1">
        <f>VLOOKUP(A659,Data_Shiller!A:B,2)</f>
        <v>1378.76</v>
      </c>
      <c r="F659" s="81">
        <f>VLOOKUP(C659,'FRED Graph'!$A$12:$C$853,3,FALSE)</f>
        <v>3.7400000000000003E-2</v>
      </c>
      <c r="G659" s="82">
        <f t="shared" si="103"/>
        <v>3.0644845397465037E-3</v>
      </c>
      <c r="H659" s="83">
        <f t="shared" si="104"/>
        <v>-1.7327163538251811E-2</v>
      </c>
      <c r="I659" s="84">
        <f t="shared" si="105"/>
        <v>-0.37220400939975051</v>
      </c>
      <c r="J659" s="84">
        <f t="shared" si="106"/>
        <v>1.0234123415242684</v>
      </c>
      <c r="L659" s="85">
        <f t="shared" si="107"/>
        <v>-0.18921180875350774</v>
      </c>
      <c r="M659" s="85">
        <f t="shared" si="108"/>
        <v>-0.37220400939975051</v>
      </c>
      <c r="N659" s="85">
        <f t="shared" si="109"/>
        <v>7.3021538296723643E-2</v>
      </c>
      <c r="P659" s="86">
        <f t="shared" si="110"/>
        <v>-0.22661180875350773</v>
      </c>
      <c r="Q659" s="86">
        <f t="shared" si="110"/>
        <v>-0.4096040093997505</v>
      </c>
      <c r="R659" s="86">
        <f t="shared" si="110"/>
        <v>3.562153829672364E-2</v>
      </c>
    </row>
    <row r="660" spans="1:18" x14ac:dyDescent="0.35">
      <c r="A660" s="1">
        <v>2008.02</v>
      </c>
      <c r="B660" s="89">
        <f t="shared" si="101"/>
        <v>2008.02</v>
      </c>
      <c r="C660" s="80">
        <f t="shared" si="102"/>
        <v>39479</v>
      </c>
      <c r="D660" s="1">
        <f>VLOOKUP(A660,Data_Shiller!A:M,13,FALSE)</f>
        <v>23.49526340181178</v>
      </c>
      <c r="E660" s="1">
        <f>VLOOKUP(A660,Data_Shiller!A:B,2)</f>
        <v>1354.87</v>
      </c>
      <c r="F660" s="81">
        <f>VLOOKUP(C660,'FRED Graph'!$A$12:$C$853,3,FALSE)</f>
        <v>3.7400000000000003E-2</v>
      </c>
      <c r="G660" s="82">
        <f t="shared" si="103"/>
        <v>3.0644845397465037E-3</v>
      </c>
      <c r="H660" s="83">
        <f t="shared" si="104"/>
        <v>-2.7995305822698713E-2</v>
      </c>
      <c r="I660" s="84">
        <f t="shared" si="105"/>
        <v>-0.40567729745289205</v>
      </c>
      <c r="J660" s="84">
        <f t="shared" si="106"/>
        <v>0.99661960188062326</v>
      </c>
      <c r="L660" s="85">
        <f t="shared" si="107"/>
        <v>-0.288753163670325</v>
      </c>
      <c r="M660" s="85">
        <f t="shared" si="108"/>
        <v>-0.40567729745289205</v>
      </c>
      <c r="N660" s="85">
        <f t="shared" si="109"/>
        <v>7.1592173557164518E-2</v>
      </c>
      <c r="P660" s="86">
        <f t="shared" si="110"/>
        <v>-0.32615316367032499</v>
      </c>
      <c r="Q660" s="86">
        <f t="shared" si="110"/>
        <v>-0.44307729745289204</v>
      </c>
      <c r="R660" s="86">
        <f t="shared" si="110"/>
        <v>3.4192173557164515E-2</v>
      </c>
    </row>
    <row r="661" spans="1:18" x14ac:dyDescent="0.35">
      <c r="A661" s="1">
        <v>2008.03</v>
      </c>
      <c r="B661" s="89">
        <f t="shared" si="101"/>
        <v>2008.03</v>
      </c>
      <c r="C661" s="80">
        <f t="shared" si="102"/>
        <v>39508</v>
      </c>
      <c r="D661" s="1">
        <f>VLOOKUP(A661,Data_Shiller!A:M,13,FALSE)</f>
        <v>22.606810842249335</v>
      </c>
      <c r="E661" s="1">
        <f>VLOOKUP(A661,Data_Shiller!A:B,2)</f>
        <v>1316.94</v>
      </c>
      <c r="F661" s="81">
        <f>VLOOKUP(C661,'FRED Graph'!$A$12:$C$853,3,FALSE)</f>
        <v>3.5099999999999999E-2</v>
      </c>
      <c r="G661" s="82">
        <f t="shared" si="103"/>
        <v>2.8789730064431307E-3</v>
      </c>
      <c r="H661" s="83">
        <f t="shared" si="104"/>
        <v>4.0647258037571854E-2</v>
      </c>
      <c r="I661" s="84">
        <f t="shared" si="105"/>
        <v>-0.42508390663204099</v>
      </c>
      <c r="J661" s="84">
        <f t="shared" si="106"/>
        <v>1.0523106595592813</v>
      </c>
      <c r="L661" s="85">
        <f t="shared" si="107"/>
        <v>0.61303032083660725</v>
      </c>
      <c r="M661" s="85">
        <f t="shared" si="108"/>
        <v>-0.42508390663204099</v>
      </c>
      <c r="N661" s="85">
        <f t="shared" si="109"/>
        <v>7.4544263691996182E-2</v>
      </c>
      <c r="P661" s="86">
        <f t="shared" si="110"/>
        <v>0.57793032083660723</v>
      </c>
      <c r="Q661" s="86">
        <f t="shared" si="110"/>
        <v>-0.46018390663204101</v>
      </c>
      <c r="R661" s="86">
        <f t="shared" si="110"/>
        <v>3.9444263691996183E-2</v>
      </c>
    </row>
    <row r="662" spans="1:18" x14ac:dyDescent="0.35">
      <c r="A662" s="1">
        <v>2008.04</v>
      </c>
      <c r="B662" s="89">
        <f t="shared" si="101"/>
        <v>2008.04</v>
      </c>
      <c r="C662" s="80">
        <f t="shared" si="102"/>
        <v>39539</v>
      </c>
      <c r="D662" s="1">
        <f>VLOOKUP(A662,Data_Shiller!A:M,13,FALSE)</f>
        <v>23.356040643201609</v>
      </c>
      <c r="E662" s="1">
        <f>VLOOKUP(A662,Data_Shiller!A:B,2)</f>
        <v>1370.47</v>
      </c>
      <c r="F662" s="81">
        <f>VLOOKUP(C662,'FRED Graph'!$A$12:$C$853,3,FALSE)</f>
        <v>3.6799999999999999E-2</v>
      </c>
      <c r="G662" s="82">
        <f t="shared" si="103"/>
        <v>3.0161266025487965E-3</v>
      </c>
      <c r="H662" s="83">
        <f t="shared" si="104"/>
        <v>2.3896911278612487E-2</v>
      </c>
      <c r="I662" s="84">
        <f t="shared" si="105"/>
        <v>-0.38112472363495742</v>
      </c>
      <c r="J662" s="84">
        <f t="shared" si="106"/>
        <v>0.9362919290462397</v>
      </c>
      <c r="L662" s="85">
        <f t="shared" si="107"/>
        <v>0.32762308288509523</v>
      </c>
      <c r="M662" s="85">
        <f t="shared" si="108"/>
        <v>-0.38112472363495742</v>
      </c>
      <c r="N662" s="85">
        <f t="shared" si="109"/>
        <v>6.8309483083335065E-2</v>
      </c>
      <c r="P662" s="86">
        <f t="shared" si="110"/>
        <v>0.29082308288509523</v>
      </c>
      <c r="Q662" s="86">
        <f t="shared" si="110"/>
        <v>-0.41792472363495742</v>
      </c>
      <c r="R662" s="86">
        <f t="shared" si="110"/>
        <v>3.1509483083335066E-2</v>
      </c>
    </row>
    <row r="663" spans="1:18" x14ac:dyDescent="0.35">
      <c r="A663" s="1">
        <v>2008.05</v>
      </c>
      <c r="B663" s="89">
        <f t="shared" si="101"/>
        <v>2008.05</v>
      </c>
      <c r="C663" s="80">
        <f t="shared" si="102"/>
        <v>39569</v>
      </c>
      <c r="D663" s="1">
        <f>VLOOKUP(A663,Data_Shiller!A:M,13,FALSE)</f>
        <v>23.696432116623185</v>
      </c>
      <c r="E663" s="1">
        <f>VLOOKUP(A663,Data_Shiller!A:B,2)</f>
        <v>1403.22</v>
      </c>
      <c r="F663" s="81">
        <f>VLOOKUP(C663,'FRED Graph'!$A$12:$C$853,3,FALSE)</f>
        <v>3.8800000000000001E-2</v>
      </c>
      <c r="G663" s="82">
        <f t="shared" si="103"/>
        <v>3.1772200986699417E-3</v>
      </c>
      <c r="H663" s="83">
        <f t="shared" si="104"/>
        <v>-4.416271147788664E-2</v>
      </c>
      <c r="I663" s="84">
        <f t="shared" si="105"/>
        <v>-0.35690055728966241</v>
      </c>
      <c r="J663" s="84">
        <f t="shared" si="106"/>
        <v>0.92520773649178301</v>
      </c>
      <c r="L663" s="85">
        <f t="shared" si="107"/>
        <v>-0.41842245847068071</v>
      </c>
      <c r="M663" s="85">
        <f t="shared" si="108"/>
        <v>-0.35690055728966241</v>
      </c>
      <c r="N663" s="85">
        <f t="shared" si="109"/>
        <v>6.7696354339962239E-2</v>
      </c>
      <c r="P663" s="86">
        <f t="shared" si="110"/>
        <v>-0.45722245847068071</v>
      </c>
      <c r="Q663" s="86">
        <f t="shared" si="110"/>
        <v>-0.39570055728966241</v>
      </c>
      <c r="R663" s="86">
        <f t="shared" si="110"/>
        <v>2.8896354339962238E-2</v>
      </c>
    </row>
    <row r="664" spans="1:18" x14ac:dyDescent="0.35">
      <c r="A664" s="1">
        <v>2008.06</v>
      </c>
      <c r="B664" s="89">
        <f t="shared" si="101"/>
        <v>2008.06</v>
      </c>
      <c r="C664" s="80">
        <f t="shared" si="102"/>
        <v>39600</v>
      </c>
      <c r="D664" s="1">
        <f>VLOOKUP(A664,Data_Shiller!A:M,13,FALSE)</f>
        <v>22.416812802281939</v>
      </c>
      <c r="E664" s="1">
        <f>VLOOKUP(A664,Data_Shiller!A:B,2)</f>
        <v>1341.25</v>
      </c>
      <c r="F664" s="81">
        <f>VLOOKUP(C664,'FRED Graph'!$A$12:$C$853,3,FALSE)</f>
        <v>4.0999999999999995E-2</v>
      </c>
      <c r="G664" s="82">
        <f t="shared" si="103"/>
        <v>3.3540948994528197E-3</v>
      </c>
      <c r="H664" s="83">
        <f t="shared" si="104"/>
        <v>-6.2568499534016775E-2</v>
      </c>
      <c r="I664" s="84">
        <f t="shared" si="105"/>
        <v>-0.3095097856477167</v>
      </c>
      <c r="J664" s="84">
        <f t="shared" si="106"/>
        <v>1.053569431500466</v>
      </c>
      <c r="L664" s="85">
        <f t="shared" si="107"/>
        <v>-0.53945240782828696</v>
      </c>
      <c r="M664" s="85">
        <f t="shared" si="108"/>
        <v>-0.3095097856477167</v>
      </c>
      <c r="N664" s="85">
        <f t="shared" si="109"/>
        <v>7.4610152010692099E-2</v>
      </c>
      <c r="P664" s="86">
        <f t="shared" si="110"/>
        <v>-0.580452407828287</v>
      </c>
      <c r="Q664" s="86">
        <f t="shared" si="110"/>
        <v>-0.35050978564771668</v>
      </c>
      <c r="R664" s="86">
        <f t="shared" si="110"/>
        <v>3.3610152010692104E-2</v>
      </c>
    </row>
    <row r="665" spans="1:18" x14ac:dyDescent="0.35">
      <c r="A665" s="1">
        <v>2008.07</v>
      </c>
      <c r="B665" s="89">
        <f t="shared" si="101"/>
        <v>2008.07</v>
      </c>
      <c r="C665" s="80">
        <f t="shared" si="102"/>
        <v>39630</v>
      </c>
      <c r="D665" s="1">
        <f>VLOOKUP(A665,Data_Shiller!A:M,13,FALSE)</f>
        <v>20.907206462661577</v>
      </c>
      <c r="E665" s="1">
        <f>VLOOKUP(A665,Data_Shiller!A:B,2)</f>
        <v>1257.33</v>
      </c>
      <c r="F665" s="81">
        <f>VLOOKUP(C665,'FRED Graph'!$A$12:$C$853,3,FALSE)</f>
        <v>4.0099999999999997E-2</v>
      </c>
      <c r="G665" s="82">
        <f t="shared" si="103"/>
        <v>3.281778480337616E-3</v>
      </c>
      <c r="H665" s="83">
        <f t="shared" si="104"/>
        <v>1.9199414632594447E-2</v>
      </c>
      <c r="I665" s="84">
        <f t="shared" si="105"/>
        <v>-0.2557085252081791</v>
      </c>
      <c r="J665" s="84">
        <f t="shared" si="106"/>
        <v>1.2218828787987244</v>
      </c>
      <c r="L665" s="85">
        <f t="shared" si="107"/>
        <v>0.25634809826321603</v>
      </c>
      <c r="M665" s="85">
        <f t="shared" si="108"/>
        <v>-0.2557085252081791</v>
      </c>
      <c r="N665" s="85">
        <f t="shared" si="109"/>
        <v>8.3108879444119932E-2</v>
      </c>
      <c r="P665" s="86">
        <f t="shared" si="110"/>
        <v>0.21624809826321603</v>
      </c>
      <c r="Q665" s="86">
        <f t="shared" si="110"/>
        <v>-0.29580852520817913</v>
      </c>
      <c r="R665" s="86">
        <f t="shared" si="110"/>
        <v>4.3008879444119935E-2</v>
      </c>
    </row>
    <row r="666" spans="1:18" x14ac:dyDescent="0.35">
      <c r="A666" s="1">
        <v>2008.08</v>
      </c>
      <c r="B666" s="89">
        <f t="shared" si="101"/>
        <v>2008.08</v>
      </c>
      <c r="C666" s="80">
        <f t="shared" si="102"/>
        <v>39661</v>
      </c>
      <c r="D666" s="1">
        <f>VLOOKUP(A666,Data_Shiller!A:M,13,FALSE)</f>
        <v>21.401617360047918</v>
      </c>
      <c r="E666" s="1">
        <f>VLOOKUP(A666,Data_Shiller!A:B,2)</f>
        <v>1281.47</v>
      </c>
      <c r="F666" s="81">
        <f>VLOOKUP(C666,'FRED Graph'!$A$12:$C$853,3,FALSE)</f>
        <v>3.8900000000000004E-2</v>
      </c>
      <c r="G666" s="82">
        <f t="shared" si="103"/>
        <v>3.1852673082803928E-3</v>
      </c>
      <c r="H666" s="83">
        <f t="shared" si="104"/>
        <v>-5.0348427977244814E-2</v>
      </c>
      <c r="I666" s="84">
        <f t="shared" si="105"/>
        <v>-0.21205334498661699</v>
      </c>
      <c r="J666" s="84">
        <f t="shared" si="106"/>
        <v>1.2301107322059823</v>
      </c>
      <c r="L666" s="85">
        <f t="shared" si="107"/>
        <v>-0.46201335118384013</v>
      </c>
      <c r="M666" s="85">
        <f t="shared" si="108"/>
        <v>-0.21205334498661699</v>
      </c>
      <c r="N666" s="85">
        <f t="shared" si="109"/>
        <v>8.3509298636272655E-2</v>
      </c>
      <c r="P666" s="86">
        <f t="shared" si="110"/>
        <v>-0.50091335118384017</v>
      </c>
      <c r="Q666" s="86">
        <f t="shared" si="110"/>
        <v>-0.25095334498661698</v>
      </c>
      <c r="R666" s="86">
        <f t="shared" si="110"/>
        <v>4.4609298636272651E-2</v>
      </c>
    </row>
    <row r="667" spans="1:18" x14ac:dyDescent="0.35">
      <c r="A667" s="1">
        <v>2008.09</v>
      </c>
      <c r="B667" s="89">
        <f t="shared" si="101"/>
        <v>2008.09</v>
      </c>
      <c r="C667" s="80">
        <f t="shared" si="102"/>
        <v>39692</v>
      </c>
      <c r="D667" s="1">
        <f>VLOOKUP(A667,Data_Shiller!A:M,13,FALSE)</f>
        <v>20.36273394609751</v>
      </c>
      <c r="E667" s="1">
        <f>VLOOKUP(A667,Data_Shiller!A:B,2)</f>
        <v>1216.95</v>
      </c>
      <c r="F667" s="81">
        <f>VLOOKUP(C667,'FRED Graph'!$A$12:$C$853,3,FALSE)</f>
        <v>3.6900000000000002E-2</v>
      </c>
      <c r="G667" s="82">
        <f t="shared" si="103"/>
        <v>3.0241880399000109E-3</v>
      </c>
      <c r="H667" s="83">
        <f t="shared" si="104"/>
        <v>-0.20391141788898481</v>
      </c>
      <c r="I667" s="84">
        <f t="shared" si="105"/>
        <v>-0.14166563950860767</v>
      </c>
      <c r="J667" s="84">
        <f t="shared" si="106"/>
        <v>1.3842392867414435</v>
      </c>
      <c r="L667" s="85">
        <f t="shared" si="107"/>
        <v>-0.93520570912224477</v>
      </c>
      <c r="M667" s="85">
        <f t="shared" si="108"/>
        <v>-0.14166563950860767</v>
      </c>
      <c r="N667" s="85">
        <f t="shared" si="109"/>
        <v>9.0774518798232728E-2</v>
      </c>
      <c r="P667" s="86">
        <f t="shared" si="110"/>
        <v>-0.97210570912224481</v>
      </c>
      <c r="Q667" s="86">
        <f t="shared" si="110"/>
        <v>-0.17856563950860765</v>
      </c>
      <c r="R667" s="86">
        <f t="shared" si="110"/>
        <v>5.3874518798232726E-2</v>
      </c>
    </row>
    <row r="668" spans="1:18" x14ac:dyDescent="0.35">
      <c r="A668" s="1">
        <v>2008.1</v>
      </c>
      <c r="B668" s="89">
        <f t="shared" si="101"/>
        <v>2008.1</v>
      </c>
      <c r="C668" s="80">
        <f t="shared" si="102"/>
        <v>39417</v>
      </c>
      <c r="D668" s="1">
        <f>VLOOKUP(A668,Data_Shiller!A:M,13,FALSE)</f>
        <v>16.387356548789832</v>
      </c>
      <c r="E668" s="1">
        <f>VLOOKUP(A668,Data_Shiller!A:B,2)</f>
        <v>968.8</v>
      </c>
      <c r="F668" s="81">
        <f>VLOOKUP(C668,'FRED Graph'!$A$12:$C$853,3,FALSE)</f>
        <v>4.0999999999999995E-2</v>
      </c>
      <c r="G668" s="82">
        <f t="shared" si="103"/>
        <v>3.3540948994528197E-3</v>
      </c>
      <c r="H668" s="83">
        <f t="shared" si="104"/>
        <v>-8.852188274153594E-2</v>
      </c>
      <c r="I668" s="84">
        <f t="shared" si="105"/>
        <v>0.10204376548307192</v>
      </c>
      <c r="J668" s="84">
        <f t="shared" si="106"/>
        <v>1.8751651527663089</v>
      </c>
      <c r="L668" s="85">
        <f t="shared" si="107"/>
        <v>-0.67118247277395193</v>
      </c>
      <c r="M668" s="85">
        <f t="shared" si="108"/>
        <v>0.10204376548307192</v>
      </c>
      <c r="N668" s="85">
        <f t="shared" si="109"/>
        <v>0.11138947491435358</v>
      </c>
      <c r="P668" s="86">
        <f t="shared" si="110"/>
        <v>-0.71218247277395197</v>
      </c>
      <c r="Q668" s="86">
        <f t="shared" si="110"/>
        <v>6.104376548307193E-2</v>
      </c>
      <c r="R668" s="86">
        <f t="shared" si="110"/>
        <v>7.0389474914353586E-2</v>
      </c>
    </row>
    <row r="669" spans="1:18" x14ac:dyDescent="0.35">
      <c r="A669" s="1">
        <v>2008.11</v>
      </c>
      <c r="B669" s="89">
        <f t="shared" si="101"/>
        <v>2008.11</v>
      </c>
      <c r="C669" s="80">
        <f t="shared" si="102"/>
        <v>39753</v>
      </c>
      <c r="D669" s="1">
        <f>VLOOKUP(A669,Data_Shiller!A:M,13,FALSE)</f>
        <v>15.259659405704575</v>
      </c>
      <c r="E669" s="1">
        <f>VLOOKUP(A669,Data_Shiller!A:B,2)</f>
        <v>883.04</v>
      </c>
      <c r="F669" s="81">
        <f>VLOOKUP(C669,'FRED Graph'!$A$12:$C$853,3,FALSE)</f>
        <v>3.5299999999999998E-2</v>
      </c>
      <c r="G669" s="82">
        <f t="shared" si="103"/>
        <v>2.8951194362685229E-3</v>
      </c>
      <c r="H669" s="83">
        <f t="shared" si="104"/>
        <v>-6.2058343902881008E-3</v>
      </c>
      <c r="I669" s="84">
        <f t="shared" si="105"/>
        <v>0.23218653741619866</v>
      </c>
      <c r="J669" s="84">
        <f t="shared" si="106"/>
        <v>2.0839259829679291</v>
      </c>
      <c r="L669" s="85">
        <f t="shared" si="107"/>
        <v>-7.1980048943716457E-2</v>
      </c>
      <c r="M669" s="85">
        <f t="shared" si="108"/>
        <v>0.23218653741619866</v>
      </c>
      <c r="N669" s="85">
        <f t="shared" si="109"/>
        <v>0.11920694033596013</v>
      </c>
      <c r="P669" s="86">
        <f t="shared" si="110"/>
        <v>-0.10728004894371646</v>
      </c>
      <c r="Q669" s="86">
        <f t="shared" si="110"/>
        <v>0.19688653741619866</v>
      </c>
      <c r="R669" s="86">
        <f t="shared" si="110"/>
        <v>8.3906940335960134E-2</v>
      </c>
    </row>
    <row r="670" spans="1:18" x14ac:dyDescent="0.35">
      <c r="A670" s="1">
        <v>2008.12</v>
      </c>
      <c r="B670" s="89">
        <f t="shared" si="101"/>
        <v>2008.12</v>
      </c>
      <c r="C670" s="80">
        <f t="shared" si="102"/>
        <v>39783</v>
      </c>
      <c r="D670" s="1">
        <f>VLOOKUP(A670,Data_Shiller!A:M,13,FALSE)</f>
        <v>15.376080747423769</v>
      </c>
      <c r="E670" s="1">
        <f>VLOOKUP(A670,Data_Shiller!A:B,2)</f>
        <v>877.56</v>
      </c>
      <c r="F670" s="81">
        <f>VLOOKUP(C670,'FRED Graph'!$A$12:$C$853,3,FALSE)</f>
        <v>2.4199999999999999E-2</v>
      </c>
      <c r="G670" s="82">
        <f t="shared" si="103"/>
        <v>1.9946383202138485E-3</v>
      </c>
      <c r="H670" s="83">
        <f t="shared" si="104"/>
        <v>-1.3651488217329755E-2</v>
      </c>
      <c r="I670" s="84">
        <f t="shared" si="105"/>
        <v>0.26530379689138095</v>
      </c>
      <c r="J670" s="84">
        <f t="shared" si="106"/>
        <v>1.9255093668808971</v>
      </c>
      <c r="L670" s="85">
        <f t="shared" si="107"/>
        <v>-0.15206077913930494</v>
      </c>
      <c r="M670" s="85">
        <f t="shared" si="108"/>
        <v>0.26530379689138095</v>
      </c>
      <c r="N670" s="85">
        <f t="shared" si="109"/>
        <v>0.11332035470796531</v>
      </c>
      <c r="P670" s="86">
        <f t="shared" si="110"/>
        <v>-0.17626077913930494</v>
      </c>
      <c r="Q670" s="86">
        <f t="shared" si="110"/>
        <v>0.24110379689138095</v>
      </c>
      <c r="R670" s="86">
        <f t="shared" si="110"/>
        <v>8.912035470796531E-2</v>
      </c>
    </row>
    <row r="671" spans="1:18" x14ac:dyDescent="0.35">
      <c r="A671" s="1">
        <v>2009.01</v>
      </c>
      <c r="B671" s="89">
        <f t="shared" si="101"/>
        <v>2009.01</v>
      </c>
      <c r="C671" s="80">
        <f t="shared" si="102"/>
        <v>39814</v>
      </c>
      <c r="D671" s="1">
        <f>VLOOKUP(A671,Data_Shiller!A:M,13,FALSE)</f>
        <v>15.17465193687967</v>
      </c>
      <c r="E671" s="1">
        <f>VLOOKUP(A671,Data_Shiller!A:B,2)</f>
        <v>865.58</v>
      </c>
      <c r="F671" s="81">
        <f>VLOOKUP(C671,'FRED Graph'!$A$12:$C$853,3,FALSE)</f>
        <v>2.52E-2</v>
      </c>
      <c r="G671" s="82">
        <f t="shared" si="103"/>
        <v>2.0761284687424997E-3</v>
      </c>
      <c r="H671" s="83">
        <f t="shared" si="104"/>
        <v>-6.9722036091406925E-2</v>
      </c>
      <c r="I671" s="84">
        <f t="shared" si="105"/>
        <v>0.29806603664594822</v>
      </c>
      <c r="J671" s="84">
        <f t="shared" si="106"/>
        <v>2.0123038887220126</v>
      </c>
      <c r="L671" s="85">
        <f t="shared" si="107"/>
        <v>-0.57989988154127636</v>
      </c>
      <c r="M671" s="85">
        <f t="shared" si="108"/>
        <v>0.29806603664594822</v>
      </c>
      <c r="N671" s="85">
        <f t="shared" si="109"/>
        <v>0.1165800865742872</v>
      </c>
      <c r="P671" s="86">
        <f t="shared" si="110"/>
        <v>-0.60509988154127636</v>
      </c>
      <c r="Q671" s="86">
        <f t="shared" si="110"/>
        <v>0.27286603664594822</v>
      </c>
      <c r="R671" s="86">
        <f t="shared" si="110"/>
        <v>9.13800865742872E-2</v>
      </c>
    </row>
    <row r="672" spans="1:18" x14ac:dyDescent="0.35">
      <c r="A672" s="1">
        <v>2009.02</v>
      </c>
      <c r="B672" s="89">
        <f t="shared" si="101"/>
        <v>2009.02</v>
      </c>
      <c r="C672" s="80">
        <f t="shared" si="102"/>
        <v>39845</v>
      </c>
      <c r="D672" s="1">
        <f>VLOOKUP(A672,Data_Shiller!A:M,13,FALSE)</f>
        <v>14.122181801918897</v>
      </c>
      <c r="E672" s="1">
        <f>VLOOKUP(A672,Data_Shiller!A:B,2)</f>
        <v>805.23</v>
      </c>
      <c r="F672" s="81">
        <f>VLOOKUP(C672,'FRED Graph'!$A$12:$C$853,3,FALSE)</f>
        <v>2.87E-2</v>
      </c>
      <c r="G672" s="82">
        <f t="shared" si="103"/>
        <v>2.3607713389290907E-3</v>
      </c>
      <c r="H672" s="83">
        <f t="shared" si="104"/>
        <v>-5.9734485799088466E-2</v>
      </c>
      <c r="I672" s="84">
        <f t="shared" si="105"/>
        <v>0.35260732958285224</v>
      </c>
      <c r="J672" s="84">
        <f t="shared" si="106"/>
        <v>2.4212088471616804</v>
      </c>
      <c r="L672" s="85">
        <f t="shared" si="107"/>
        <v>-0.52246402436001249</v>
      </c>
      <c r="M672" s="85">
        <f t="shared" si="108"/>
        <v>0.35260732958285224</v>
      </c>
      <c r="N672" s="85">
        <f t="shared" si="109"/>
        <v>0.13088373706831802</v>
      </c>
      <c r="P672" s="86">
        <f t="shared" si="110"/>
        <v>-0.55116402436001244</v>
      </c>
      <c r="Q672" s="86">
        <f t="shared" si="110"/>
        <v>0.32390732958285223</v>
      </c>
      <c r="R672" s="86">
        <f t="shared" si="110"/>
        <v>0.10218373706831801</v>
      </c>
    </row>
    <row r="673" spans="1:18" x14ac:dyDescent="0.35">
      <c r="A673" s="1">
        <v>2009.03</v>
      </c>
      <c r="B673" s="89">
        <f t="shared" si="101"/>
        <v>2009.03</v>
      </c>
      <c r="C673" s="80">
        <f t="shared" si="102"/>
        <v>39873</v>
      </c>
      <c r="D673" s="1">
        <f>VLOOKUP(A673,Data_Shiller!A:M,13,FALSE)</f>
        <v>13.323667656863931</v>
      </c>
      <c r="E673" s="1">
        <f>VLOOKUP(A673,Data_Shiller!A:B,2)</f>
        <v>757.13</v>
      </c>
      <c r="F673" s="81">
        <f>VLOOKUP(C673,'FRED Graph'!$A$12:$C$853,3,FALSE)</f>
        <v>2.8199999999999999E-2</v>
      </c>
      <c r="G673" s="82">
        <f t="shared" si="103"/>
        <v>2.3201624741928661E-3</v>
      </c>
      <c r="H673" s="83">
        <f t="shared" si="104"/>
        <v>0.12021713576268267</v>
      </c>
      <c r="I673" s="84">
        <f t="shared" si="105"/>
        <v>0.52160131021092804</v>
      </c>
      <c r="J673" s="84">
        <f t="shared" si="106"/>
        <v>2.7034326998005627</v>
      </c>
      <c r="L673" s="85">
        <f t="shared" si="107"/>
        <v>2.9050494747320403</v>
      </c>
      <c r="M673" s="85">
        <f t="shared" si="108"/>
        <v>0.52160131021092804</v>
      </c>
      <c r="N673" s="85">
        <f t="shared" si="109"/>
        <v>0.1398834434884404</v>
      </c>
      <c r="P673" s="86">
        <f t="shared" si="110"/>
        <v>2.8768494747320403</v>
      </c>
      <c r="Q673" s="86">
        <f t="shared" si="110"/>
        <v>0.49340131021092803</v>
      </c>
      <c r="R673" s="86">
        <f t="shared" si="110"/>
        <v>0.11168344348844039</v>
      </c>
    </row>
    <row r="674" spans="1:18" x14ac:dyDescent="0.35">
      <c r="A674" s="1">
        <v>2009.04</v>
      </c>
      <c r="B674" s="89">
        <f t="shared" si="101"/>
        <v>2009.04</v>
      </c>
      <c r="C674" s="80">
        <f t="shared" si="102"/>
        <v>39904</v>
      </c>
      <c r="D674" s="1">
        <f>VLOOKUP(A674,Data_Shiller!A:M,13,FALSE)</f>
        <v>14.981866453039247</v>
      </c>
      <c r="E674" s="1">
        <f>VLOOKUP(A674,Data_Shiller!A:B,2)</f>
        <v>848.15</v>
      </c>
      <c r="F674" s="81">
        <f>VLOOKUP(C674,'FRED Graph'!$A$12:$C$853,3,FALSE)</f>
        <v>2.9300000000000003E-2</v>
      </c>
      <c r="G674" s="82">
        <f t="shared" si="103"/>
        <v>2.4094781004899701E-3</v>
      </c>
      <c r="H674" s="83">
        <f t="shared" si="104"/>
        <v>6.397453280669696E-2</v>
      </c>
      <c r="I674" s="84">
        <f t="shared" si="105"/>
        <v>0.41168425396451092</v>
      </c>
      <c r="J674" s="84">
        <f t="shared" si="106"/>
        <v>2.4236868478453109</v>
      </c>
      <c r="L674" s="85">
        <f t="shared" si="107"/>
        <v>1.1046253359308582</v>
      </c>
      <c r="M674" s="85">
        <f t="shared" si="108"/>
        <v>0.41168425396451092</v>
      </c>
      <c r="N674" s="85">
        <f t="shared" si="109"/>
        <v>0.13096562092378528</v>
      </c>
      <c r="P674" s="86">
        <f t="shared" si="110"/>
        <v>1.0753253359308581</v>
      </c>
      <c r="Q674" s="86">
        <f t="shared" si="110"/>
        <v>0.38238425396451092</v>
      </c>
      <c r="R674" s="86">
        <f t="shared" si="110"/>
        <v>0.10166562092378527</v>
      </c>
    </row>
    <row r="675" spans="1:18" x14ac:dyDescent="0.35">
      <c r="A675" s="1">
        <v>2009.05</v>
      </c>
      <c r="B675" s="89">
        <f t="shared" si="101"/>
        <v>2009.05</v>
      </c>
      <c r="C675" s="80">
        <f t="shared" si="102"/>
        <v>39934</v>
      </c>
      <c r="D675" s="1">
        <f>VLOOKUP(A675,Data_Shiller!A:M,13,FALSE)</f>
        <v>15.996355755263155</v>
      </c>
      <c r="E675" s="1">
        <f>VLOOKUP(A675,Data_Shiller!A:B,2)</f>
        <v>902.41</v>
      </c>
      <c r="F675" s="81">
        <f>VLOOKUP(C675,'FRED Graph'!$A$12:$C$853,3,FALSE)</f>
        <v>3.2899999999999999E-2</v>
      </c>
      <c r="G675" s="82">
        <f t="shared" si="103"/>
        <v>2.7011732814758993E-3</v>
      </c>
      <c r="H675" s="83">
        <f t="shared" si="104"/>
        <v>2.6274088274730989E-2</v>
      </c>
      <c r="I675" s="84">
        <f t="shared" si="105"/>
        <v>0.24672820558282815</v>
      </c>
      <c r="J675" s="84">
        <f t="shared" si="106"/>
        <v>2.1634290400150711</v>
      </c>
      <c r="L675" s="85">
        <f t="shared" si="107"/>
        <v>0.36508711031847918</v>
      </c>
      <c r="M675" s="85">
        <f t="shared" si="108"/>
        <v>0.24672820558282815</v>
      </c>
      <c r="N675" s="85">
        <f t="shared" si="109"/>
        <v>0.12205930010863053</v>
      </c>
      <c r="P675" s="86">
        <f t="shared" si="110"/>
        <v>0.3321871103184792</v>
      </c>
      <c r="Q675" s="86">
        <f t="shared" si="110"/>
        <v>0.21382820558282817</v>
      </c>
      <c r="R675" s="86">
        <f t="shared" si="110"/>
        <v>8.9159300108630532E-2</v>
      </c>
    </row>
    <row r="676" spans="1:18" x14ac:dyDescent="0.35">
      <c r="A676" s="1">
        <v>2009.06</v>
      </c>
      <c r="B676" s="89">
        <f t="shared" si="101"/>
        <v>2009.06</v>
      </c>
      <c r="C676" s="80">
        <f t="shared" si="102"/>
        <v>39965</v>
      </c>
      <c r="D676" s="1">
        <f>VLOOKUP(A676,Data_Shiller!A:M,13,FALSE)</f>
        <v>16.38418281621534</v>
      </c>
      <c r="E676" s="1">
        <f>VLOOKUP(A676,Data_Shiller!A:B,2)</f>
        <v>926.12</v>
      </c>
      <c r="F676" s="81">
        <f>VLOOKUP(C676,'FRED Graph'!$A$12:$C$853,3,FALSE)</f>
        <v>3.7200000000000004E-2</v>
      </c>
      <c r="G676" s="82">
        <f t="shared" si="103"/>
        <v>3.0483680766628662E-3</v>
      </c>
      <c r="H676" s="83">
        <f t="shared" si="104"/>
        <v>1.0473804690536825E-2</v>
      </c>
      <c r="I676" s="84">
        <f t="shared" si="105"/>
        <v>0.16978361335464065</v>
      </c>
      <c r="J676" s="84">
        <f t="shared" si="106"/>
        <v>2.1207294950978275</v>
      </c>
      <c r="L676" s="85">
        <f t="shared" si="107"/>
        <v>0.13318472902181466</v>
      </c>
      <c r="M676" s="85">
        <f t="shared" si="108"/>
        <v>0.16978361335464065</v>
      </c>
      <c r="N676" s="85">
        <f t="shared" si="109"/>
        <v>0.12053548057060892</v>
      </c>
      <c r="P676" s="86">
        <f t="shared" si="110"/>
        <v>9.5984729021814652E-2</v>
      </c>
      <c r="Q676" s="86">
        <f t="shared" si="110"/>
        <v>0.13258361335464064</v>
      </c>
      <c r="R676" s="86">
        <f t="shared" si="110"/>
        <v>8.3335480570608911E-2</v>
      </c>
    </row>
    <row r="677" spans="1:18" x14ac:dyDescent="0.35">
      <c r="A677" s="1">
        <v>2009.07</v>
      </c>
      <c r="B677" s="89">
        <f t="shared" si="101"/>
        <v>2009.07</v>
      </c>
      <c r="C677" s="80">
        <f t="shared" si="102"/>
        <v>39995</v>
      </c>
      <c r="D677" s="1">
        <f>VLOOKUP(A677,Data_Shiller!A:M,13,FALSE)</f>
        <v>16.69462081699562</v>
      </c>
      <c r="E677" s="1">
        <f>VLOOKUP(A677,Data_Shiller!A:B,2)</f>
        <v>935.82</v>
      </c>
      <c r="F677" s="81">
        <f>VLOOKUP(C677,'FRED Graph'!$A$12:$C$853,3,FALSE)</f>
        <v>3.56E-2</v>
      </c>
      <c r="G677" s="82">
        <f t="shared" si="103"/>
        <v>2.9193337207231718E-3</v>
      </c>
      <c r="H677" s="83">
        <f t="shared" si="104"/>
        <v>7.8978863456647508E-2</v>
      </c>
      <c r="I677" s="84">
        <f t="shared" si="105"/>
        <v>0.15385437370434474</v>
      </c>
      <c r="J677" s="84">
        <f t="shared" si="106"/>
        <v>2.2015917979564836</v>
      </c>
      <c r="L677" s="85">
        <f t="shared" si="107"/>
        <v>1.489747164282369</v>
      </c>
      <c r="M677" s="85">
        <f t="shared" si="108"/>
        <v>0.15385437370434474</v>
      </c>
      <c r="N677" s="85">
        <f t="shared" si="109"/>
        <v>0.12340562957646162</v>
      </c>
      <c r="P677" s="86">
        <f t="shared" si="110"/>
        <v>1.4541471642823689</v>
      </c>
      <c r="Q677" s="86">
        <f t="shared" si="110"/>
        <v>0.11825437370434475</v>
      </c>
      <c r="R677" s="86">
        <f t="shared" si="110"/>
        <v>8.7805629576461625E-2</v>
      </c>
    </row>
    <row r="678" spans="1:18" x14ac:dyDescent="0.35">
      <c r="A678" s="1">
        <v>2009.08</v>
      </c>
      <c r="B678" s="89">
        <f t="shared" si="101"/>
        <v>2009.08</v>
      </c>
      <c r="C678" s="80">
        <f t="shared" si="102"/>
        <v>40026</v>
      </c>
      <c r="D678" s="1">
        <f>VLOOKUP(A678,Data_Shiller!A:M,13,FALSE)</f>
        <v>18.094069801576079</v>
      </c>
      <c r="E678" s="1">
        <f>VLOOKUP(A678,Data_Shiller!A:B,2)</f>
        <v>1009.73</v>
      </c>
      <c r="F678" s="81">
        <f>VLOOKUP(C678,'FRED Graph'!$A$12:$C$853,3,FALSE)</f>
        <v>3.5900000000000001E-2</v>
      </c>
      <c r="G678" s="82">
        <f t="shared" si="103"/>
        <v>2.9435415760119543E-3</v>
      </c>
      <c r="H678" s="83">
        <f t="shared" si="104"/>
        <v>3.4484466144414805E-2</v>
      </c>
      <c r="I678" s="84">
        <f t="shared" si="105"/>
        <v>7.6802709635249045E-2</v>
      </c>
      <c r="J678" s="84">
        <f t="shared" si="106"/>
        <v>1.869577195703982</v>
      </c>
      <c r="L678" s="85">
        <f t="shared" si="107"/>
        <v>0.50206139404039951</v>
      </c>
      <c r="M678" s="85">
        <f t="shared" si="108"/>
        <v>7.6802709635249045E-2</v>
      </c>
      <c r="N678" s="85">
        <f t="shared" si="109"/>
        <v>0.1111732843806148</v>
      </c>
      <c r="P678" s="86">
        <f t="shared" si="110"/>
        <v>0.46616139404039952</v>
      </c>
      <c r="Q678" s="86">
        <f t="shared" si="110"/>
        <v>4.0902709635249043E-2</v>
      </c>
      <c r="R678" s="86">
        <f t="shared" si="110"/>
        <v>7.5273284380614799E-2</v>
      </c>
    </row>
    <row r="679" spans="1:18" x14ac:dyDescent="0.35">
      <c r="A679" s="1">
        <v>2009.09</v>
      </c>
      <c r="B679" s="89">
        <f t="shared" si="101"/>
        <v>2009.09</v>
      </c>
      <c r="C679" s="80">
        <f t="shared" si="102"/>
        <v>40057</v>
      </c>
      <c r="D679" s="1">
        <f>VLOOKUP(A679,Data_Shiller!A:M,13,FALSE)</f>
        <v>18.831902264840071</v>
      </c>
      <c r="E679" s="1">
        <f>VLOOKUP(A679,Data_Shiller!A:B,2)</f>
        <v>1044.55</v>
      </c>
      <c r="F679" s="81">
        <f>VLOOKUP(C679,'FRED Graph'!$A$12:$C$853,3,FALSE)</f>
        <v>3.4000000000000002E-2</v>
      </c>
      <c r="G679" s="82">
        <f t="shared" si="103"/>
        <v>2.7901164905321796E-3</v>
      </c>
      <c r="H679" s="83">
        <f t="shared" si="104"/>
        <v>2.212435977215077E-2</v>
      </c>
      <c r="I679" s="84">
        <f t="shared" si="105"/>
        <v>7.4223349767842617E-2</v>
      </c>
      <c r="J679" s="84">
        <f t="shared" si="106"/>
        <v>1.8549672107606145</v>
      </c>
      <c r="L679" s="85">
        <f t="shared" si="107"/>
        <v>0.30030389894167997</v>
      </c>
      <c r="M679" s="85">
        <f t="shared" si="108"/>
        <v>7.4223349767842617E-2</v>
      </c>
      <c r="N679" s="85">
        <f t="shared" si="109"/>
        <v>0.11060624824661303</v>
      </c>
      <c r="P679" s="86">
        <f t="shared" si="110"/>
        <v>0.26630389894167994</v>
      </c>
      <c r="Q679" s="86">
        <f t="shared" si="110"/>
        <v>4.0223349767842614E-2</v>
      </c>
      <c r="R679" s="86">
        <f t="shared" si="110"/>
        <v>7.6606248246613023E-2</v>
      </c>
    </row>
    <row r="680" spans="1:18" x14ac:dyDescent="0.35">
      <c r="A680" s="1">
        <v>2009.1</v>
      </c>
      <c r="B680" s="89">
        <f t="shared" si="101"/>
        <v>2009.1</v>
      </c>
      <c r="C680" s="80">
        <f t="shared" si="102"/>
        <v>39783</v>
      </c>
      <c r="D680" s="1">
        <f>VLOOKUP(A680,Data_Shiller!A:M,13,FALSE)</f>
        <v>19.358008443486838</v>
      </c>
      <c r="E680" s="1">
        <f>VLOOKUP(A680,Data_Shiller!A:B,2)</f>
        <v>1067.6600000000001</v>
      </c>
      <c r="F680" s="81">
        <f>VLOOKUP(C680,'FRED Graph'!$A$12:$C$853,3,FALSE)</f>
        <v>2.4199999999999999E-2</v>
      </c>
      <c r="G680" s="82">
        <f t="shared" si="103"/>
        <v>1.9946383202138485E-3</v>
      </c>
      <c r="H680" s="83">
        <f t="shared" si="104"/>
        <v>1.9116572691680656E-2</v>
      </c>
      <c r="I680" s="84">
        <f t="shared" si="105"/>
        <v>9.7334357379690095E-2</v>
      </c>
      <c r="J680" s="84">
        <f t="shared" si="106"/>
        <v>1.788977764456849</v>
      </c>
      <c r="L680" s="85">
        <f t="shared" si="107"/>
        <v>0.25512323335763698</v>
      </c>
      <c r="M680" s="85">
        <f t="shared" si="108"/>
        <v>9.7334357379690095E-2</v>
      </c>
      <c r="N680" s="85">
        <f t="shared" si="109"/>
        <v>0.10801210527374772</v>
      </c>
      <c r="P680" s="86">
        <f t="shared" si="110"/>
        <v>0.23092323335763698</v>
      </c>
      <c r="Q680" s="86">
        <f t="shared" si="110"/>
        <v>7.3134357379690096E-2</v>
      </c>
      <c r="R680" s="86">
        <f t="shared" si="110"/>
        <v>8.3812105273747717E-2</v>
      </c>
    </row>
    <row r="681" spans="1:18" x14ac:dyDescent="0.35">
      <c r="A681" s="1">
        <v>2009.11</v>
      </c>
      <c r="B681" s="89">
        <f t="shared" si="101"/>
        <v>2009.11</v>
      </c>
      <c r="C681" s="80">
        <f t="shared" si="102"/>
        <v>40118</v>
      </c>
      <c r="D681" s="1">
        <f>VLOOKUP(A681,Data_Shiller!A:M,13,FALSE)</f>
        <v>19.812761079966052</v>
      </c>
      <c r="E681" s="1">
        <f>VLOOKUP(A681,Data_Shiller!A:B,2)</f>
        <v>1088.07</v>
      </c>
      <c r="F681" s="81">
        <f>VLOOKUP(C681,'FRED Graph'!$A$12:$C$853,3,FALSE)</f>
        <v>3.4000000000000002E-2</v>
      </c>
      <c r="G681" s="82">
        <f t="shared" si="103"/>
        <v>2.7901164905321796E-3</v>
      </c>
      <c r="H681" s="83">
        <f t="shared" si="104"/>
        <v>2.0504195502127676E-2</v>
      </c>
      <c r="I681" s="84">
        <f t="shared" si="105"/>
        <v>0.10185006479362557</v>
      </c>
      <c r="J681" s="84">
        <f t="shared" si="106"/>
        <v>1.8535889235067593</v>
      </c>
      <c r="L681" s="85">
        <f t="shared" si="107"/>
        <v>0.27578512547189549</v>
      </c>
      <c r="M681" s="85">
        <f t="shared" si="108"/>
        <v>0.10185006479362557</v>
      </c>
      <c r="N681" s="85">
        <f t="shared" si="109"/>
        <v>0.11055262006211475</v>
      </c>
      <c r="P681" s="86">
        <f t="shared" si="110"/>
        <v>0.24178512547189548</v>
      </c>
      <c r="Q681" s="86">
        <f t="shared" si="110"/>
        <v>6.785006479362557E-2</v>
      </c>
      <c r="R681" s="86">
        <f t="shared" si="110"/>
        <v>7.6552620062114746E-2</v>
      </c>
    </row>
    <row r="682" spans="1:18" x14ac:dyDescent="0.35">
      <c r="A682" s="1">
        <v>2009.12</v>
      </c>
      <c r="B682" s="89">
        <f t="shared" si="101"/>
        <v>2009.12</v>
      </c>
      <c r="C682" s="80">
        <f t="shared" si="102"/>
        <v>40148</v>
      </c>
      <c r="D682" s="1">
        <f>VLOOKUP(A682,Data_Shiller!A:M,13,FALSE)</f>
        <v>20.322376500216535</v>
      </c>
      <c r="E682" s="1">
        <f>VLOOKUP(A682,Data_Shiller!A:B,2)</f>
        <v>1110.3800000000001</v>
      </c>
      <c r="F682" s="81">
        <f>VLOOKUP(C682,'FRED Graph'!$A$12:$C$853,3,FALSE)</f>
        <v>3.5900000000000001E-2</v>
      </c>
      <c r="G682" s="82">
        <f t="shared" si="103"/>
        <v>2.9435415760119543E-3</v>
      </c>
      <c r="H682" s="83">
        <f t="shared" si="104"/>
        <v>1.1887822186998909E-2</v>
      </c>
      <c r="I682" s="84">
        <f t="shared" si="105"/>
        <v>0.11811271816855484</v>
      </c>
      <c r="J682" s="84">
        <f t="shared" si="106"/>
        <v>1.8609570811879927</v>
      </c>
      <c r="L682" s="85">
        <f t="shared" si="107"/>
        <v>0.15236068162486305</v>
      </c>
      <c r="M682" s="85">
        <f t="shared" si="108"/>
        <v>0.11811271816855484</v>
      </c>
      <c r="N682" s="85">
        <f t="shared" si="109"/>
        <v>0.11083903954295926</v>
      </c>
      <c r="P682" s="86">
        <f t="shared" si="110"/>
        <v>0.11646068162486305</v>
      </c>
      <c r="Q682" s="86">
        <f t="shared" si="110"/>
        <v>8.2212718168554841E-2</v>
      </c>
      <c r="R682" s="86">
        <f t="shared" si="110"/>
        <v>7.493903954295926E-2</v>
      </c>
    </row>
    <row r="683" spans="1:18" x14ac:dyDescent="0.35">
      <c r="A683" s="1">
        <v>2010.01</v>
      </c>
      <c r="B683" s="89">
        <f t="shared" si="101"/>
        <v>2010.01</v>
      </c>
      <c r="C683" s="80">
        <f t="shared" si="102"/>
        <v>40179</v>
      </c>
      <c r="D683" s="1">
        <f>VLOOKUP(A683,Data_Shiller!A:M,13,FALSE)</f>
        <v>20.527859801454408</v>
      </c>
      <c r="E683" s="1">
        <f>VLOOKUP(A683,Data_Shiller!A:B,2)</f>
        <v>1123.58</v>
      </c>
      <c r="F683" s="81">
        <f>VLOOKUP(C683,'FRED Graph'!$A$12:$C$853,3,FALSE)</f>
        <v>3.73E-2</v>
      </c>
      <c r="G683" s="82">
        <f t="shared" si="103"/>
        <v>3.0564266642594262E-3</v>
      </c>
      <c r="H683" s="83">
        <f t="shared" si="104"/>
        <v>-3.0634222752273899E-2</v>
      </c>
      <c r="I683" s="84">
        <f t="shared" si="105"/>
        <v>0.14154755335623626</v>
      </c>
      <c r="J683" s="84">
        <f t="shared" si="106"/>
        <v>1.9176408063002706</v>
      </c>
      <c r="L683" s="85">
        <f t="shared" si="107"/>
        <v>-0.31158202975917826</v>
      </c>
      <c r="M683" s="85">
        <f t="shared" si="108"/>
        <v>0.14154755335623626</v>
      </c>
      <c r="N683" s="85">
        <f t="shared" si="109"/>
        <v>0.11302054881154722</v>
      </c>
      <c r="P683" s="86">
        <f t="shared" si="110"/>
        <v>-0.34888202975917826</v>
      </c>
      <c r="Q683" s="86">
        <f t="shared" si="110"/>
        <v>0.10424755335623626</v>
      </c>
      <c r="R683" s="86">
        <f t="shared" si="110"/>
        <v>7.5720548811547217E-2</v>
      </c>
    </row>
    <row r="684" spans="1:18" x14ac:dyDescent="0.35">
      <c r="A684" s="1">
        <v>2010.02</v>
      </c>
      <c r="B684" s="89">
        <f t="shared" si="101"/>
        <v>2010.02</v>
      </c>
      <c r="C684" s="80">
        <f t="shared" si="102"/>
        <v>40210</v>
      </c>
      <c r="D684" s="1">
        <f>VLOOKUP(A684,Data_Shiller!A:M,13,FALSE)</f>
        <v>19.920539306600439</v>
      </c>
      <c r="E684" s="1">
        <f>VLOOKUP(A684,Data_Shiller!A:B,2)</f>
        <v>1089.1600000000001</v>
      </c>
      <c r="F684" s="81">
        <f>VLOOKUP(C684,'FRED Graph'!$A$12:$C$853,3,FALSE)</f>
        <v>3.6900000000000002E-2</v>
      </c>
      <c r="G684" s="82">
        <f t="shared" si="103"/>
        <v>3.0241880399000109E-3</v>
      </c>
      <c r="H684" s="83">
        <f t="shared" si="104"/>
        <v>5.774174593264525E-2</v>
      </c>
      <c r="I684" s="84">
        <f t="shared" si="105"/>
        <v>0.21297146424767699</v>
      </c>
      <c r="J684" s="84">
        <f t="shared" si="106"/>
        <v>2.0090291697512912</v>
      </c>
      <c r="L684" s="85">
        <f t="shared" si="107"/>
        <v>0.96135289173258065</v>
      </c>
      <c r="M684" s="85">
        <f t="shared" si="108"/>
        <v>0.21297146424767699</v>
      </c>
      <c r="N684" s="85">
        <f t="shared" si="109"/>
        <v>0.11645864212120771</v>
      </c>
      <c r="P684" s="86">
        <f t="shared" si="110"/>
        <v>0.92445289173258061</v>
      </c>
      <c r="Q684" s="86">
        <f t="shared" si="110"/>
        <v>0.176071464247677</v>
      </c>
      <c r="R684" s="86">
        <f t="shared" si="110"/>
        <v>7.9558642121207709E-2</v>
      </c>
    </row>
    <row r="685" spans="1:18" x14ac:dyDescent="0.35">
      <c r="A685" s="1">
        <v>2010.03</v>
      </c>
      <c r="B685" s="89">
        <f t="shared" si="101"/>
        <v>2010.03</v>
      </c>
      <c r="C685" s="80">
        <f t="shared" si="102"/>
        <v>40238</v>
      </c>
      <c r="D685" s="1">
        <f>VLOOKUP(A685,Data_Shiller!A:M,13,FALSE)</f>
        <v>21.004601209715354</v>
      </c>
      <c r="E685" s="1">
        <f>VLOOKUP(A685,Data_Shiller!A:B,2)</f>
        <v>1152.05</v>
      </c>
      <c r="F685" s="81">
        <f>VLOOKUP(C685,'FRED Graph'!$A$12:$C$853,3,FALSE)</f>
        <v>3.73E-2</v>
      </c>
      <c r="G685" s="82">
        <f t="shared" si="103"/>
        <v>3.0564266642594262E-3</v>
      </c>
      <c r="H685" s="83">
        <f t="shared" si="104"/>
        <v>3.9295169480491277E-2</v>
      </c>
      <c r="I685" s="84">
        <f t="shared" si="105"/>
        <v>0.13232064580530367</v>
      </c>
      <c r="J685" s="84">
        <f t="shared" si="106"/>
        <v>1.3023251042607846</v>
      </c>
      <c r="L685" s="85">
        <f t="shared" si="107"/>
        <v>0.5880599927374961</v>
      </c>
      <c r="M685" s="85">
        <f t="shared" si="108"/>
        <v>0.13232064580530367</v>
      </c>
      <c r="N685" s="85">
        <f t="shared" si="109"/>
        <v>8.6967765037521794E-2</v>
      </c>
      <c r="P685" s="86">
        <f t="shared" si="110"/>
        <v>0.5507599927374961</v>
      </c>
      <c r="Q685" s="86">
        <f t="shared" si="110"/>
        <v>9.5020645805303672E-2</v>
      </c>
      <c r="R685" s="86">
        <f t="shared" si="110"/>
        <v>4.9667765037521794E-2</v>
      </c>
    </row>
    <row r="686" spans="1:18" x14ac:dyDescent="0.35">
      <c r="A686" s="1">
        <v>2010.04</v>
      </c>
      <c r="B686" s="89">
        <f t="shared" si="101"/>
        <v>2010.04</v>
      </c>
      <c r="C686" s="80">
        <f t="shared" si="102"/>
        <v>40269</v>
      </c>
      <c r="D686" s="1">
        <f>VLOOKUP(A686,Data_Shiller!A:M,13,FALSE)</f>
        <v>21.804845599625153</v>
      </c>
      <c r="E686" s="1">
        <f>VLOOKUP(A686,Data_Shiller!A:B,2)</f>
        <v>1197.32</v>
      </c>
      <c r="F686" s="81">
        <f>VLOOKUP(C686,'FRED Graph'!$A$12:$C$853,3,FALSE)</f>
        <v>3.85E-2</v>
      </c>
      <c r="G686" s="82">
        <f t="shared" si="103"/>
        <v>3.1530742084739938E-3</v>
      </c>
      <c r="H686" s="83">
        <f t="shared" si="104"/>
        <v>-6.0351451575184623E-2</v>
      </c>
      <c r="I686" s="84">
        <f t="shared" si="105"/>
        <v>0.11207530150669842</v>
      </c>
      <c r="J686" s="84">
        <f t="shared" si="106"/>
        <v>1.3067978803454703</v>
      </c>
      <c r="L686" s="85">
        <f t="shared" si="107"/>
        <v>-0.52621057138373128</v>
      </c>
      <c r="M686" s="85">
        <f t="shared" si="108"/>
        <v>0.11207530150669842</v>
      </c>
      <c r="N686" s="85">
        <f t="shared" si="109"/>
        <v>8.7178748202508372E-2</v>
      </c>
      <c r="P686" s="86">
        <f t="shared" si="110"/>
        <v>-0.56471057138373126</v>
      </c>
      <c r="Q686" s="86">
        <f t="shared" si="110"/>
        <v>7.3575301506698415E-2</v>
      </c>
      <c r="R686" s="86">
        <f t="shared" si="110"/>
        <v>4.8678748202508372E-2</v>
      </c>
    </row>
    <row r="687" spans="1:18" x14ac:dyDescent="0.35">
      <c r="A687" s="1">
        <v>2010.05</v>
      </c>
      <c r="B687" s="89">
        <f t="shared" si="101"/>
        <v>2010.05</v>
      </c>
      <c r="C687" s="80">
        <f t="shared" si="102"/>
        <v>40299</v>
      </c>
      <c r="D687" s="1">
        <f>VLOOKUP(A687,Data_Shiller!A:M,13,FALSE)</f>
        <v>20.480068638423401</v>
      </c>
      <c r="E687" s="1">
        <f>VLOOKUP(A687,Data_Shiller!A:B,2)</f>
        <v>1125.06</v>
      </c>
      <c r="F687" s="81">
        <f>VLOOKUP(C687,'FRED Graph'!$A$12:$C$853,3,FALSE)</f>
        <v>3.4200000000000001E-2</v>
      </c>
      <c r="G687" s="82">
        <f t="shared" si="103"/>
        <v>2.8062786637694792E-3</v>
      </c>
      <c r="H687" s="83">
        <f t="shared" si="104"/>
        <v>-3.7064689883206325E-2</v>
      </c>
      <c r="I687" s="84">
        <f t="shared" si="105"/>
        <v>0.18954544646507743</v>
      </c>
      <c r="J687" s="84">
        <f t="shared" si="106"/>
        <v>1.5950749293371018</v>
      </c>
      <c r="L687" s="85">
        <f t="shared" si="107"/>
        <v>-0.36442713536395577</v>
      </c>
      <c r="M687" s="85">
        <f t="shared" si="108"/>
        <v>0.18954544646507743</v>
      </c>
      <c r="N687" s="85">
        <f t="shared" si="109"/>
        <v>0.10005649664355931</v>
      </c>
      <c r="P687" s="86">
        <f t="shared" si="110"/>
        <v>-0.39862713536395578</v>
      </c>
      <c r="Q687" s="86">
        <f t="shared" si="110"/>
        <v>0.15534544646507742</v>
      </c>
      <c r="R687" s="86">
        <f t="shared" si="110"/>
        <v>6.5856496643559304E-2</v>
      </c>
    </row>
    <row r="688" spans="1:18" x14ac:dyDescent="0.35">
      <c r="A688" s="1">
        <v>2010.06</v>
      </c>
      <c r="B688" s="89">
        <f t="shared" si="101"/>
        <v>2010.06</v>
      </c>
      <c r="C688" s="80">
        <f t="shared" si="102"/>
        <v>40330</v>
      </c>
      <c r="D688" s="1">
        <f>VLOOKUP(A688,Data_Shiller!A:M,13,FALSE)</f>
        <v>19.742039853739449</v>
      </c>
      <c r="E688" s="1">
        <f>VLOOKUP(A688,Data_Shiller!A:B,2)</f>
        <v>1083.3599999999999</v>
      </c>
      <c r="F688" s="81">
        <f>VLOOKUP(C688,'FRED Graph'!$A$12:$C$853,3,FALSE)</f>
        <v>3.2000000000000001E-2</v>
      </c>
      <c r="G688" s="82">
        <f t="shared" si="103"/>
        <v>2.6283369587845051E-3</v>
      </c>
      <c r="H688" s="83">
        <f t="shared" si="104"/>
        <v>-3.2860729582040449E-3</v>
      </c>
      <c r="I688" s="84">
        <f t="shared" si="105"/>
        <v>0.18823844336139417</v>
      </c>
      <c r="J688" s="84">
        <f t="shared" si="106"/>
        <v>1.8657702971227561</v>
      </c>
      <c r="L688" s="85">
        <f t="shared" si="107"/>
        <v>-3.8727938362909775E-2</v>
      </c>
      <c r="M688" s="85">
        <f t="shared" si="108"/>
        <v>0.18823844336139417</v>
      </c>
      <c r="N688" s="85">
        <f t="shared" si="109"/>
        <v>0.11102578350609438</v>
      </c>
      <c r="P688" s="86">
        <f t="shared" si="110"/>
        <v>-7.0727938362909776E-2</v>
      </c>
      <c r="Q688" s="86">
        <f t="shared" si="110"/>
        <v>0.15623844336139417</v>
      </c>
      <c r="R688" s="86">
        <f t="shared" si="110"/>
        <v>7.9025783506094377E-2</v>
      </c>
    </row>
    <row r="689" spans="1:18" x14ac:dyDescent="0.35">
      <c r="A689" s="1">
        <v>2010.07</v>
      </c>
      <c r="B689" s="89">
        <f t="shared" si="101"/>
        <v>2010.07</v>
      </c>
      <c r="C689" s="80">
        <f t="shared" si="102"/>
        <v>40360</v>
      </c>
      <c r="D689" s="1">
        <f>VLOOKUP(A689,Data_Shiller!A:M,13,FALSE)</f>
        <v>19.668660470717697</v>
      </c>
      <c r="E689" s="1">
        <f>VLOOKUP(A689,Data_Shiller!A:B,2)</f>
        <v>1079.8</v>
      </c>
      <c r="F689" s="81">
        <f>VLOOKUP(C689,'FRED Graph'!$A$12:$C$853,3,FALSE)</f>
        <v>3.0099999999999998E-2</v>
      </c>
      <c r="G689" s="82">
        <f t="shared" si="103"/>
        <v>2.4743799799444854E-3</v>
      </c>
      <c r="H689" s="83">
        <f t="shared" si="104"/>
        <v>6.9272087423597473E-3</v>
      </c>
      <c r="I689" s="84">
        <f t="shared" si="105"/>
        <v>0.2272550472309689</v>
      </c>
      <c r="J689" s="84">
        <f t="shared" si="106"/>
        <v>1.9705677819124752</v>
      </c>
      <c r="L689" s="85">
        <f t="shared" si="107"/>
        <v>8.6367878378262652E-2</v>
      </c>
      <c r="M689" s="85">
        <f t="shared" si="108"/>
        <v>0.2272550472309689</v>
      </c>
      <c r="N689" s="85">
        <f t="shared" si="109"/>
        <v>0.11502331018654965</v>
      </c>
      <c r="P689" s="86">
        <f t="shared" si="110"/>
        <v>5.6267878378262651E-2</v>
      </c>
      <c r="Q689" s="86">
        <f t="shared" si="110"/>
        <v>0.19715504723096891</v>
      </c>
      <c r="R689" s="86">
        <f t="shared" si="110"/>
        <v>8.4923310186549653E-2</v>
      </c>
    </row>
    <row r="690" spans="1:18" x14ac:dyDescent="0.35">
      <c r="A690" s="1">
        <v>2010.08</v>
      </c>
      <c r="B690" s="89">
        <f t="shared" si="101"/>
        <v>2010.08</v>
      </c>
      <c r="C690" s="80">
        <f t="shared" si="102"/>
        <v>40391</v>
      </c>
      <c r="D690" s="1">
        <f>VLOOKUP(A690,Data_Shiller!A:M,13,FALSE)</f>
        <v>19.770299174358573</v>
      </c>
      <c r="E690" s="1">
        <f>VLOOKUP(A690,Data_Shiller!A:B,2)</f>
        <v>1087.28</v>
      </c>
      <c r="F690" s="81">
        <f>VLOOKUP(C690,'FRED Graph'!$A$12:$C$853,3,FALSE)</f>
        <v>2.7000000000000003E-2</v>
      </c>
      <c r="G690" s="82">
        <f t="shared" si="103"/>
        <v>2.2226272943570713E-3</v>
      </c>
      <c r="H690" s="83">
        <f t="shared" si="104"/>
        <v>3.2006474873077728E-2</v>
      </c>
      <c r="I690" s="84">
        <f t="shared" si="105"/>
        <v>9.0160768155396864E-2</v>
      </c>
      <c r="J690" s="84">
        <f t="shared" si="106"/>
        <v>2.1194448532116845</v>
      </c>
      <c r="L690" s="85">
        <f t="shared" si="107"/>
        <v>0.45944947646697387</v>
      </c>
      <c r="M690" s="85">
        <f t="shared" si="108"/>
        <v>9.0160768155396864E-2</v>
      </c>
      <c r="N690" s="85">
        <f t="shared" si="109"/>
        <v>0.1204893454109337</v>
      </c>
      <c r="P690" s="86">
        <f t="shared" si="110"/>
        <v>0.43244947646697385</v>
      </c>
      <c r="Q690" s="86">
        <f t="shared" si="110"/>
        <v>6.3160768155396868E-2</v>
      </c>
      <c r="R690" s="86">
        <f t="shared" si="110"/>
        <v>9.3489345410933705E-2</v>
      </c>
    </row>
    <row r="691" spans="1:18" x14ac:dyDescent="0.35">
      <c r="A691" s="1">
        <v>2010.09</v>
      </c>
      <c r="B691" s="89">
        <f t="shared" si="101"/>
        <v>2010.09</v>
      </c>
      <c r="C691" s="80">
        <f t="shared" si="102"/>
        <v>40422</v>
      </c>
      <c r="D691" s="1">
        <f>VLOOKUP(A691,Data_Shiller!A:M,13,FALSE)</f>
        <v>20.381395233204024</v>
      </c>
      <c r="E691" s="1">
        <f>VLOOKUP(A691,Data_Shiller!A:B,2)</f>
        <v>1122.08</v>
      </c>
      <c r="F691" s="81">
        <f>VLOOKUP(C691,'FRED Graph'!$A$12:$C$853,3,FALSE)</f>
        <v>2.6499999999999999E-2</v>
      </c>
      <c r="G691" s="82">
        <f t="shared" si="103"/>
        <v>2.18195680041533E-3</v>
      </c>
      <c r="H691" s="83">
        <f t="shared" si="104"/>
        <v>4.4114501639811676E-2</v>
      </c>
      <c r="I691" s="84">
        <f t="shared" si="105"/>
        <v>4.6164266362469952E-2</v>
      </c>
      <c r="J691" s="84">
        <f t="shared" si="106"/>
        <v>1.9993553638480916</v>
      </c>
      <c r="L691" s="85">
        <f t="shared" si="107"/>
        <v>0.67871716951920491</v>
      </c>
      <c r="M691" s="85">
        <f t="shared" si="108"/>
        <v>4.6164266362469952E-2</v>
      </c>
      <c r="N691" s="85">
        <f t="shared" si="109"/>
        <v>0.11609918860293278</v>
      </c>
      <c r="P691" s="86">
        <f t="shared" si="110"/>
        <v>0.65221716951920494</v>
      </c>
      <c r="Q691" s="86">
        <f t="shared" si="110"/>
        <v>1.9664266362469953E-2</v>
      </c>
      <c r="R691" s="86">
        <f t="shared" si="110"/>
        <v>8.9599188602932783E-2</v>
      </c>
    </row>
    <row r="692" spans="1:18" x14ac:dyDescent="0.35">
      <c r="A692" s="1">
        <v>2010.1</v>
      </c>
      <c r="B692" s="89" t="str">
        <f t="shared" si="101"/>
        <v>2010.10</v>
      </c>
      <c r="C692" s="80">
        <f t="shared" si="102"/>
        <v>40452</v>
      </c>
      <c r="D692" s="1">
        <f>VLOOKUP(A692,Data_Shiller!A:M,13,FALSE)</f>
        <v>21.240127651759423</v>
      </c>
      <c r="E692" s="1">
        <f>VLOOKUP(A692,Data_Shiller!A:B,2)</f>
        <v>1171.58</v>
      </c>
      <c r="F692" s="81">
        <f>VLOOKUP(C692,'FRED Graph'!$A$12:$C$853,3,FALSE)</f>
        <v>2.5399999999999999E-2</v>
      </c>
      <c r="G692" s="82">
        <f t="shared" si="103"/>
        <v>2.0924177544194844E-3</v>
      </c>
      <c r="H692" s="83">
        <f t="shared" si="104"/>
        <v>2.3310401338363818E-2</v>
      </c>
      <c r="I692" s="84">
        <f t="shared" si="105"/>
        <v>3.0420457843254534E-2</v>
      </c>
      <c r="J692" s="84">
        <f t="shared" si="106"/>
        <v>1.9180263948141518</v>
      </c>
      <c r="L692" s="85">
        <f t="shared" si="107"/>
        <v>0.31852589026801481</v>
      </c>
      <c r="M692" s="85">
        <f t="shared" si="108"/>
        <v>3.0420457843254534E-2</v>
      </c>
      <c r="N692" s="85">
        <f t="shared" si="109"/>
        <v>0.11303525735337749</v>
      </c>
      <c r="P692" s="86">
        <f t="shared" si="110"/>
        <v>0.29312589026801483</v>
      </c>
      <c r="Q692" s="86">
        <f t="shared" si="110"/>
        <v>5.0204578432545346E-3</v>
      </c>
      <c r="R692" s="86">
        <f t="shared" si="110"/>
        <v>8.7635257353377488E-2</v>
      </c>
    </row>
    <row r="693" spans="1:18" x14ac:dyDescent="0.35">
      <c r="A693" s="1">
        <v>2010.11</v>
      </c>
      <c r="B693" s="89">
        <f t="shared" si="101"/>
        <v>2010.11</v>
      </c>
      <c r="C693" s="80">
        <f t="shared" si="102"/>
        <v>40483</v>
      </c>
      <c r="D693" s="1">
        <f>VLOOKUP(A693,Data_Shiller!A:M,13,FALSE)</f>
        <v>21.700723827760619</v>
      </c>
      <c r="E693" s="1">
        <f>VLOOKUP(A693,Data_Shiller!A:B,2)</f>
        <v>1198.8900000000001</v>
      </c>
      <c r="F693" s="81">
        <f>VLOOKUP(C693,'FRED Graph'!$A$12:$C$853,3,FALSE)</f>
        <v>2.76E-2</v>
      </c>
      <c r="G693" s="82">
        <f t="shared" si="103"/>
        <v>2.2714079351586758E-3</v>
      </c>
      <c r="H693" s="83">
        <f t="shared" si="104"/>
        <v>3.5566232098023898E-2</v>
      </c>
      <c r="I693" s="84">
        <f t="shared" si="105"/>
        <v>2.2962907355970952E-2</v>
      </c>
      <c r="J693" s="84">
        <f t="shared" si="106"/>
        <v>1.9602319645672255</v>
      </c>
      <c r="L693" s="85">
        <f t="shared" si="107"/>
        <v>0.52101874189461883</v>
      </c>
      <c r="M693" s="85">
        <f t="shared" si="108"/>
        <v>2.2962907355970952E-2</v>
      </c>
      <c r="N693" s="85">
        <f t="shared" si="109"/>
        <v>0.11463473929519941</v>
      </c>
      <c r="P693" s="86">
        <f t="shared" si="110"/>
        <v>0.49341874189461882</v>
      </c>
      <c r="Q693" s="86">
        <f t="shared" si="110"/>
        <v>-4.6370926440290477E-3</v>
      </c>
      <c r="R693" s="86">
        <f t="shared" si="110"/>
        <v>8.7034739295199406E-2</v>
      </c>
    </row>
    <row r="694" spans="1:18" x14ac:dyDescent="0.35">
      <c r="A694" s="1">
        <v>2010.12</v>
      </c>
      <c r="B694" s="89">
        <f t="shared" si="101"/>
        <v>2010.12</v>
      </c>
      <c r="C694" s="80">
        <f t="shared" si="102"/>
        <v>40513</v>
      </c>
      <c r="D694" s="1">
        <f>VLOOKUP(A694,Data_Shiller!A:M,13,FALSE)</f>
        <v>22.396379773044217</v>
      </c>
      <c r="E694" s="1">
        <f>VLOOKUP(A694,Data_Shiller!A:B,2)</f>
        <v>1241.53</v>
      </c>
      <c r="F694" s="81">
        <f>VLOOKUP(C694,'FRED Graph'!$A$12:$C$853,3,FALSE)</f>
        <v>3.2899999999999999E-2</v>
      </c>
      <c r="G694" s="82">
        <f t="shared" si="103"/>
        <v>2.7011732814758993E-3</v>
      </c>
      <c r="H694" s="83">
        <f t="shared" si="104"/>
        <v>3.3096260259518395E-2</v>
      </c>
      <c r="I694" s="84">
        <f t="shared" si="105"/>
        <v>1.4417694296553485E-3</v>
      </c>
      <c r="J694" s="84">
        <f t="shared" si="106"/>
        <v>1.9764161961450788</v>
      </c>
      <c r="L694" s="85">
        <f t="shared" si="107"/>
        <v>0.47805118228421217</v>
      </c>
      <c r="M694" s="85">
        <f t="shared" si="108"/>
        <v>1.4417694296553485E-3</v>
      </c>
      <c r="N694" s="85">
        <f t="shared" si="109"/>
        <v>0.11524264024255748</v>
      </c>
      <c r="P694" s="86">
        <f t="shared" si="110"/>
        <v>0.44515118228421219</v>
      </c>
      <c r="Q694" s="86">
        <f t="shared" si="110"/>
        <v>-3.145823057034465E-2</v>
      </c>
      <c r="R694" s="86">
        <f t="shared" si="110"/>
        <v>8.2342640242557483E-2</v>
      </c>
    </row>
    <row r="695" spans="1:18" x14ac:dyDescent="0.35">
      <c r="A695" s="1">
        <v>2011.01</v>
      </c>
      <c r="B695" s="89">
        <f t="shared" si="101"/>
        <v>2011.01</v>
      </c>
      <c r="C695" s="80">
        <f t="shared" si="102"/>
        <v>40544</v>
      </c>
      <c r="D695" s="1">
        <f>VLOOKUP(A695,Data_Shiller!A:M,13,FALSE)</f>
        <v>22.978299430554983</v>
      </c>
      <c r="E695" s="1">
        <f>VLOOKUP(A695,Data_Shiller!A:B,2)</f>
        <v>1282.6199999999999</v>
      </c>
      <c r="F695" s="81">
        <f>VLOOKUP(C695,'FRED Graph'!$A$12:$C$853,3,FALSE)</f>
        <v>3.39E-2</v>
      </c>
      <c r="G695" s="82">
        <f t="shared" si="103"/>
        <v>2.7820343292721539E-3</v>
      </c>
      <c r="H695" s="83">
        <f t="shared" si="104"/>
        <v>3.0016684598711985E-2</v>
      </c>
      <c r="I695" s="84">
        <f t="shared" si="105"/>
        <v>1.4002588451762721E-2</v>
      </c>
      <c r="J695" s="84">
        <f t="shared" si="106"/>
        <v>1.957811683158404</v>
      </c>
      <c r="L695" s="85">
        <f t="shared" si="107"/>
        <v>0.42603805617890456</v>
      </c>
      <c r="M695" s="85">
        <f t="shared" si="108"/>
        <v>1.4002588451762721E-2</v>
      </c>
      <c r="N695" s="85">
        <f t="shared" si="109"/>
        <v>0.11454357337203236</v>
      </c>
      <c r="P695" s="86">
        <f t="shared" si="110"/>
        <v>0.39213805617890457</v>
      </c>
      <c r="Q695" s="86">
        <f t="shared" si="110"/>
        <v>-1.9897411548237279E-2</v>
      </c>
      <c r="R695" s="86">
        <f t="shared" si="110"/>
        <v>8.0643573372032359E-2</v>
      </c>
    </row>
    <row r="696" spans="1:18" x14ac:dyDescent="0.35">
      <c r="A696" s="1">
        <v>2011.02</v>
      </c>
      <c r="B696" s="89">
        <f t="shared" si="101"/>
        <v>2011.02</v>
      </c>
      <c r="C696" s="80">
        <f t="shared" si="102"/>
        <v>40575</v>
      </c>
      <c r="D696" s="1">
        <f>VLOOKUP(A696,Data_Shiller!A:M,13,FALSE)</f>
        <v>23.489828703298524</v>
      </c>
      <c r="E696" s="1">
        <f>VLOOKUP(A696,Data_Shiller!A:B,2)</f>
        <v>1321.12</v>
      </c>
      <c r="F696" s="81">
        <f>VLOOKUP(C696,'FRED Graph'!$A$12:$C$853,3,FALSE)</f>
        <v>3.5799999999999998E-2</v>
      </c>
      <c r="G696" s="82">
        <f t="shared" si="103"/>
        <v>2.9354730050472622E-3</v>
      </c>
      <c r="H696" s="83">
        <f t="shared" si="104"/>
        <v>-1.2587804287271354E-2</v>
      </c>
      <c r="I696" s="84">
        <f t="shared" si="105"/>
        <v>2.374500423882786E-2</v>
      </c>
      <c r="J696" s="84">
        <f t="shared" si="106"/>
        <v>1.9394998980131692</v>
      </c>
      <c r="L696" s="85">
        <f t="shared" si="107"/>
        <v>-0.14102239017081608</v>
      </c>
      <c r="M696" s="85">
        <f t="shared" si="108"/>
        <v>2.374500423882786E-2</v>
      </c>
      <c r="N696" s="85">
        <f t="shared" si="109"/>
        <v>0.11385163055255432</v>
      </c>
      <c r="P696" s="86">
        <f t="shared" si="110"/>
        <v>-0.17682239017081608</v>
      </c>
      <c r="Q696" s="86">
        <f t="shared" si="110"/>
        <v>-1.2054995761172138E-2</v>
      </c>
      <c r="R696" s="86">
        <f t="shared" si="110"/>
        <v>7.8051630552554319E-2</v>
      </c>
    </row>
    <row r="697" spans="1:18" x14ac:dyDescent="0.35">
      <c r="A697" s="1">
        <v>2011.03</v>
      </c>
      <c r="B697" s="89">
        <f t="shared" si="101"/>
        <v>2011.03</v>
      </c>
      <c r="C697" s="80">
        <f t="shared" si="102"/>
        <v>40603</v>
      </c>
      <c r="D697" s="1">
        <f>VLOOKUP(A697,Data_Shiller!A:M,13,FALSE)</f>
        <v>22.899336430143642</v>
      </c>
      <c r="E697" s="1">
        <f>VLOOKUP(A697,Data_Shiller!A:B,2)</f>
        <v>1304.49</v>
      </c>
      <c r="F697" s="81">
        <f>VLOOKUP(C697,'FRED Graph'!$A$12:$C$853,3,FALSE)</f>
        <v>3.4099999999999998E-2</v>
      </c>
      <c r="G697" s="82">
        <f t="shared" si="103"/>
        <v>2.7981979353204345E-3</v>
      </c>
      <c r="H697" s="83">
        <f t="shared" si="104"/>
        <v>2.0713075608091991E-2</v>
      </c>
      <c r="I697" s="84">
        <f t="shared" si="105"/>
        <v>6.4967918496883881E-2</v>
      </c>
      <c r="J697" s="84">
        <f t="shared" si="106"/>
        <v>1.997729580809025</v>
      </c>
      <c r="L697" s="85">
        <f t="shared" si="107"/>
        <v>0.27892223754254464</v>
      </c>
      <c r="M697" s="85">
        <f t="shared" si="108"/>
        <v>6.4967918496883881E-2</v>
      </c>
      <c r="N697" s="85">
        <f t="shared" si="109"/>
        <v>0.11603867633733755</v>
      </c>
      <c r="P697" s="86">
        <f t="shared" si="110"/>
        <v>0.24482223754254465</v>
      </c>
      <c r="Q697" s="86">
        <f t="shared" si="110"/>
        <v>3.0867918496883882E-2</v>
      </c>
      <c r="R697" s="86">
        <f t="shared" si="110"/>
        <v>8.1938676337337563E-2</v>
      </c>
    </row>
    <row r="698" spans="1:18" x14ac:dyDescent="0.35">
      <c r="A698" s="1">
        <v>2011.04</v>
      </c>
      <c r="B698" s="89">
        <f t="shared" si="101"/>
        <v>2011.04</v>
      </c>
      <c r="C698" s="80">
        <f t="shared" si="102"/>
        <v>40634</v>
      </c>
      <c r="D698" s="1">
        <f>VLOOKUP(A698,Data_Shiller!A:M,13,FALSE)</f>
        <v>23.143929447285942</v>
      </c>
      <c r="E698" s="1">
        <f>VLOOKUP(A698,Data_Shiller!A:B,2)</f>
        <v>1331.51</v>
      </c>
      <c r="F698" s="81">
        <f>VLOOKUP(C698,'FRED Graph'!$A$12:$C$853,3,FALSE)</f>
        <v>3.4599999999999999E-2</v>
      </c>
      <c r="G698" s="82">
        <f t="shared" si="103"/>
        <v>2.8385944168292099E-3</v>
      </c>
      <c r="H698" s="83">
        <f t="shared" si="104"/>
        <v>5.1069838003470203E-3</v>
      </c>
      <c r="I698" s="84">
        <f t="shared" si="105"/>
        <v>4.1246404458096464E-2</v>
      </c>
      <c r="J698" s="84">
        <f t="shared" si="106"/>
        <v>2.1101352528153678</v>
      </c>
      <c r="L698" s="85">
        <f t="shared" si="107"/>
        <v>6.3034813073295171E-2</v>
      </c>
      <c r="M698" s="85">
        <f t="shared" si="108"/>
        <v>4.1246404458096464E-2</v>
      </c>
      <c r="N698" s="85">
        <f t="shared" si="109"/>
        <v>0.12015449917985976</v>
      </c>
      <c r="P698" s="86">
        <f t="shared" si="110"/>
        <v>2.8434813073295172E-2</v>
      </c>
      <c r="Q698" s="86">
        <f t="shared" si="110"/>
        <v>6.6464044580964651E-3</v>
      </c>
      <c r="R698" s="86">
        <f t="shared" si="110"/>
        <v>8.5554499179859772E-2</v>
      </c>
    </row>
    <row r="699" spans="1:18" x14ac:dyDescent="0.35">
      <c r="A699" s="1">
        <v>2011.05</v>
      </c>
      <c r="B699" s="89">
        <f t="shared" si="101"/>
        <v>2011.05</v>
      </c>
      <c r="C699" s="80">
        <f t="shared" si="102"/>
        <v>40664</v>
      </c>
      <c r="D699" s="1">
        <f>VLOOKUP(A699,Data_Shiller!A:M,13,FALSE)</f>
        <v>23.059491506095334</v>
      </c>
      <c r="E699" s="1">
        <f>VLOOKUP(A699,Data_Shiller!A:B,2)</f>
        <v>1338.31</v>
      </c>
      <c r="F699" s="81">
        <f>VLOOKUP(C699,'FRED Graph'!$A$12:$C$853,3,FALSE)</f>
        <v>3.1699999999999999E-2</v>
      </c>
      <c r="G699" s="82">
        <f t="shared" si="103"/>
        <v>2.6040452449183071E-3</v>
      </c>
      <c r="H699" s="83">
        <f t="shared" si="104"/>
        <v>-3.8122706996136957E-2</v>
      </c>
      <c r="I699" s="84">
        <f t="shared" si="105"/>
        <v>2.2117446630451898E-3</v>
      </c>
      <c r="J699" s="84">
        <f t="shared" si="106"/>
        <v>2.1142631378380208</v>
      </c>
      <c r="L699" s="85">
        <f t="shared" si="107"/>
        <v>-0.37275664397905284</v>
      </c>
      <c r="M699" s="85">
        <f t="shared" si="108"/>
        <v>2.2117446630451898E-3</v>
      </c>
      <c r="N699" s="85">
        <f t="shared" si="109"/>
        <v>0.12030308145324287</v>
      </c>
      <c r="P699" s="86">
        <f t="shared" si="110"/>
        <v>-0.40445664397905284</v>
      </c>
      <c r="Q699" s="86">
        <f t="shared" si="110"/>
        <v>-2.9488255336954809E-2</v>
      </c>
      <c r="R699" s="86">
        <f t="shared" si="110"/>
        <v>8.860308145324286E-2</v>
      </c>
    </row>
    <row r="700" spans="1:18" x14ac:dyDescent="0.35">
      <c r="A700" s="1">
        <v>2011.06</v>
      </c>
      <c r="B700" s="89">
        <f t="shared" si="101"/>
        <v>2011.06</v>
      </c>
      <c r="C700" s="80">
        <f t="shared" si="102"/>
        <v>40695</v>
      </c>
      <c r="D700" s="1">
        <f>VLOOKUP(A700,Data_Shiller!A:M,13,FALSE)</f>
        <v>22.100831286610994</v>
      </c>
      <c r="E700" s="1">
        <f>VLOOKUP(A700,Data_Shiller!A:B,2)</f>
        <v>1287.29</v>
      </c>
      <c r="F700" s="81">
        <f>VLOOKUP(C700,'FRED Graph'!$A$12:$C$853,3,FALSE)</f>
        <v>0.03</v>
      </c>
      <c r="G700" s="82">
        <f t="shared" si="103"/>
        <v>2.4662697723036864E-3</v>
      </c>
      <c r="H700" s="83">
        <f t="shared" si="104"/>
        <v>2.9441695344483376E-2</v>
      </c>
      <c r="I700" s="84">
        <f t="shared" si="105"/>
        <v>2.8113323338175622E-2</v>
      </c>
      <c r="J700" s="84">
        <f t="shared" si="106"/>
        <v>2.2925677550936818</v>
      </c>
      <c r="L700" s="85">
        <f t="shared" si="107"/>
        <v>0.41651459405989466</v>
      </c>
      <c r="M700" s="85">
        <f t="shared" si="108"/>
        <v>2.8113323338175622E-2</v>
      </c>
      <c r="N700" s="85">
        <f t="shared" si="109"/>
        <v>0.12655778238604265</v>
      </c>
      <c r="P700" s="86">
        <f t="shared" si="110"/>
        <v>0.38651459405989463</v>
      </c>
      <c r="Q700" s="86">
        <f t="shared" si="110"/>
        <v>-1.8866766618243769E-3</v>
      </c>
      <c r="R700" s="86">
        <f t="shared" si="110"/>
        <v>9.6557782386042651E-2</v>
      </c>
    </row>
    <row r="701" spans="1:18" x14ac:dyDescent="0.35">
      <c r="A701" s="1">
        <v>2011.07</v>
      </c>
      <c r="B701" s="89">
        <f t="shared" si="101"/>
        <v>2011.07</v>
      </c>
      <c r="C701" s="80">
        <f t="shared" si="102"/>
        <v>40725</v>
      </c>
      <c r="D701" s="1">
        <f>VLOOKUP(A701,Data_Shiller!A:M,13,FALSE)</f>
        <v>22.610981701156621</v>
      </c>
      <c r="E701" s="1">
        <f>VLOOKUP(A701,Data_Shiller!A:B,2)</f>
        <v>1325.19</v>
      </c>
      <c r="F701" s="81">
        <f>VLOOKUP(C701,'FRED Graph'!$A$12:$C$853,3,FALSE)</f>
        <v>0.03</v>
      </c>
      <c r="G701" s="82">
        <f t="shared" si="103"/>
        <v>2.4662697723036864E-3</v>
      </c>
      <c r="H701" s="83">
        <f t="shared" si="104"/>
        <v>-0.10555467517865369</v>
      </c>
      <c r="I701" s="84">
        <f t="shared" si="105"/>
        <v>2.6101917460892299E-2</v>
      </c>
      <c r="J701" s="84">
        <f t="shared" si="106"/>
        <v>2.2928960052089566</v>
      </c>
      <c r="L701" s="85">
        <f t="shared" si="107"/>
        <v>-0.73779221567891762</v>
      </c>
      <c r="M701" s="85">
        <f t="shared" si="108"/>
        <v>2.6101917460892299E-2</v>
      </c>
      <c r="N701" s="85">
        <f t="shared" si="109"/>
        <v>0.12656901301698742</v>
      </c>
      <c r="P701" s="86">
        <f t="shared" si="110"/>
        <v>-0.76779221567891764</v>
      </c>
      <c r="Q701" s="86">
        <f t="shared" si="110"/>
        <v>-3.8980825391077001E-3</v>
      </c>
      <c r="R701" s="86">
        <f t="shared" si="110"/>
        <v>9.6569013016987421E-2</v>
      </c>
    </row>
    <row r="702" spans="1:18" x14ac:dyDescent="0.35">
      <c r="A702" s="1">
        <v>2011.08</v>
      </c>
      <c r="B702" s="89">
        <f t="shared" si="101"/>
        <v>2011.08</v>
      </c>
      <c r="C702" s="80">
        <f t="shared" si="102"/>
        <v>40756</v>
      </c>
      <c r="D702" s="1">
        <f>VLOOKUP(A702,Data_Shiller!A:M,13,FALSE)</f>
        <v>20.049852721660493</v>
      </c>
      <c r="E702" s="1">
        <f>VLOOKUP(A702,Data_Shiller!A:B,2)</f>
        <v>1185.31</v>
      </c>
      <c r="F702" s="81">
        <f>VLOOKUP(C702,'FRED Graph'!$A$12:$C$853,3,FALSE)</f>
        <v>2.3E-2</v>
      </c>
      <c r="G702" s="82">
        <f t="shared" si="103"/>
        <v>1.8967538135683526E-3</v>
      </c>
      <c r="H702" s="83">
        <f t="shared" si="104"/>
        <v>-9.64304696661622E-3</v>
      </c>
      <c r="I702" s="84">
        <f t="shared" si="105"/>
        <v>0.18403624368308713</v>
      </c>
      <c r="J702" s="84">
        <f t="shared" si="106"/>
        <v>2.7578408717013803</v>
      </c>
      <c r="L702" s="85">
        <f t="shared" si="107"/>
        <v>-0.10977238933723332</v>
      </c>
      <c r="M702" s="85">
        <f t="shared" si="108"/>
        <v>0.18403624368308713</v>
      </c>
      <c r="N702" s="85">
        <f t="shared" si="109"/>
        <v>0.14154710911756996</v>
      </c>
      <c r="P702" s="86">
        <f t="shared" si="110"/>
        <v>-0.13277238933723332</v>
      </c>
      <c r="Q702" s="86">
        <f t="shared" si="110"/>
        <v>0.16103624368308714</v>
      </c>
      <c r="R702" s="86">
        <f t="shared" si="110"/>
        <v>0.11854710911756997</v>
      </c>
    </row>
    <row r="703" spans="1:18" x14ac:dyDescent="0.35">
      <c r="A703" s="1">
        <v>2011.09</v>
      </c>
      <c r="B703" s="89">
        <f t="shared" si="101"/>
        <v>2011.09</v>
      </c>
      <c r="C703" s="80">
        <f t="shared" si="102"/>
        <v>40787</v>
      </c>
      <c r="D703" s="1">
        <f>VLOOKUP(A703,Data_Shiller!A:M,13,FALSE)</f>
        <v>19.698114568877706</v>
      </c>
      <c r="E703" s="1">
        <f>VLOOKUP(A703,Data_Shiller!A:B,2)</f>
        <v>1173.8800000000001</v>
      </c>
      <c r="F703" s="81">
        <f>VLOOKUP(C703,'FRED Graph'!$A$12:$C$853,3,FALSE)</f>
        <v>1.9799999999999998E-2</v>
      </c>
      <c r="G703" s="82">
        <f t="shared" si="103"/>
        <v>1.635212974954614E-3</v>
      </c>
      <c r="H703" s="83">
        <f t="shared" si="104"/>
        <v>2.8401540191501651E-2</v>
      </c>
      <c r="I703" s="84">
        <f t="shared" si="105"/>
        <v>0.2296146113742461</v>
      </c>
      <c r="J703" s="84">
        <f t="shared" si="106"/>
        <v>2.7870509194579793</v>
      </c>
      <c r="L703" s="85">
        <f t="shared" si="107"/>
        <v>0.39943464323103006</v>
      </c>
      <c r="M703" s="85">
        <f t="shared" si="108"/>
        <v>0.2296146113742461</v>
      </c>
      <c r="N703" s="85">
        <f t="shared" si="109"/>
        <v>0.14243135572931398</v>
      </c>
      <c r="P703" s="86">
        <f t="shared" si="110"/>
        <v>0.37963464323103008</v>
      </c>
      <c r="Q703" s="86">
        <f t="shared" si="110"/>
        <v>0.20981461137424612</v>
      </c>
      <c r="R703" s="86">
        <f t="shared" si="110"/>
        <v>0.12263135572931398</v>
      </c>
    </row>
    <row r="704" spans="1:18" x14ac:dyDescent="0.35">
      <c r="A704" s="1">
        <v>2011.1</v>
      </c>
      <c r="B704" s="89">
        <f t="shared" si="101"/>
        <v>2011.1</v>
      </c>
      <c r="C704" s="80">
        <f t="shared" si="102"/>
        <v>40513</v>
      </c>
      <c r="D704" s="1">
        <f>VLOOKUP(A704,Data_Shiller!A:M,13,FALSE)</f>
        <v>20.15582478668874</v>
      </c>
      <c r="E704" s="1">
        <f>VLOOKUP(A704,Data_Shiller!A:B,2)</f>
        <v>1207.22</v>
      </c>
      <c r="F704" s="81">
        <f>VLOOKUP(C704,'FRED Graph'!$A$12:$C$853,3,FALSE)</f>
        <v>3.2899999999999999E-2</v>
      </c>
      <c r="G704" s="82">
        <f t="shared" si="103"/>
        <v>2.7011732814758993E-3</v>
      </c>
      <c r="H704" s="83">
        <f t="shared" si="104"/>
        <v>1.5904309073739631E-2</v>
      </c>
      <c r="I704" s="84">
        <f t="shared" si="105"/>
        <v>0.19101737877106073</v>
      </c>
      <c r="J704" s="84">
        <f t="shared" si="106"/>
        <v>2.6950242233040727</v>
      </c>
      <c r="L704" s="85">
        <f t="shared" si="107"/>
        <v>0.20846375484479385</v>
      </c>
      <c r="M704" s="85">
        <f t="shared" si="108"/>
        <v>0.19101737877106073</v>
      </c>
      <c r="N704" s="85">
        <f t="shared" si="109"/>
        <v>0.13962437330299049</v>
      </c>
      <c r="P704" s="86">
        <f t="shared" si="110"/>
        <v>0.17556375484479386</v>
      </c>
      <c r="Q704" s="86">
        <f t="shared" si="110"/>
        <v>0.15811737877106075</v>
      </c>
      <c r="R704" s="86">
        <f t="shared" si="110"/>
        <v>0.10672437330299049</v>
      </c>
    </row>
    <row r="705" spans="1:18" x14ac:dyDescent="0.35">
      <c r="A705" s="1">
        <v>2011.11</v>
      </c>
      <c r="B705" s="89">
        <f t="shared" si="101"/>
        <v>2011.11</v>
      </c>
      <c r="C705" s="80">
        <f t="shared" si="102"/>
        <v>40848</v>
      </c>
      <c r="D705" s="1">
        <f>VLOOKUP(A705,Data_Shiller!A:M,13,FALSE)</f>
        <v>20.345246797645817</v>
      </c>
      <c r="E705" s="1">
        <f>VLOOKUP(A705,Data_Shiller!A:B,2)</f>
        <v>1226.42</v>
      </c>
      <c r="F705" s="81">
        <f>VLOOKUP(C705,'FRED Graph'!$A$12:$C$853,3,FALSE)</f>
        <v>2.0099999999999996E-2</v>
      </c>
      <c r="G705" s="82">
        <f t="shared" si="103"/>
        <v>1.6597643621756308E-3</v>
      </c>
      <c r="H705" s="83">
        <f t="shared" si="104"/>
        <v>1.3779944880220274E-2</v>
      </c>
      <c r="I705" s="84">
        <f t="shared" si="105"/>
        <v>0.1370574517701928</v>
      </c>
      <c r="J705" s="84">
        <f t="shared" si="106"/>
        <v>2.8057000592510453</v>
      </c>
      <c r="L705" s="85">
        <f t="shared" si="107"/>
        <v>0.17848577961425183</v>
      </c>
      <c r="M705" s="85">
        <f t="shared" si="108"/>
        <v>0.1370574517701928</v>
      </c>
      <c r="N705" s="85">
        <f t="shared" si="109"/>
        <v>0.14299269743043119</v>
      </c>
      <c r="P705" s="86">
        <f t="shared" si="110"/>
        <v>0.15838577961425182</v>
      </c>
      <c r="Q705" s="86">
        <f t="shared" si="110"/>
        <v>0.1169574517701928</v>
      </c>
      <c r="R705" s="86">
        <f t="shared" si="110"/>
        <v>0.1228926974304312</v>
      </c>
    </row>
    <row r="706" spans="1:18" x14ac:dyDescent="0.35">
      <c r="A706" s="1">
        <v>2011.12</v>
      </c>
      <c r="B706" s="89">
        <f t="shared" ref="B706:B769" si="111">IF(RIGHT(A706,3)="0.1",_xlfn.CONCAT(A706,"0"),A706)</f>
        <v>2011.12</v>
      </c>
      <c r="C706" s="80">
        <f t="shared" si="102"/>
        <v>40878</v>
      </c>
      <c r="D706" s="1">
        <f>VLOOKUP(A706,Data_Shiller!A:M,13,FALSE)</f>
        <v>20.52357549943169</v>
      </c>
      <c r="E706" s="1">
        <f>VLOOKUP(A706,Data_Shiller!A:B,2)</f>
        <v>1243.32</v>
      </c>
      <c r="F706" s="81">
        <f>VLOOKUP(C706,'FRED Graph'!$A$12:$C$853,3,FALSE)</f>
        <v>1.9799999999999998E-2</v>
      </c>
      <c r="G706" s="82">
        <f t="shared" si="103"/>
        <v>1.635212974954614E-3</v>
      </c>
      <c r="H706" s="83">
        <f t="shared" si="104"/>
        <v>4.6054113180838296E-2</v>
      </c>
      <c r="I706" s="84">
        <f t="shared" si="105"/>
        <v>0.14394524338062609</v>
      </c>
      <c r="J706" s="84">
        <f t="shared" si="106"/>
        <v>2.7599111469876831</v>
      </c>
      <c r="L706" s="85">
        <f t="shared" si="107"/>
        <v>0.71652375489272324</v>
      </c>
      <c r="M706" s="85">
        <f t="shared" si="108"/>
        <v>0.14394524338062609</v>
      </c>
      <c r="N706" s="85">
        <f t="shared" si="109"/>
        <v>0.14160998381483036</v>
      </c>
      <c r="P706" s="86">
        <f t="shared" si="110"/>
        <v>0.6967237548927232</v>
      </c>
      <c r="Q706" s="86">
        <f t="shared" si="110"/>
        <v>0.12414524338062609</v>
      </c>
      <c r="R706" s="86">
        <f t="shared" si="110"/>
        <v>0.12180998381483037</v>
      </c>
    </row>
    <row r="707" spans="1:18" x14ac:dyDescent="0.35">
      <c r="A707" s="1">
        <v>2012.01</v>
      </c>
      <c r="B707" s="89">
        <f t="shared" si="111"/>
        <v>2012.01</v>
      </c>
      <c r="C707" s="80">
        <f t="shared" ref="C707:C770" si="112">DATE(LEFT(B707,4),RIGHT(B707,2),1)</f>
        <v>40909</v>
      </c>
      <c r="D707" s="1">
        <f>VLOOKUP(A707,Data_Shiller!A:M,13,FALSE)</f>
        <v>21.213008091803438</v>
      </c>
      <c r="E707" s="1">
        <f>VLOOKUP(A707,Data_Shiller!A:B,2)</f>
        <v>1300.58</v>
      </c>
      <c r="F707" s="81">
        <f>VLOOKUP(C707,'FRED Graph'!$A$12:$C$853,3,FALSE)</f>
        <v>1.9699999999999999E-2</v>
      </c>
      <c r="G707" s="82">
        <f t="shared" ref="G707:G770" si="113">((1+F707)^(1/12))-1</f>
        <v>1.6270277079681872E-3</v>
      </c>
      <c r="H707" s="83">
        <f t="shared" ref="H707:H770" si="114">E708/E707-1</f>
        <v>3.9912961909302158E-2</v>
      </c>
      <c r="I707" s="84">
        <f t="shared" ref="I707:I770" si="115">E719/E707-1</f>
        <v>0.1382613910716759</v>
      </c>
      <c r="J707" s="84">
        <f t="shared" ref="J707:J770" si="116">E827/E707-1</f>
        <v>2.5167506035768659</v>
      </c>
      <c r="L707" s="85">
        <f t="shared" ref="L707:L770" si="117">((1+H707)^12)-1</f>
        <v>0.59942506476951185</v>
      </c>
      <c r="M707" s="85">
        <f t="shared" ref="M707:M770" si="118">I707</f>
        <v>0.1382613910716759</v>
      </c>
      <c r="N707" s="85">
        <f t="shared" ref="N707:N770" si="119">((1+J707)^(1/10))-1</f>
        <v>0.13400287880204709</v>
      </c>
      <c r="P707" s="86">
        <f t="shared" ref="P707:R770" si="120">L707-$F707</f>
        <v>0.5797250647695118</v>
      </c>
      <c r="Q707" s="86">
        <f t="shared" si="120"/>
        <v>0.1185613910716759</v>
      </c>
      <c r="R707" s="86">
        <f t="shared" si="120"/>
        <v>0.11430287880204709</v>
      </c>
    </row>
    <row r="708" spans="1:18" x14ac:dyDescent="0.35">
      <c r="A708" s="1">
        <v>2012.02</v>
      </c>
      <c r="B708" s="89">
        <f t="shared" si="111"/>
        <v>2012.02</v>
      </c>
      <c r="C708" s="80">
        <f t="shared" si="112"/>
        <v>40940</v>
      </c>
      <c r="D708" s="1">
        <f>VLOOKUP(A708,Data_Shiller!A:M,13,FALSE)</f>
        <v>21.797435963717522</v>
      </c>
      <c r="E708" s="1">
        <f>VLOOKUP(A708,Data_Shiller!A:B,2)</f>
        <v>1352.49</v>
      </c>
      <c r="F708" s="81">
        <f>VLOOKUP(C708,'FRED Graph'!$A$12:$C$853,3,FALSE)</f>
        <v>1.9699999999999999E-2</v>
      </c>
      <c r="G708" s="82">
        <f t="shared" si="113"/>
        <v>1.6270277079681872E-3</v>
      </c>
      <c r="H708" s="83">
        <f t="shared" si="114"/>
        <v>2.7172104784508599E-2</v>
      </c>
      <c r="I708" s="84">
        <f t="shared" si="115"/>
        <v>0.11816723229007242</v>
      </c>
      <c r="J708" s="84">
        <f t="shared" si="116"/>
        <v>2.2798619777712137</v>
      </c>
      <c r="L708" s="85">
        <f t="shared" si="117"/>
        <v>0.37949013613697824</v>
      </c>
      <c r="M708" s="85">
        <f t="shared" si="118"/>
        <v>0.11816723229007242</v>
      </c>
      <c r="N708" s="85">
        <f t="shared" si="119"/>
        <v>0.12612229523885787</v>
      </c>
      <c r="P708" s="86">
        <f t="shared" si="120"/>
        <v>0.35979013613697824</v>
      </c>
      <c r="Q708" s="86">
        <f t="shared" si="120"/>
        <v>9.8467232290072426E-2</v>
      </c>
      <c r="R708" s="86">
        <f t="shared" si="120"/>
        <v>0.10642229523885788</v>
      </c>
    </row>
    <row r="709" spans="1:18" x14ac:dyDescent="0.35">
      <c r="A709" s="1">
        <v>2012.03</v>
      </c>
      <c r="B709" s="89">
        <f t="shared" si="111"/>
        <v>2012.03</v>
      </c>
      <c r="C709" s="80">
        <f t="shared" si="112"/>
        <v>40969</v>
      </c>
      <c r="D709" s="1">
        <f>VLOOKUP(A709,Data_Shiller!A:M,13,FALSE)</f>
        <v>22.053943972904694</v>
      </c>
      <c r="E709" s="1">
        <f>VLOOKUP(A709,Data_Shiller!A:B,2)</f>
        <v>1389.24</v>
      </c>
      <c r="F709" s="81">
        <f>VLOOKUP(C709,'FRED Graph'!$A$12:$C$853,3,FALSE)</f>
        <v>2.1700000000000001E-2</v>
      </c>
      <c r="G709" s="82">
        <f t="shared" si="113"/>
        <v>1.7905934192179451E-3</v>
      </c>
      <c r="H709" s="83">
        <f t="shared" si="114"/>
        <v>-2.0226886643056607E-3</v>
      </c>
      <c r="I709" s="84">
        <f t="shared" si="115"/>
        <v>0.11631539546802561</v>
      </c>
      <c r="J709" s="84">
        <f t="shared" si="116"/>
        <v>2.160911877998982</v>
      </c>
      <c r="L709" s="85">
        <f t="shared" si="117"/>
        <v>-2.400405251045723E-2</v>
      </c>
      <c r="M709" s="85">
        <f t="shared" si="118"/>
        <v>0.11631539546802561</v>
      </c>
      <c r="N709" s="85">
        <f t="shared" si="119"/>
        <v>0.12196998510097634</v>
      </c>
      <c r="P709" s="86">
        <f t="shared" si="120"/>
        <v>-4.5704052510457227E-2</v>
      </c>
      <c r="Q709" s="86">
        <f t="shared" si="120"/>
        <v>9.4615395468025609E-2</v>
      </c>
      <c r="R709" s="86">
        <f t="shared" si="120"/>
        <v>0.10026998510097634</v>
      </c>
    </row>
    <row r="710" spans="1:18" x14ac:dyDescent="0.35">
      <c r="A710" s="1">
        <v>2012.04</v>
      </c>
      <c r="B710" s="89">
        <f t="shared" si="111"/>
        <v>2012.04</v>
      </c>
      <c r="C710" s="80">
        <f t="shared" si="112"/>
        <v>41000</v>
      </c>
      <c r="D710" s="1">
        <f>VLOOKUP(A710,Data_Shiller!A:M,13,FALSE)</f>
        <v>21.779246906824888</v>
      </c>
      <c r="E710" s="1">
        <f>VLOOKUP(A710,Data_Shiller!A:B,2)</f>
        <v>1386.43</v>
      </c>
      <c r="F710" s="81">
        <f>VLOOKUP(C710,'FRED Graph'!$A$12:$C$853,3,FALSE)</f>
        <v>2.0499999999999997E-2</v>
      </c>
      <c r="G710" s="82">
        <f t="shared" si="113"/>
        <v>1.6924892515723933E-3</v>
      </c>
      <c r="H710" s="83">
        <f t="shared" si="114"/>
        <v>-3.2572867003743511E-2</v>
      </c>
      <c r="I710" s="84">
        <f t="shared" si="115"/>
        <v>0.13290970333879093</v>
      </c>
      <c r="J710" s="84">
        <f t="shared" si="116"/>
        <v>2.1673405797624108</v>
      </c>
      <c r="L710" s="85">
        <f t="shared" si="117"/>
        <v>-0.32792279708295935</v>
      </c>
      <c r="M710" s="85">
        <f t="shared" si="118"/>
        <v>0.13290970333879093</v>
      </c>
      <c r="N710" s="85">
        <f t="shared" si="119"/>
        <v>0.12219796417517603</v>
      </c>
      <c r="P710" s="86">
        <f t="shared" si="120"/>
        <v>-0.34842279708295937</v>
      </c>
      <c r="Q710" s="86">
        <f t="shared" si="120"/>
        <v>0.11240970333879094</v>
      </c>
      <c r="R710" s="86">
        <f t="shared" si="120"/>
        <v>0.10169796417517604</v>
      </c>
    </row>
    <row r="711" spans="1:18" x14ac:dyDescent="0.35">
      <c r="A711" s="1">
        <v>2012.05</v>
      </c>
      <c r="B711" s="89">
        <f t="shared" si="111"/>
        <v>2012.05</v>
      </c>
      <c r="C711" s="80">
        <f t="shared" si="112"/>
        <v>41030</v>
      </c>
      <c r="D711" s="1">
        <f>VLOOKUP(A711,Data_Shiller!A:M,13,FALSE)</f>
        <v>20.941467419743471</v>
      </c>
      <c r="E711" s="1">
        <f>VLOOKUP(A711,Data_Shiller!A:B,2)</f>
        <v>1341.27</v>
      </c>
      <c r="F711" s="81">
        <f>VLOOKUP(C711,'FRED Graph'!$A$12:$C$853,3,FALSE)</f>
        <v>1.8000000000000002E-2</v>
      </c>
      <c r="G711" s="82">
        <f t="shared" si="113"/>
        <v>1.4877654706024757E-3</v>
      </c>
      <c r="H711" s="83">
        <f t="shared" si="114"/>
        <v>-1.3263548726207275E-2</v>
      </c>
      <c r="I711" s="84">
        <f t="shared" si="115"/>
        <v>0.22260245886361418</v>
      </c>
      <c r="J711" s="84">
        <f t="shared" si="116"/>
        <v>2.012339051794195</v>
      </c>
      <c r="L711" s="85">
        <f t="shared" si="117"/>
        <v>-0.14805008772485295</v>
      </c>
      <c r="M711" s="85">
        <f t="shared" si="118"/>
        <v>0.22260245886361418</v>
      </c>
      <c r="N711" s="85">
        <f t="shared" si="119"/>
        <v>0.11658138996801481</v>
      </c>
      <c r="P711" s="86">
        <f t="shared" si="120"/>
        <v>-0.16605008772485297</v>
      </c>
      <c r="Q711" s="86">
        <f t="shared" si="120"/>
        <v>0.20460245886361417</v>
      </c>
      <c r="R711" s="86">
        <f t="shared" si="120"/>
        <v>9.8581389968014813E-2</v>
      </c>
    </row>
    <row r="712" spans="1:18" x14ac:dyDescent="0.35">
      <c r="A712" s="1">
        <v>2012.06</v>
      </c>
      <c r="B712" s="89">
        <f t="shared" si="111"/>
        <v>2012.06</v>
      </c>
      <c r="C712" s="80">
        <f t="shared" si="112"/>
        <v>41061</v>
      </c>
      <c r="D712" s="1">
        <f>VLOOKUP(A712,Data_Shiller!A:M,13,FALSE)</f>
        <v>20.547504086856087</v>
      </c>
      <c r="E712" s="1">
        <f>VLOOKUP(A712,Data_Shiller!A:B,2)</f>
        <v>1323.48</v>
      </c>
      <c r="F712" s="81">
        <f>VLOOKUP(C712,'FRED Graph'!$A$12:$C$853,3,FALSE)</f>
        <v>1.6200000000000003E-2</v>
      </c>
      <c r="G712" s="82">
        <f t="shared" si="113"/>
        <v>1.3400787856630014E-3</v>
      </c>
      <c r="H712" s="83">
        <f t="shared" si="114"/>
        <v>2.7427690633783586E-2</v>
      </c>
      <c r="I712" s="84">
        <f t="shared" si="115"/>
        <v>0.2231163296763079</v>
      </c>
      <c r="J712" s="84">
        <f t="shared" si="116"/>
        <v>1.9459807980979447</v>
      </c>
      <c r="L712" s="85">
        <f t="shared" si="117"/>
        <v>0.38361479341016302</v>
      </c>
      <c r="M712" s="85">
        <f t="shared" si="118"/>
        <v>0.2231163296763079</v>
      </c>
      <c r="N712" s="85">
        <f t="shared" si="119"/>
        <v>0.11409696511001588</v>
      </c>
      <c r="P712" s="86">
        <f t="shared" si="120"/>
        <v>0.36741479341016303</v>
      </c>
      <c r="Q712" s="86">
        <f t="shared" si="120"/>
        <v>0.20691632967630791</v>
      </c>
      <c r="R712" s="86">
        <f t="shared" si="120"/>
        <v>9.7896965110015874E-2</v>
      </c>
    </row>
    <row r="713" spans="1:18" x14ac:dyDescent="0.35">
      <c r="A713" s="1">
        <v>2012.07</v>
      </c>
      <c r="B713" s="89">
        <f t="shared" si="111"/>
        <v>2012.07</v>
      </c>
      <c r="C713" s="80">
        <f t="shared" si="112"/>
        <v>41091</v>
      </c>
      <c r="D713" s="1">
        <f>VLOOKUP(A713,Data_Shiller!A:M,13,FALSE)</f>
        <v>20.99934129338056</v>
      </c>
      <c r="E713" s="1">
        <f>VLOOKUP(A713,Data_Shiller!A:B,2)</f>
        <v>1359.78</v>
      </c>
      <c r="F713" s="81">
        <f>VLOOKUP(C713,'FRED Graph'!$A$12:$C$853,3,FALSE)</f>
        <v>1.5300000000000001E-2</v>
      </c>
      <c r="G713" s="82">
        <f t="shared" si="113"/>
        <v>1.2661454966749197E-3</v>
      </c>
      <c r="H713" s="83">
        <f t="shared" si="114"/>
        <v>3.2115489270323261E-2</v>
      </c>
      <c r="I713" s="84">
        <f t="shared" si="115"/>
        <v>0.22716910088396669</v>
      </c>
      <c r="J713" s="84">
        <f t="shared" si="116"/>
        <v>1.8767370456985684</v>
      </c>
      <c r="L713" s="85">
        <f t="shared" si="117"/>
        <v>0.46130055174466</v>
      </c>
      <c r="M713" s="85">
        <f t="shared" si="118"/>
        <v>0.22716910088396669</v>
      </c>
      <c r="N713" s="85">
        <f t="shared" si="119"/>
        <v>0.11145022118529835</v>
      </c>
      <c r="P713" s="86">
        <f t="shared" si="120"/>
        <v>0.44600055174466002</v>
      </c>
      <c r="Q713" s="86">
        <f t="shared" si="120"/>
        <v>0.21186910088396668</v>
      </c>
      <c r="R713" s="86">
        <f t="shared" si="120"/>
        <v>9.615022118529834E-2</v>
      </c>
    </row>
    <row r="714" spans="1:18" x14ac:dyDescent="0.35">
      <c r="A714" s="1">
        <v>2012.08</v>
      </c>
      <c r="B714" s="89">
        <f t="shared" si="111"/>
        <v>2012.08</v>
      </c>
      <c r="C714" s="80">
        <f t="shared" si="112"/>
        <v>41122</v>
      </c>
      <c r="D714" s="1">
        <f>VLOOKUP(A714,Data_Shiller!A:M,13,FALSE)</f>
        <v>21.410428453442929</v>
      </c>
      <c r="E714" s="1">
        <f>VLOOKUP(A714,Data_Shiller!A:B,2)</f>
        <v>1403.45</v>
      </c>
      <c r="F714" s="81">
        <f>VLOOKUP(C714,'FRED Graph'!$A$12:$C$853,3,FALSE)</f>
        <v>1.6799999999999999E-2</v>
      </c>
      <c r="G714" s="82">
        <f t="shared" si="113"/>
        <v>1.3893343063426933E-3</v>
      </c>
      <c r="H714" s="83">
        <f t="shared" si="114"/>
        <v>2.8479817592361734E-2</v>
      </c>
      <c r="I714" s="84">
        <f t="shared" si="115"/>
        <v>0.18998895578752339</v>
      </c>
      <c r="J714" s="84">
        <f t="shared" si="116"/>
        <v>1.963100248301159</v>
      </c>
      <c r="L714" s="85">
        <f t="shared" si="117"/>
        <v>0.40071340417781909</v>
      </c>
      <c r="M714" s="85">
        <f t="shared" si="118"/>
        <v>0.18998895578752339</v>
      </c>
      <c r="N714" s="85">
        <f t="shared" si="119"/>
        <v>0.1147426935225222</v>
      </c>
      <c r="P714" s="86">
        <f t="shared" si="120"/>
        <v>0.38391340417781911</v>
      </c>
      <c r="Q714" s="86">
        <f t="shared" si="120"/>
        <v>0.17318895578752339</v>
      </c>
      <c r="R714" s="86">
        <f t="shared" si="120"/>
        <v>9.7942693522522203E-2</v>
      </c>
    </row>
    <row r="715" spans="1:18" x14ac:dyDescent="0.35">
      <c r="A715" s="1">
        <v>2012.09</v>
      </c>
      <c r="B715" s="89">
        <f t="shared" si="111"/>
        <v>2012.09</v>
      </c>
      <c r="C715" s="80">
        <f t="shared" si="112"/>
        <v>41153</v>
      </c>
      <c r="D715" s="1">
        <f>VLOOKUP(A715,Data_Shiller!A:M,13,FALSE)</f>
        <v>21.78369030172767</v>
      </c>
      <c r="E715" s="1">
        <f>VLOOKUP(A715,Data_Shiller!A:B,2)</f>
        <v>1443.42</v>
      </c>
      <c r="F715" s="81">
        <f>VLOOKUP(C715,'FRED Graph'!$A$12:$C$853,3,FALSE)</f>
        <v>1.72E-2</v>
      </c>
      <c r="G715" s="82">
        <f t="shared" si="113"/>
        <v>1.422156520640705E-3</v>
      </c>
      <c r="H715" s="83">
        <f t="shared" si="114"/>
        <v>-3.8796746615678002E-3</v>
      </c>
      <c r="I715" s="84">
        <f t="shared" si="115"/>
        <v>0.16886976763519979</v>
      </c>
      <c r="J715" s="84">
        <f t="shared" si="116"/>
        <v>1.6676369152363657</v>
      </c>
      <c r="L715" s="85">
        <f t="shared" si="117"/>
        <v>-4.5575407907063825E-2</v>
      </c>
      <c r="M715" s="85">
        <f t="shared" si="118"/>
        <v>0.16886976763519979</v>
      </c>
      <c r="N715" s="85">
        <f t="shared" si="119"/>
        <v>0.10309437973288738</v>
      </c>
      <c r="P715" s="86">
        <f t="shared" si="120"/>
        <v>-6.2775407907063818E-2</v>
      </c>
      <c r="Q715" s="86">
        <f t="shared" si="120"/>
        <v>0.15166976763519979</v>
      </c>
      <c r="R715" s="86">
        <f t="shared" si="120"/>
        <v>8.5894379732887383E-2</v>
      </c>
    </row>
    <row r="716" spans="1:18" x14ac:dyDescent="0.35">
      <c r="A716" s="1">
        <v>2012.1</v>
      </c>
      <c r="B716" s="89">
        <f t="shared" si="111"/>
        <v>2012.1</v>
      </c>
      <c r="C716" s="80">
        <f t="shared" si="112"/>
        <v>40878</v>
      </c>
      <c r="D716" s="1">
        <f>VLOOKUP(A716,Data_Shiller!A:M,13,FALSE)</f>
        <v>21.57710965452878</v>
      </c>
      <c r="E716" s="1">
        <f>VLOOKUP(A716,Data_Shiller!A:B,2)</f>
        <v>1437.82</v>
      </c>
      <c r="F716" s="81">
        <f>VLOOKUP(C716,'FRED Graph'!$A$12:$C$853,3,FALSE)</f>
        <v>1.9799999999999998E-2</v>
      </c>
      <c r="G716" s="82">
        <f t="shared" si="113"/>
        <v>1.635212974954614E-3</v>
      </c>
      <c r="H716" s="83">
        <f t="shared" si="114"/>
        <v>-3.0121990235217222E-2</v>
      </c>
      <c r="I716" s="84">
        <f t="shared" si="115"/>
        <v>0.19627630718726974</v>
      </c>
      <c r="J716" s="84">
        <f t="shared" si="116"/>
        <v>1.5914585639238235</v>
      </c>
      <c r="L716" s="85">
        <f t="shared" si="117"/>
        <v>-0.30720403245686256</v>
      </c>
      <c r="M716" s="85">
        <f t="shared" si="118"/>
        <v>0.19627630718726974</v>
      </c>
      <c r="N716" s="85">
        <f t="shared" si="119"/>
        <v>9.9903102105757258E-2</v>
      </c>
      <c r="P716" s="86">
        <f t="shared" si="120"/>
        <v>-0.32700403245686255</v>
      </c>
      <c r="Q716" s="86">
        <f t="shared" si="120"/>
        <v>0.17647630718726975</v>
      </c>
      <c r="R716" s="86">
        <f t="shared" si="120"/>
        <v>8.010310210575726E-2</v>
      </c>
    </row>
    <row r="717" spans="1:18" x14ac:dyDescent="0.35">
      <c r="A717" s="1">
        <v>2012.11</v>
      </c>
      <c r="B717" s="89">
        <f t="shared" si="111"/>
        <v>2012.11</v>
      </c>
      <c r="C717" s="80">
        <f t="shared" si="112"/>
        <v>41214</v>
      </c>
      <c r="D717" s="1">
        <f>VLOOKUP(A717,Data_Shiller!A:M,13,FALSE)</f>
        <v>20.898162059573693</v>
      </c>
      <c r="E717" s="1">
        <f>VLOOKUP(A717,Data_Shiller!A:B,2)</f>
        <v>1394.51</v>
      </c>
      <c r="F717" s="81">
        <f>VLOOKUP(C717,'FRED Graph'!$A$12:$C$853,3,FALSE)</f>
        <v>1.6500000000000001E-2</v>
      </c>
      <c r="G717" s="82">
        <f t="shared" si="113"/>
        <v>1.364709877352599E-3</v>
      </c>
      <c r="H717" s="83">
        <f t="shared" si="114"/>
        <v>1.9920975826634324E-2</v>
      </c>
      <c r="I717" s="84">
        <f t="shared" si="115"/>
        <v>0.27897254232669533</v>
      </c>
      <c r="J717" s="84">
        <f t="shared" si="116"/>
        <v>1.8092222869886707</v>
      </c>
      <c r="L717" s="85">
        <f t="shared" si="117"/>
        <v>0.26706321732840488</v>
      </c>
      <c r="M717" s="85">
        <f t="shared" si="118"/>
        <v>0.27897254232669533</v>
      </c>
      <c r="N717" s="85">
        <f t="shared" si="119"/>
        <v>0.10881376964152545</v>
      </c>
      <c r="P717" s="86">
        <f t="shared" si="120"/>
        <v>0.25056321732840486</v>
      </c>
      <c r="Q717" s="86">
        <f t="shared" si="120"/>
        <v>0.26247254232669531</v>
      </c>
      <c r="R717" s="86">
        <f t="shared" si="120"/>
        <v>9.2313769641525448E-2</v>
      </c>
    </row>
    <row r="718" spans="1:18" x14ac:dyDescent="0.35">
      <c r="A718" s="1">
        <v>2012.12</v>
      </c>
      <c r="B718" s="89">
        <f t="shared" si="111"/>
        <v>2012.12</v>
      </c>
      <c r="C718" s="80">
        <f t="shared" si="112"/>
        <v>41244</v>
      </c>
      <c r="D718" s="1">
        <f>VLOOKUP(A718,Data_Shiller!A:M,13,FALSE)</f>
        <v>21.238261139845605</v>
      </c>
      <c r="E718" s="1">
        <f>VLOOKUP(A718,Data_Shiller!A:B,2)</f>
        <v>1422.29</v>
      </c>
      <c r="F718" s="81">
        <f>VLOOKUP(C718,'FRED Graph'!$A$12:$C$853,3,FALSE)</f>
        <v>1.72E-2</v>
      </c>
      <c r="G718" s="82">
        <f t="shared" si="113"/>
        <v>1.422156520640705E-3</v>
      </c>
      <c r="H718" s="83">
        <f t="shared" si="114"/>
        <v>4.0856646675431874E-2</v>
      </c>
      <c r="I718" s="84">
        <f t="shared" si="115"/>
        <v>0.27103473975068382</v>
      </c>
      <c r="J718" s="84">
        <f t="shared" si="116"/>
        <v>1.7507617661524395</v>
      </c>
      <c r="L718" s="85">
        <f t="shared" si="117"/>
        <v>0.6169293278387451</v>
      </c>
      <c r="M718" s="85">
        <f t="shared" si="118"/>
        <v>0.27103473975068382</v>
      </c>
      <c r="N718" s="85">
        <f t="shared" si="119"/>
        <v>0.10648440665941439</v>
      </c>
      <c r="P718" s="86">
        <f t="shared" si="120"/>
        <v>0.59972932783874511</v>
      </c>
      <c r="Q718" s="86">
        <f t="shared" si="120"/>
        <v>0.25383473975068382</v>
      </c>
      <c r="R718" s="86">
        <f t="shared" si="120"/>
        <v>8.9284406659414395E-2</v>
      </c>
    </row>
    <row r="719" spans="1:18" x14ac:dyDescent="0.35">
      <c r="A719" s="1">
        <v>2013.01</v>
      </c>
      <c r="B719" s="89">
        <f t="shared" si="111"/>
        <v>2013.01</v>
      </c>
      <c r="C719" s="80">
        <f t="shared" si="112"/>
        <v>41275</v>
      </c>
      <c r="D719" s="1">
        <f>VLOOKUP(A719,Data_Shiller!A:M,13,FALSE)</f>
        <v>21.900475413821802</v>
      </c>
      <c r="E719" s="1">
        <f>VLOOKUP(A719,Data_Shiller!A:B,2)</f>
        <v>1480.4</v>
      </c>
      <c r="F719" s="81">
        <f>VLOOKUP(C719,'FRED Graph'!$A$12:$C$853,3,FALSE)</f>
        <v>1.9099999999999999E-2</v>
      </c>
      <c r="G719" s="82">
        <f t="shared" si="113"/>
        <v>1.5779006482814495E-3</v>
      </c>
      <c r="H719" s="83">
        <f t="shared" si="114"/>
        <v>2.1554985139151439E-2</v>
      </c>
      <c r="I719" s="84">
        <f t="shared" si="115"/>
        <v>0.23099162388543615</v>
      </c>
      <c r="J719" s="84">
        <f t="shared" si="116"/>
        <v>1.6753961767089973</v>
      </c>
      <c r="L719" s="85">
        <f t="shared" si="117"/>
        <v>0.29163846455951403</v>
      </c>
      <c r="M719" s="85">
        <f t="shared" si="118"/>
        <v>0.23099162388543615</v>
      </c>
      <c r="N719" s="85">
        <f t="shared" si="119"/>
        <v>0.10341481371475547</v>
      </c>
      <c r="P719" s="86">
        <f t="shared" si="120"/>
        <v>0.27253846455951403</v>
      </c>
      <c r="Q719" s="86">
        <f t="shared" si="120"/>
        <v>0.21189162388543614</v>
      </c>
      <c r="R719" s="86">
        <f t="shared" si="120"/>
        <v>8.4314813714755465E-2</v>
      </c>
    </row>
    <row r="720" spans="1:18" x14ac:dyDescent="0.35">
      <c r="A720" s="1">
        <v>2013.02</v>
      </c>
      <c r="B720" s="89">
        <f t="shared" si="111"/>
        <v>2013.02</v>
      </c>
      <c r="C720" s="80">
        <f t="shared" si="112"/>
        <v>41306</v>
      </c>
      <c r="D720" s="1">
        <f>VLOOKUP(A720,Data_Shiller!A:M,13,FALSE)</f>
        <v>22.052724336861932</v>
      </c>
      <c r="E720" s="1">
        <f>VLOOKUP(A720,Data_Shiller!A:B,2)</f>
        <v>1512.31</v>
      </c>
      <c r="F720" s="81">
        <f>VLOOKUP(C720,'FRED Graph'!$A$12:$C$853,3,FALSE)</f>
        <v>1.9799999999999998E-2</v>
      </c>
      <c r="G720" s="82">
        <f t="shared" si="113"/>
        <v>1.635212974954614E-3</v>
      </c>
      <c r="H720" s="83">
        <f t="shared" si="114"/>
        <v>2.5470968253863191E-2</v>
      </c>
      <c r="I720" s="84">
        <f t="shared" si="115"/>
        <v>0.20149969252335831</v>
      </c>
      <c r="J720" s="84">
        <f t="shared" si="116"/>
        <v>1.6976511011909627</v>
      </c>
      <c r="L720" s="85">
        <f t="shared" si="117"/>
        <v>0.35232300676279982</v>
      </c>
      <c r="M720" s="85">
        <f t="shared" si="118"/>
        <v>0.20149969252335831</v>
      </c>
      <c r="N720" s="85">
        <f t="shared" si="119"/>
        <v>0.10432925673355209</v>
      </c>
      <c r="P720" s="86">
        <f t="shared" si="120"/>
        <v>0.33252300676279983</v>
      </c>
      <c r="Q720" s="86">
        <f t="shared" si="120"/>
        <v>0.18169969252335832</v>
      </c>
      <c r="R720" s="86">
        <f t="shared" si="120"/>
        <v>8.4529256733552091E-2</v>
      </c>
    </row>
    <row r="721" spans="1:18" x14ac:dyDescent="0.35">
      <c r="A721" s="1">
        <v>2013.03</v>
      </c>
      <c r="B721" s="89">
        <f t="shared" si="111"/>
        <v>2013.03</v>
      </c>
      <c r="C721" s="80">
        <f t="shared" si="112"/>
        <v>41334</v>
      </c>
      <c r="D721" s="1">
        <f>VLOOKUP(A721,Data_Shiller!A:M,13,FALSE)</f>
        <v>22.419207114602568</v>
      </c>
      <c r="E721" s="1">
        <f>VLOOKUP(A721,Data_Shiller!A:B,2)</f>
        <v>1550.83</v>
      </c>
      <c r="F721" s="81">
        <f>VLOOKUP(C721,'FRED Graph'!$A$12:$C$853,3,FALSE)</f>
        <v>1.9599999999999999E-2</v>
      </c>
      <c r="G721" s="82">
        <f t="shared" si="113"/>
        <v>1.6188417051281601E-3</v>
      </c>
      <c r="H721" s="83">
        <f t="shared" si="114"/>
        <v>1.2812493954849957E-2</v>
      </c>
      <c r="I721" s="84">
        <f t="shared" si="115"/>
        <v>0.20162751558842684</v>
      </c>
      <c r="J721" s="84">
        <f t="shared" si="116"/>
        <v>1.5589904312108889</v>
      </c>
      <c r="L721" s="85">
        <f t="shared" si="117"/>
        <v>0.16506083043553832</v>
      </c>
      <c r="M721" s="85">
        <f t="shared" si="118"/>
        <v>0.20162751558842684</v>
      </c>
      <c r="N721" s="85">
        <f t="shared" si="119"/>
        <v>9.8517212473842042E-2</v>
      </c>
      <c r="P721" s="86">
        <f t="shared" si="120"/>
        <v>0.14546083043553831</v>
      </c>
      <c r="Q721" s="86">
        <f t="shared" si="120"/>
        <v>0.18202751558842684</v>
      </c>
      <c r="R721" s="86">
        <f t="shared" si="120"/>
        <v>7.8917212473842036E-2</v>
      </c>
    </row>
    <row r="722" spans="1:18" x14ac:dyDescent="0.35">
      <c r="A722" s="1">
        <v>2013.04</v>
      </c>
      <c r="B722" s="89">
        <f t="shared" si="111"/>
        <v>2013.04</v>
      </c>
      <c r="C722" s="80">
        <f t="shared" si="112"/>
        <v>41365</v>
      </c>
      <c r="D722" s="1">
        <f>VLOOKUP(A722,Data_Shiller!A:M,13,FALSE)</f>
        <v>22.595655396105585</v>
      </c>
      <c r="E722" s="1">
        <f>VLOOKUP(A722,Data_Shiller!A:B,2)</f>
        <v>1570.7</v>
      </c>
      <c r="F722" s="81">
        <f>VLOOKUP(C722,'FRED Graph'!$A$12:$C$853,3,FALSE)</f>
        <v>1.7600000000000001E-2</v>
      </c>
      <c r="G722" s="82">
        <f t="shared" si="113"/>
        <v>1.4549669057570824E-3</v>
      </c>
      <c r="H722" s="83">
        <f t="shared" si="114"/>
        <v>4.4018590437384431E-2</v>
      </c>
      <c r="I722" s="84">
        <f t="shared" si="115"/>
        <v>0.18689756159674031</v>
      </c>
      <c r="J722" s="84">
        <f t="shared" si="116"/>
        <v>1.6239685289495465</v>
      </c>
      <c r="L722" s="85">
        <f t="shared" si="117"/>
        <v>0.67686764291730195</v>
      </c>
      <c r="M722" s="85">
        <f t="shared" si="118"/>
        <v>0.18689756159674031</v>
      </c>
      <c r="N722" s="85">
        <f t="shared" si="119"/>
        <v>0.10127520732688966</v>
      </c>
      <c r="P722" s="86">
        <f t="shared" si="120"/>
        <v>0.659267642917302</v>
      </c>
      <c r="Q722" s="86">
        <f t="shared" si="120"/>
        <v>0.16929756159674031</v>
      </c>
      <c r="R722" s="86">
        <f t="shared" si="120"/>
        <v>8.3675207326889656E-2</v>
      </c>
    </row>
    <row r="723" spans="1:18" x14ac:dyDescent="0.35">
      <c r="A723" s="1">
        <v>2013.05</v>
      </c>
      <c r="B723" s="89">
        <f t="shared" si="111"/>
        <v>2013.05</v>
      </c>
      <c r="C723" s="80">
        <f t="shared" si="112"/>
        <v>41395</v>
      </c>
      <c r="D723" s="1">
        <f>VLOOKUP(A723,Data_Shiller!A:M,13,FALSE)</f>
        <v>23.411841781842398</v>
      </c>
      <c r="E723" s="1">
        <f>VLOOKUP(A723,Data_Shiller!A:B,2)</f>
        <v>1639.84</v>
      </c>
      <c r="F723" s="81">
        <f>VLOOKUP(C723,'FRED Graph'!$A$12:$C$853,3,FALSE)</f>
        <v>1.9299999999999998E-2</v>
      </c>
      <c r="G723" s="82">
        <f t="shared" si="113"/>
        <v>1.5942792801031391E-3</v>
      </c>
      <c r="H723" s="83">
        <f t="shared" si="114"/>
        <v>-1.2848814518489515E-2</v>
      </c>
      <c r="I723" s="84">
        <f t="shared" si="115"/>
        <v>0.152411210849839</v>
      </c>
      <c r="J723" s="84">
        <f t="shared" si="116"/>
        <v>1.5284010524308362</v>
      </c>
      <c r="L723" s="85">
        <f t="shared" si="117"/>
        <v>-0.14374315390007353</v>
      </c>
      <c r="M723" s="85">
        <f t="shared" si="118"/>
        <v>0.152411210849839</v>
      </c>
      <c r="N723" s="85">
        <f t="shared" si="119"/>
        <v>9.7196961533361659E-2</v>
      </c>
      <c r="P723" s="86">
        <f t="shared" si="120"/>
        <v>-0.16304315390007351</v>
      </c>
      <c r="Q723" s="86">
        <f t="shared" si="120"/>
        <v>0.13311121084983901</v>
      </c>
      <c r="R723" s="86">
        <f t="shared" si="120"/>
        <v>7.7896961533361661E-2</v>
      </c>
    </row>
    <row r="724" spans="1:18" x14ac:dyDescent="0.35">
      <c r="A724" s="1">
        <v>2013.06</v>
      </c>
      <c r="B724" s="89">
        <f t="shared" si="111"/>
        <v>2013.06</v>
      </c>
      <c r="C724" s="80">
        <f t="shared" si="112"/>
        <v>41426</v>
      </c>
      <c r="D724" s="1">
        <f>VLOOKUP(A724,Data_Shiller!A:M,13,FALSE)</f>
        <v>22.92533317391532</v>
      </c>
      <c r="E724" s="1">
        <f>VLOOKUP(A724,Data_Shiller!A:B,2)</f>
        <v>1618.77</v>
      </c>
      <c r="F724" s="81">
        <f>VLOOKUP(C724,'FRED Graph'!$A$12:$C$853,3,FALSE)</f>
        <v>2.3E-2</v>
      </c>
      <c r="G724" s="82">
        <f t="shared" si="113"/>
        <v>1.8967538135683526E-3</v>
      </c>
      <c r="H724" s="83">
        <f t="shared" si="114"/>
        <v>3.0832051495888857E-2</v>
      </c>
      <c r="I724" s="84">
        <f t="shared" si="115"/>
        <v>0.20282066013083999</v>
      </c>
      <c r="J724" s="84">
        <f t="shared" si="116"/>
        <v>-1</v>
      </c>
      <c r="L724" s="85">
        <f t="shared" si="117"/>
        <v>0.43964350567030408</v>
      </c>
      <c r="M724" s="85">
        <f t="shared" si="118"/>
        <v>0.20282066013083999</v>
      </c>
      <c r="N724" s="85">
        <f t="shared" si="119"/>
        <v>-1</v>
      </c>
      <c r="P724" s="86">
        <f t="shared" si="120"/>
        <v>0.41664350567030406</v>
      </c>
      <c r="Q724" s="86">
        <f t="shared" si="120"/>
        <v>0.17982066013084</v>
      </c>
      <c r="R724" s="86">
        <f t="shared" si="120"/>
        <v>-1.0229999999999999</v>
      </c>
    </row>
    <row r="725" spans="1:18" x14ac:dyDescent="0.35">
      <c r="A725" s="1">
        <v>2013.07</v>
      </c>
      <c r="B725" s="89">
        <f t="shared" si="111"/>
        <v>2013.07</v>
      </c>
      <c r="C725" s="80">
        <f t="shared" si="112"/>
        <v>41456</v>
      </c>
      <c r="D725" s="1">
        <f>VLOOKUP(A725,Data_Shiller!A:M,13,FALSE)</f>
        <v>23.492460177159629</v>
      </c>
      <c r="E725" s="1">
        <f>VLOOKUP(A725,Data_Shiller!A:B,2)</f>
        <v>1668.68</v>
      </c>
      <c r="F725" s="81">
        <f>VLOOKUP(C725,'FRED Graph'!$A$12:$C$853,3,FALSE)</f>
        <v>2.58E-2</v>
      </c>
      <c r="G725" s="82">
        <f t="shared" si="113"/>
        <v>2.1249875904596482E-3</v>
      </c>
      <c r="H725" s="83">
        <f t="shared" si="114"/>
        <v>8.4497926504778498E-4</v>
      </c>
      <c r="I725" s="84">
        <f t="shared" si="115"/>
        <v>0.1824316225998992</v>
      </c>
      <c r="J725" s="84">
        <f t="shared" si="116"/>
        <v>-1</v>
      </c>
      <c r="L725" s="85">
        <f t="shared" si="117"/>
        <v>1.018700749798418E-2</v>
      </c>
      <c r="M725" s="85">
        <f t="shared" si="118"/>
        <v>0.1824316225998992</v>
      </c>
      <c r="N725" s="85">
        <f t="shared" si="119"/>
        <v>-1</v>
      </c>
      <c r="P725" s="86">
        <f t="shared" si="120"/>
        <v>-1.561299250201582E-2</v>
      </c>
      <c r="Q725" s="86">
        <f t="shared" si="120"/>
        <v>0.15663162259989921</v>
      </c>
      <c r="R725" s="86">
        <f t="shared" si="120"/>
        <v>-1.0258</v>
      </c>
    </row>
    <row r="726" spans="1:18" x14ac:dyDescent="0.35">
      <c r="A726" s="1">
        <v>2013.08</v>
      </c>
      <c r="B726" s="89">
        <f t="shared" si="111"/>
        <v>2013.08</v>
      </c>
      <c r="C726" s="80">
        <f t="shared" si="112"/>
        <v>41487</v>
      </c>
      <c r="D726" s="1">
        <f>VLOOKUP(A726,Data_Shiller!A:M,13,FALSE)</f>
        <v>23.356649094916087</v>
      </c>
      <c r="E726" s="1">
        <f>VLOOKUP(A726,Data_Shiller!A:B,2)</f>
        <v>1670.09</v>
      </c>
      <c r="F726" s="81">
        <f>VLOOKUP(C726,'FRED Graph'!$A$12:$C$853,3,FALSE)</f>
        <v>2.7400000000000001E-2</v>
      </c>
      <c r="G726" s="82">
        <f t="shared" si="113"/>
        <v>2.2551506231971441E-3</v>
      </c>
      <c r="H726" s="83">
        <f t="shared" si="114"/>
        <v>1.0226993754827607E-2</v>
      </c>
      <c r="I726" s="84">
        <f t="shared" si="115"/>
        <v>0.17450556556832275</v>
      </c>
      <c r="J726" s="84">
        <f t="shared" si="116"/>
        <v>-1</v>
      </c>
      <c r="L726" s="85">
        <f t="shared" si="117"/>
        <v>0.12986778643157249</v>
      </c>
      <c r="M726" s="85">
        <f t="shared" si="118"/>
        <v>0.17450556556832275</v>
      </c>
      <c r="N726" s="85">
        <f t="shared" si="119"/>
        <v>-1</v>
      </c>
      <c r="P726" s="86">
        <f t="shared" si="120"/>
        <v>0.10246778643157248</v>
      </c>
      <c r="Q726" s="86">
        <f t="shared" si="120"/>
        <v>0.14710556556832274</v>
      </c>
      <c r="R726" s="86">
        <f t="shared" si="120"/>
        <v>-1.0274000000000001</v>
      </c>
    </row>
    <row r="727" spans="1:18" x14ac:dyDescent="0.35">
      <c r="A727" s="1">
        <v>2013.09</v>
      </c>
      <c r="B727" s="89">
        <f t="shared" si="111"/>
        <v>2013.09</v>
      </c>
      <c r="C727" s="80">
        <f t="shared" si="112"/>
        <v>41518</v>
      </c>
      <c r="D727" s="1">
        <f>VLOOKUP(A727,Data_Shiller!A:M,13,FALSE)</f>
        <v>23.442287167960597</v>
      </c>
      <c r="E727" s="1">
        <f>VLOOKUP(A727,Data_Shiller!A:B,2)</f>
        <v>1687.17</v>
      </c>
      <c r="F727" s="81">
        <f>VLOOKUP(C727,'FRED Graph'!$A$12:$C$853,3,FALSE)</f>
        <v>2.81E-2</v>
      </c>
      <c r="G727" s="82">
        <f t="shared" si="113"/>
        <v>2.3120385290706924E-3</v>
      </c>
      <c r="H727" s="83">
        <f t="shared" si="114"/>
        <v>1.947640131107109E-2</v>
      </c>
      <c r="I727" s="84">
        <f t="shared" si="115"/>
        <v>0.18140436351997713</v>
      </c>
      <c r="J727" s="84">
        <f t="shared" si="116"/>
        <v>-1</v>
      </c>
      <c r="L727" s="85">
        <f t="shared" si="117"/>
        <v>0.26045146378449302</v>
      </c>
      <c r="M727" s="85">
        <f t="shared" si="118"/>
        <v>0.18140436351997713</v>
      </c>
      <c r="N727" s="85">
        <f t="shared" si="119"/>
        <v>-1</v>
      </c>
      <c r="P727" s="86">
        <f t="shared" si="120"/>
        <v>0.23235146378449301</v>
      </c>
      <c r="Q727" s="86">
        <f t="shared" si="120"/>
        <v>0.15330436351997712</v>
      </c>
      <c r="R727" s="86">
        <f t="shared" si="120"/>
        <v>-1.0281</v>
      </c>
    </row>
    <row r="728" spans="1:18" x14ac:dyDescent="0.35">
      <c r="A728" s="1">
        <v>2013.1</v>
      </c>
      <c r="B728" s="89">
        <f t="shared" si="111"/>
        <v>2013.1</v>
      </c>
      <c r="C728" s="80">
        <f t="shared" si="112"/>
        <v>41244</v>
      </c>
      <c r="D728" s="1">
        <f>VLOOKUP(A728,Data_Shiller!A:M,13,FALSE)</f>
        <v>23.83473788763143</v>
      </c>
      <c r="E728" s="1">
        <f>VLOOKUP(A728,Data_Shiller!A:B,2)</f>
        <v>1720.03</v>
      </c>
      <c r="F728" s="81">
        <f>VLOOKUP(C728,'FRED Graph'!$A$12:$C$853,3,FALSE)</f>
        <v>1.72E-2</v>
      </c>
      <c r="G728" s="82">
        <f t="shared" si="113"/>
        <v>1.422156520640705E-3</v>
      </c>
      <c r="H728" s="83">
        <f t="shared" si="114"/>
        <v>3.6923774585327029E-2</v>
      </c>
      <c r="I728" s="84">
        <f t="shared" si="115"/>
        <v>0.12630012267227908</v>
      </c>
      <c r="J728" s="84">
        <f t="shared" si="116"/>
        <v>-1</v>
      </c>
      <c r="L728" s="85">
        <f t="shared" si="117"/>
        <v>0.5451191855186881</v>
      </c>
      <c r="M728" s="85">
        <f t="shared" si="118"/>
        <v>0.12630012267227908</v>
      </c>
      <c r="N728" s="85">
        <f t="shared" si="119"/>
        <v>-1</v>
      </c>
      <c r="P728" s="86">
        <f t="shared" si="120"/>
        <v>0.52791918551868811</v>
      </c>
      <c r="Q728" s="86">
        <f t="shared" si="120"/>
        <v>0.10910012267227909</v>
      </c>
      <c r="R728" s="86">
        <f t="shared" si="120"/>
        <v>-1.0172000000000001</v>
      </c>
    </row>
    <row r="729" spans="1:18" x14ac:dyDescent="0.35">
      <c r="A729" s="1">
        <v>2013.11</v>
      </c>
      <c r="B729" s="89">
        <f t="shared" si="111"/>
        <v>2013.11</v>
      </c>
      <c r="C729" s="80">
        <f t="shared" si="112"/>
        <v>41579</v>
      </c>
      <c r="D729" s="1">
        <f>VLOOKUP(A729,Data_Shiller!A:M,13,FALSE)</f>
        <v>24.642077092412055</v>
      </c>
      <c r="E729" s="1">
        <f>VLOOKUP(A729,Data_Shiller!A:B,2)</f>
        <v>1783.54</v>
      </c>
      <c r="F729" s="81">
        <f>VLOOKUP(C729,'FRED Graph'!$A$12:$C$853,3,FALSE)</f>
        <v>2.7200000000000002E-2</v>
      </c>
      <c r="G729" s="82">
        <f t="shared" si="113"/>
        <v>2.2388904099577278E-3</v>
      </c>
      <c r="H729" s="83">
        <f t="shared" si="114"/>
        <v>1.3590948338697117E-2</v>
      </c>
      <c r="I729" s="84">
        <f t="shared" si="115"/>
        <v>0.14635500185025285</v>
      </c>
      <c r="J729" s="84">
        <f t="shared" si="116"/>
        <v>-1</v>
      </c>
      <c r="L729" s="85">
        <f t="shared" si="117"/>
        <v>0.1758520541800177</v>
      </c>
      <c r="M729" s="85">
        <f t="shared" si="118"/>
        <v>0.14635500185025285</v>
      </c>
      <c r="N729" s="85">
        <f t="shared" si="119"/>
        <v>-1</v>
      </c>
      <c r="P729" s="86">
        <f t="shared" si="120"/>
        <v>0.1486520541800177</v>
      </c>
      <c r="Q729" s="86">
        <f t="shared" si="120"/>
        <v>0.11915500185025285</v>
      </c>
      <c r="R729" s="86">
        <f t="shared" si="120"/>
        <v>-1.0272000000000001</v>
      </c>
    </row>
    <row r="730" spans="1:18" x14ac:dyDescent="0.35">
      <c r="A730" s="1">
        <v>2013.12</v>
      </c>
      <c r="B730" s="89">
        <f t="shared" si="111"/>
        <v>2013.12</v>
      </c>
      <c r="C730" s="80">
        <f t="shared" si="112"/>
        <v>41609</v>
      </c>
      <c r="D730" s="1">
        <f>VLOOKUP(A730,Data_Shiller!A:M,13,FALSE)</f>
        <v>24.861869296461936</v>
      </c>
      <c r="E730" s="1">
        <f>VLOOKUP(A730,Data_Shiller!A:B,2)</f>
        <v>1807.78</v>
      </c>
      <c r="F730" s="81">
        <f>VLOOKUP(C730,'FRED Graph'!$A$12:$C$853,3,FALSE)</f>
        <v>2.8999999999999998E-2</v>
      </c>
      <c r="G730" s="82">
        <f t="shared" si="113"/>
        <v>2.3851279739270925E-3</v>
      </c>
      <c r="H730" s="83">
        <f t="shared" si="114"/>
        <v>8.0651406697718198E-3</v>
      </c>
      <c r="I730" s="84">
        <f t="shared" si="115"/>
        <v>0.13634955580878194</v>
      </c>
      <c r="J730" s="84">
        <f t="shared" si="116"/>
        <v>-1</v>
      </c>
      <c r="L730" s="85">
        <f t="shared" si="117"/>
        <v>0.10119229230037741</v>
      </c>
      <c r="M730" s="85">
        <f t="shared" si="118"/>
        <v>0.13634955580878194</v>
      </c>
      <c r="N730" s="85">
        <f t="shared" si="119"/>
        <v>-1</v>
      </c>
      <c r="P730" s="86">
        <f t="shared" si="120"/>
        <v>7.2192292300377409E-2</v>
      </c>
      <c r="Q730" s="86">
        <f t="shared" si="120"/>
        <v>0.10734955580878194</v>
      </c>
      <c r="R730" s="86">
        <f t="shared" si="120"/>
        <v>-1.0289999999999999</v>
      </c>
    </row>
    <row r="731" spans="1:18" x14ac:dyDescent="0.35">
      <c r="A731" s="1">
        <v>2014.01</v>
      </c>
      <c r="B731" s="89">
        <f t="shared" si="111"/>
        <v>2014.01</v>
      </c>
      <c r="C731" s="80">
        <f t="shared" si="112"/>
        <v>41640</v>
      </c>
      <c r="D731" s="1">
        <f>VLOOKUP(A731,Data_Shiller!A:M,13,FALSE)</f>
        <v>24.859609093632709</v>
      </c>
      <c r="E731" s="1">
        <f>VLOOKUP(A731,Data_Shiller!A:B,2)</f>
        <v>1822.36</v>
      </c>
      <c r="F731" s="81">
        <f>VLOOKUP(C731,'FRED Graph'!$A$12:$C$853,3,FALSE)</f>
        <v>2.86E-2</v>
      </c>
      <c r="G731" s="82">
        <f t="shared" si="113"/>
        <v>2.3526510136486767E-3</v>
      </c>
      <c r="H731" s="83">
        <f t="shared" si="114"/>
        <v>-2.91929146820602E-3</v>
      </c>
      <c r="I731" s="84">
        <f t="shared" si="115"/>
        <v>0.11294146052371667</v>
      </c>
      <c r="J731" s="84">
        <f t="shared" si="116"/>
        <v>-1</v>
      </c>
      <c r="L731" s="85">
        <f t="shared" si="117"/>
        <v>-3.4474465870969917E-2</v>
      </c>
      <c r="M731" s="85">
        <f t="shared" si="118"/>
        <v>0.11294146052371667</v>
      </c>
      <c r="N731" s="85">
        <f t="shared" si="119"/>
        <v>-1</v>
      </c>
      <c r="P731" s="86">
        <f t="shared" si="120"/>
        <v>-6.3074465870969917E-2</v>
      </c>
      <c r="Q731" s="86">
        <f t="shared" si="120"/>
        <v>8.4341460523716674E-2</v>
      </c>
      <c r="R731" s="86">
        <f t="shared" si="120"/>
        <v>-1.0286</v>
      </c>
    </row>
    <row r="732" spans="1:18" x14ac:dyDescent="0.35">
      <c r="A732" s="1">
        <v>2014.02</v>
      </c>
      <c r="B732" s="89">
        <f t="shared" si="111"/>
        <v>2014.02</v>
      </c>
      <c r="C732" s="80">
        <f t="shared" si="112"/>
        <v>41671</v>
      </c>
      <c r="D732" s="1">
        <f>VLOOKUP(A732,Data_Shiller!A:M,13,FALSE)</f>
        <v>24.590930877894124</v>
      </c>
      <c r="E732" s="1">
        <f>VLOOKUP(A732,Data_Shiller!A:B,2)</f>
        <v>1817.04</v>
      </c>
      <c r="F732" s="81">
        <f>VLOOKUP(C732,'FRED Graph'!$A$12:$C$853,3,FALSE)</f>
        <v>2.7099999999999999E-2</v>
      </c>
      <c r="G732" s="82">
        <f t="shared" si="113"/>
        <v>2.2307592150201394E-3</v>
      </c>
      <c r="H732" s="83">
        <f t="shared" si="114"/>
        <v>2.5580064280368076E-2</v>
      </c>
      <c r="I732" s="84">
        <f t="shared" si="115"/>
        <v>0.14592964381631668</v>
      </c>
      <c r="J732" s="84">
        <f t="shared" si="116"/>
        <v>-1</v>
      </c>
      <c r="L732" s="85">
        <f t="shared" si="117"/>
        <v>0.35405044042383715</v>
      </c>
      <c r="M732" s="85">
        <f t="shared" si="118"/>
        <v>0.14592964381631668</v>
      </c>
      <c r="N732" s="85">
        <f t="shared" si="119"/>
        <v>-1</v>
      </c>
      <c r="P732" s="86">
        <f t="shared" si="120"/>
        <v>0.32695044042383714</v>
      </c>
      <c r="Q732" s="86">
        <f t="shared" si="120"/>
        <v>0.11882964381631668</v>
      </c>
      <c r="R732" s="86">
        <f t="shared" si="120"/>
        <v>-1.0270999999999999</v>
      </c>
    </row>
    <row r="733" spans="1:18" x14ac:dyDescent="0.35">
      <c r="A733" s="1">
        <v>2014.03</v>
      </c>
      <c r="B733" s="89">
        <f t="shared" si="111"/>
        <v>2014.03</v>
      </c>
      <c r="C733" s="80">
        <f t="shared" si="112"/>
        <v>41699</v>
      </c>
      <c r="D733" s="1">
        <f>VLOOKUP(A733,Data_Shiller!A:M,13,FALSE)</f>
        <v>24.956039153965385</v>
      </c>
      <c r="E733" s="1">
        <f>VLOOKUP(A733,Data_Shiller!A:B,2)</f>
        <v>1863.52</v>
      </c>
      <c r="F733" s="81">
        <f>VLOOKUP(C733,'FRED Graph'!$A$12:$C$853,3,FALSE)</f>
        <v>2.7200000000000002E-2</v>
      </c>
      <c r="G733" s="82">
        <f t="shared" si="113"/>
        <v>2.2388904099577278E-3</v>
      </c>
      <c r="H733" s="83">
        <f t="shared" si="114"/>
        <v>3.9709796514131313E-4</v>
      </c>
      <c r="I733" s="84">
        <f t="shared" si="115"/>
        <v>0.1161618871812482</v>
      </c>
      <c r="J733" s="84">
        <f t="shared" si="116"/>
        <v>-1</v>
      </c>
      <c r="L733" s="85">
        <f t="shared" si="117"/>
        <v>4.775596698173068E-3</v>
      </c>
      <c r="M733" s="85">
        <f t="shared" si="118"/>
        <v>0.1161618871812482</v>
      </c>
      <c r="N733" s="85">
        <f t="shared" si="119"/>
        <v>-1</v>
      </c>
      <c r="P733" s="86">
        <f t="shared" si="120"/>
        <v>-2.2424403301826934E-2</v>
      </c>
      <c r="Q733" s="86">
        <f t="shared" si="120"/>
        <v>8.89618871812482E-2</v>
      </c>
      <c r="R733" s="86">
        <f t="shared" si="120"/>
        <v>-1.0272000000000001</v>
      </c>
    </row>
    <row r="734" spans="1:18" x14ac:dyDescent="0.35">
      <c r="A734" s="1">
        <v>2014.04</v>
      </c>
      <c r="B734" s="89">
        <f t="shared" si="111"/>
        <v>2014.04</v>
      </c>
      <c r="C734" s="80">
        <f t="shared" si="112"/>
        <v>41730</v>
      </c>
      <c r="D734" s="1">
        <f>VLOOKUP(A734,Data_Shiller!A:M,13,FALSE)</f>
        <v>24.786315396962632</v>
      </c>
      <c r="E734" s="1">
        <f>VLOOKUP(A734,Data_Shiller!A:B,2)</f>
        <v>1864.26</v>
      </c>
      <c r="F734" s="81">
        <f>VLOOKUP(C734,'FRED Graph'!$A$12:$C$853,3,FALSE)</f>
        <v>2.7099999999999999E-2</v>
      </c>
      <c r="G734" s="82">
        <f t="shared" si="113"/>
        <v>2.2307592150201394E-3</v>
      </c>
      <c r="H734" s="83">
        <f t="shared" si="114"/>
        <v>1.3683713645092466E-2</v>
      </c>
      <c r="I734" s="84">
        <f t="shared" si="115"/>
        <v>0.12369519273062779</v>
      </c>
      <c r="J734" s="84">
        <f t="shared" si="116"/>
        <v>-1</v>
      </c>
      <c r="L734" s="85">
        <f t="shared" si="117"/>
        <v>0.17714409254544838</v>
      </c>
      <c r="M734" s="85">
        <f t="shared" si="118"/>
        <v>0.12369519273062779</v>
      </c>
      <c r="N734" s="85">
        <f t="shared" si="119"/>
        <v>-1</v>
      </c>
      <c r="P734" s="86">
        <f t="shared" si="120"/>
        <v>0.15004409254544837</v>
      </c>
      <c r="Q734" s="86">
        <f t="shared" si="120"/>
        <v>9.6595192730627791E-2</v>
      </c>
      <c r="R734" s="86">
        <f t="shared" si="120"/>
        <v>-1.0270999999999999</v>
      </c>
    </row>
    <row r="735" spans="1:18" x14ac:dyDescent="0.35">
      <c r="A735" s="1">
        <v>2014.05</v>
      </c>
      <c r="B735" s="89">
        <f t="shared" si="111"/>
        <v>2014.05</v>
      </c>
      <c r="C735" s="80">
        <f t="shared" si="112"/>
        <v>41760</v>
      </c>
      <c r="D735" s="1">
        <f>VLOOKUP(A735,Data_Shiller!A:M,13,FALSE)</f>
        <v>24.943274109902585</v>
      </c>
      <c r="E735" s="1">
        <f>VLOOKUP(A735,Data_Shiller!A:B,2)</f>
        <v>1889.77</v>
      </c>
      <c r="F735" s="81">
        <f>VLOOKUP(C735,'FRED Graph'!$A$12:$C$853,3,FALSE)</f>
        <v>2.5600000000000001E-2</v>
      </c>
      <c r="G735" s="82">
        <f t="shared" si="113"/>
        <v>2.1087041279623797E-3</v>
      </c>
      <c r="H735" s="83">
        <f t="shared" si="114"/>
        <v>3.03317334913773E-2</v>
      </c>
      <c r="I735" s="84">
        <f t="shared" si="115"/>
        <v>0.11756457134995268</v>
      </c>
      <c r="J735" s="84">
        <f t="shared" si="116"/>
        <v>-1</v>
      </c>
      <c r="L735" s="85">
        <f t="shared" si="117"/>
        <v>0.4312810191621721</v>
      </c>
      <c r="M735" s="85">
        <f t="shared" si="118"/>
        <v>0.11756457134995268</v>
      </c>
      <c r="N735" s="85">
        <f t="shared" si="119"/>
        <v>-1</v>
      </c>
      <c r="P735" s="86">
        <f t="shared" si="120"/>
        <v>0.40568101916217209</v>
      </c>
      <c r="Q735" s="86">
        <f t="shared" si="120"/>
        <v>9.1964571349952687E-2</v>
      </c>
      <c r="R735" s="86">
        <f t="shared" si="120"/>
        <v>-1.0256000000000001</v>
      </c>
    </row>
    <row r="736" spans="1:18" x14ac:dyDescent="0.35">
      <c r="A736" s="1">
        <v>2014.06</v>
      </c>
      <c r="B736" s="89">
        <f t="shared" si="111"/>
        <v>2014.06</v>
      </c>
      <c r="C736" s="80">
        <f t="shared" si="112"/>
        <v>41791</v>
      </c>
      <c r="D736" s="1">
        <f>VLOOKUP(A736,Data_Shiller!A:M,13,FALSE)</f>
        <v>25.558007623511298</v>
      </c>
      <c r="E736" s="1">
        <f>VLOOKUP(A736,Data_Shiller!A:B,2)</f>
        <v>1947.09</v>
      </c>
      <c r="F736" s="81">
        <f>VLOOKUP(C736,'FRED Graph'!$A$12:$C$853,3,FALSE)</f>
        <v>2.6000000000000002E-2</v>
      </c>
      <c r="G736" s="82">
        <f t="shared" si="113"/>
        <v>2.1412681429993086E-3</v>
      </c>
      <c r="H736" s="83">
        <f t="shared" si="114"/>
        <v>1.3358396376130566E-2</v>
      </c>
      <c r="I736" s="84">
        <f t="shared" si="115"/>
        <v>7.8167932658480099E-2</v>
      </c>
      <c r="J736" s="84">
        <f t="shared" si="116"/>
        <v>-1</v>
      </c>
      <c r="L736" s="85">
        <f t="shared" si="117"/>
        <v>0.17261877461717323</v>
      </c>
      <c r="M736" s="85">
        <f t="shared" si="118"/>
        <v>7.8167932658480099E-2</v>
      </c>
      <c r="N736" s="85">
        <f t="shared" si="119"/>
        <v>-1</v>
      </c>
      <c r="P736" s="86">
        <f t="shared" si="120"/>
        <v>0.14661877461717324</v>
      </c>
      <c r="Q736" s="86">
        <f t="shared" si="120"/>
        <v>5.2167932658480097E-2</v>
      </c>
      <c r="R736" s="86">
        <f t="shared" si="120"/>
        <v>-1.026</v>
      </c>
    </row>
    <row r="737" spans="1:18" x14ac:dyDescent="0.35">
      <c r="A737" s="1">
        <v>2014.07</v>
      </c>
      <c r="B737" s="89">
        <f t="shared" si="111"/>
        <v>2014.07</v>
      </c>
      <c r="C737" s="80">
        <f t="shared" si="112"/>
        <v>41821</v>
      </c>
      <c r="D737" s="1">
        <f>VLOOKUP(A737,Data_Shiller!A:M,13,FALSE)</f>
        <v>25.81754597615874</v>
      </c>
      <c r="E737" s="1">
        <f>VLOOKUP(A737,Data_Shiller!A:B,2)</f>
        <v>1973.1</v>
      </c>
      <c r="F737" s="81">
        <f>VLOOKUP(C737,'FRED Graph'!$A$12:$C$853,3,FALSE)</f>
        <v>2.5399999999999999E-2</v>
      </c>
      <c r="G737" s="82">
        <f t="shared" si="113"/>
        <v>2.0924177544194844E-3</v>
      </c>
      <c r="H737" s="83">
        <f t="shared" si="114"/>
        <v>-5.8638690385687253E-3</v>
      </c>
      <c r="I737" s="84">
        <f t="shared" si="115"/>
        <v>6.1345091480411451E-2</v>
      </c>
      <c r="J737" s="84">
        <f t="shared" si="116"/>
        <v>-1</v>
      </c>
      <c r="L737" s="85">
        <f t="shared" si="117"/>
        <v>-6.8140799657219642E-2</v>
      </c>
      <c r="M737" s="85">
        <f t="shared" si="118"/>
        <v>6.1345091480411451E-2</v>
      </c>
      <c r="N737" s="85">
        <f t="shared" si="119"/>
        <v>-1</v>
      </c>
      <c r="P737" s="86">
        <f t="shared" si="120"/>
        <v>-9.3540799657219648E-2</v>
      </c>
      <c r="Q737" s="86">
        <f t="shared" si="120"/>
        <v>3.5945091480411452E-2</v>
      </c>
      <c r="R737" s="86">
        <f t="shared" si="120"/>
        <v>-1.0254000000000001</v>
      </c>
    </row>
    <row r="738" spans="1:18" x14ac:dyDescent="0.35">
      <c r="A738" s="1">
        <v>2014.08</v>
      </c>
      <c r="B738" s="89">
        <f t="shared" si="111"/>
        <v>2014.08</v>
      </c>
      <c r="C738" s="80">
        <f t="shared" si="112"/>
        <v>41852</v>
      </c>
      <c r="D738" s="1">
        <f>VLOOKUP(A738,Data_Shiller!A:M,13,FALSE)</f>
        <v>25.617606421799398</v>
      </c>
      <c r="E738" s="1">
        <f>VLOOKUP(A738,Data_Shiller!A:B,2)</f>
        <v>1961.53</v>
      </c>
      <c r="F738" s="81">
        <f>VLOOKUP(C738,'FRED Graph'!$A$12:$C$853,3,FALSE)</f>
        <v>2.4199999999999999E-2</v>
      </c>
      <c r="G738" s="82">
        <f t="shared" si="113"/>
        <v>1.9946383202138485E-3</v>
      </c>
      <c r="H738" s="83">
        <f t="shared" si="114"/>
        <v>1.6160854027213567E-2</v>
      </c>
      <c r="I738" s="84">
        <f t="shared" si="115"/>
        <v>3.9938211498167231E-2</v>
      </c>
      <c r="J738" s="84">
        <f t="shared" si="116"/>
        <v>-1</v>
      </c>
      <c r="L738" s="85">
        <f t="shared" si="117"/>
        <v>0.21213090617935548</v>
      </c>
      <c r="M738" s="85">
        <f t="shared" si="118"/>
        <v>3.9938211498167231E-2</v>
      </c>
      <c r="N738" s="85">
        <f t="shared" si="119"/>
        <v>-1</v>
      </c>
      <c r="P738" s="86">
        <f t="shared" si="120"/>
        <v>0.18793090617935548</v>
      </c>
      <c r="Q738" s="86">
        <f t="shared" si="120"/>
        <v>1.5738211498167232E-2</v>
      </c>
      <c r="R738" s="86">
        <f t="shared" si="120"/>
        <v>-1.0242</v>
      </c>
    </row>
    <row r="739" spans="1:18" x14ac:dyDescent="0.35">
      <c r="A739" s="1">
        <v>2014.09</v>
      </c>
      <c r="B739" s="89">
        <f t="shared" si="111"/>
        <v>2014.09</v>
      </c>
      <c r="C739" s="80">
        <f t="shared" si="112"/>
        <v>41883</v>
      </c>
      <c r="D739" s="1">
        <f>VLOOKUP(A739,Data_Shiller!A:M,13,FALSE)</f>
        <v>25.918436892606199</v>
      </c>
      <c r="E739" s="1">
        <f>VLOOKUP(A739,Data_Shiller!A:B,2)</f>
        <v>1993.23</v>
      </c>
      <c r="F739" s="81">
        <f>VLOOKUP(C739,'FRED Graph'!$A$12:$C$853,3,FALSE)</f>
        <v>2.53E-2</v>
      </c>
      <c r="G739" s="82">
        <f t="shared" si="113"/>
        <v>2.0842734756658654E-3</v>
      </c>
      <c r="H739" s="83">
        <f t="shared" si="114"/>
        <v>-2.8075033990056397E-2</v>
      </c>
      <c r="I739" s="84">
        <f t="shared" si="115"/>
        <v>-2.4492908495256427E-2</v>
      </c>
      <c r="J739" s="84">
        <f t="shared" si="116"/>
        <v>-1</v>
      </c>
      <c r="L739" s="85">
        <f t="shared" si="117"/>
        <v>-0.28945292364364816</v>
      </c>
      <c r="M739" s="85">
        <f t="shared" si="118"/>
        <v>-2.4492908495256427E-2</v>
      </c>
      <c r="N739" s="85">
        <f t="shared" si="119"/>
        <v>-1</v>
      </c>
      <c r="P739" s="86">
        <f t="shared" si="120"/>
        <v>-0.31475292364364815</v>
      </c>
      <c r="Q739" s="86">
        <f t="shared" si="120"/>
        <v>-4.979290849525643E-2</v>
      </c>
      <c r="R739" s="86">
        <f t="shared" si="120"/>
        <v>-1.0253000000000001</v>
      </c>
    </row>
    <row r="740" spans="1:18" x14ac:dyDescent="0.35">
      <c r="A740" s="1">
        <v>2014.1</v>
      </c>
      <c r="B740" s="89">
        <f t="shared" si="111"/>
        <v>2014.1</v>
      </c>
      <c r="C740" s="80">
        <f t="shared" si="112"/>
        <v>41609</v>
      </c>
      <c r="D740" s="1">
        <f>VLOOKUP(A740,Data_Shiller!A:M,13,FALSE)</f>
        <v>25.162748283083257</v>
      </c>
      <c r="E740" s="1">
        <f>VLOOKUP(A740,Data_Shiller!A:B,2)</f>
        <v>1937.27</v>
      </c>
      <c r="F740" s="81">
        <f>VLOOKUP(C740,'FRED Graph'!$A$12:$C$853,3,FALSE)</f>
        <v>2.8999999999999998E-2</v>
      </c>
      <c r="G740" s="82">
        <f t="shared" si="113"/>
        <v>2.3851279739270925E-3</v>
      </c>
      <c r="H740" s="83">
        <f t="shared" si="114"/>
        <v>5.538722016032871E-2</v>
      </c>
      <c r="I740" s="84">
        <f t="shared" si="115"/>
        <v>4.5187299653636215E-2</v>
      </c>
      <c r="J740" s="84">
        <f t="shared" si="116"/>
        <v>-1</v>
      </c>
      <c r="L740" s="85">
        <f t="shared" si="117"/>
        <v>0.90959808837434974</v>
      </c>
      <c r="M740" s="85">
        <f t="shared" si="118"/>
        <v>4.5187299653636215E-2</v>
      </c>
      <c r="N740" s="85">
        <f t="shared" si="119"/>
        <v>-1</v>
      </c>
      <c r="P740" s="86">
        <f t="shared" si="120"/>
        <v>0.88059808837434972</v>
      </c>
      <c r="Q740" s="86">
        <f t="shared" si="120"/>
        <v>1.6187299653636217E-2</v>
      </c>
      <c r="R740" s="86">
        <f t="shared" si="120"/>
        <v>-1.0289999999999999</v>
      </c>
    </row>
    <row r="741" spans="1:18" x14ac:dyDescent="0.35">
      <c r="A741" s="1">
        <v>2014.11</v>
      </c>
      <c r="B741" s="89">
        <f t="shared" si="111"/>
        <v>2014.11</v>
      </c>
      <c r="C741" s="80">
        <f t="shared" si="112"/>
        <v>41944</v>
      </c>
      <c r="D741" s="1">
        <f>VLOOKUP(A741,Data_Shiller!A:M,13,FALSE)</f>
        <v>26.606817147143424</v>
      </c>
      <c r="E741" s="1">
        <f>VLOOKUP(A741,Data_Shiller!A:B,2)</f>
        <v>2044.57</v>
      </c>
      <c r="F741" s="81">
        <f>VLOOKUP(C741,'FRED Graph'!$A$12:$C$853,3,FALSE)</f>
        <v>2.3300000000000001E-2</v>
      </c>
      <c r="G741" s="82">
        <f t="shared" si="113"/>
        <v>1.921234803683225E-3</v>
      </c>
      <c r="H741" s="83">
        <f t="shared" si="114"/>
        <v>4.7442738570946386E-3</v>
      </c>
      <c r="I741" s="84">
        <f t="shared" si="115"/>
        <v>1.763206933487238E-2</v>
      </c>
      <c r="J741" s="84">
        <f t="shared" si="116"/>
        <v>-1</v>
      </c>
      <c r="L741" s="85">
        <f t="shared" si="117"/>
        <v>5.8440568492563738E-2</v>
      </c>
      <c r="M741" s="85">
        <f t="shared" si="118"/>
        <v>1.763206933487238E-2</v>
      </c>
      <c r="N741" s="85">
        <f t="shared" si="119"/>
        <v>-1</v>
      </c>
      <c r="P741" s="86">
        <f t="shared" si="120"/>
        <v>3.5140568492563737E-2</v>
      </c>
      <c r="Q741" s="86">
        <f t="shared" si="120"/>
        <v>-5.6679306651276212E-3</v>
      </c>
      <c r="R741" s="86">
        <f t="shared" si="120"/>
        <v>-1.0233000000000001</v>
      </c>
    </row>
    <row r="742" spans="1:18" x14ac:dyDescent="0.35">
      <c r="A742" s="1">
        <v>2014.12</v>
      </c>
      <c r="B742" s="89">
        <f t="shared" si="111"/>
        <v>2014.12</v>
      </c>
      <c r="C742" s="80">
        <f t="shared" si="112"/>
        <v>41974</v>
      </c>
      <c r="D742" s="1">
        <f>VLOOKUP(A742,Data_Shiller!A:M,13,FALSE)</f>
        <v>26.794085482572552</v>
      </c>
      <c r="E742" s="1">
        <f>VLOOKUP(A742,Data_Shiller!A:B,2)</f>
        <v>2054.27</v>
      </c>
      <c r="F742" s="81">
        <f>VLOOKUP(C742,'FRED Graph'!$A$12:$C$853,3,FALSE)</f>
        <v>2.2099999999999998E-2</v>
      </c>
      <c r="G742" s="82">
        <f t="shared" si="113"/>
        <v>1.8232713376404863E-3</v>
      </c>
      <c r="H742" s="83">
        <f t="shared" si="114"/>
        <v>-1.270037531580559E-2</v>
      </c>
      <c r="I742" s="84">
        <f t="shared" si="115"/>
        <v>-9.2490276351275824E-5</v>
      </c>
      <c r="J742" s="84">
        <f t="shared" si="116"/>
        <v>-1</v>
      </c>
      <c r="L742" s="85">
        <f t="shared" si="117"/>
        <v>-0.14219679799978224</v>
      </c>
      <c r="M742" s="85">
        <f t="shared" si="118"/>
        <v>-9.2490276351275824E-5</v>
      </c>
      <c r="N742" s="85">
        <f t="shared" si="119"/>
        <v>-1</v>
      </c>
      <c r="P742" s="86">
        <f t="shared" si="120"/>
        <v>-0.16429679799978225</v>
      </c>
      <c r="Q742" s="86">
        <f t="shared" si="120"/>
        <v>-2.2192490276351274E-2</v>
      </c>
      <c r="R742" s="86">
        <f t="shared" si="120"/>
        <v>-1.0221</v>
      </c>
    </row>
    <row r="743" spans="1:18" x14ac:dyDescent="0.35">
      <c r="A743" s="1">
        <v>2015.01</v>
      </c>
      <c r="B743" s="89">
        <f t="shared" si="111"/>
        <v>2015.01</v>
      </c>
      <c r="C743" s="80">
        <f t="shared" si="112"/>
        <v>42005</v>
      </c>
      <c r="D743" s="1">
        <f>VLOOKUP(A743,Data_Shiller!A:M,13,FALSE)</f>
        <v>26.492295420383126</v>
      </c>
      <c r="E743" s="1">
        <f>VLOOKUP(A743,Data_Shiller!A:B,2)</f>
        <v>2028.18</v>
      </c>
      <c r="F743" s="81">
        <f>VLOOKUP(C743,'FRED Graph'!$A$12:$C$853,3,FALSE)</f>
        <v>1.8799999999999997E-2</v>
      </c>
      <c r="G743" s="82">
        <f t="shared" si="113"/>
        <v>1.5533271750713951E-3</v>
      </c>
      <c r="H743" s="83">
        <f t="shared" si="114"/>
        <v>2.6634716839728068E-2</v>
      </c>
      <c r="I743" s="84">
        <f t="shared" si="115"/>
        <v>-5.4028735122129246E-2</v>
      </c>
      <c r="J743" s="84">
        <f t="shared" si="116"/>
        <v>-1</v>
      </c>
      <c r="L743" s="85">
        <f t="shared" si="117"/>
        <v>0.3708544813952368</v>
      </c>
      <c r="M743" s="85">
        <f t="shared" si="118"/>
        <v>-5.4028735122129246E-2</v>
      </c>
      <c r="N743" s="85">
        <f t="shared" si="119"/>
        <v>-1</v>
      </c>
      <c r="P743" s="86">
        <f t="shared" si="120"/>
        <v>0.35205448139523682</v>
      </c>
      <c r="Q743" s="86">
        <f t="shared" si="120"/>
        <v>-7.2828735122129243E-2</v>
      </c>
      <c r="R743" s="86">
        <f t="shared" si="120"/>
        <v>-1.0187999999999999</v>
      </c>
    </row>
    <row r="744" spans="1:18" x14ac:dyDescent="0.35">
      <c r="A744" s="1">
        <v>2015.02</v>
      </c>
      <c r="B744" s="89">
        <f t="shared" si="111"/>
        <v>2015.02</v>
      </c>
      <c r="C744" s="80">
        <f t="shared" si="112"/>
        <v>42036</v>
      </c>
      <c r="D744" s="1">
        <f>VLOOKUP(A744,Data_Shiller!A:M,13,FALSE)</f>
        <v>26.995513699383242</v>
      </c>
      <c r="E744" s="1">
        <f>VLOOKUP(A744,Data_Shiller!A:B,2)</f>
        <v>2082.1999999999998</v>
      </c>
      <c r="F744" s="81">
        <f>VLOOKUP(C744,'FRED Graph'!$A$12:$C$853,3,FALSE)</f>
        <v>1.9799999999999998E-2</v>
      </c>
      <c r="G744" s="82">
        <f t="shared" si="113"/>
        <v>1.635212974954614E-3</v>
      </c>
      <c r="H744" s="83">
        <f t="shared" si="114"/>
        <v>-1.0613773892997891E-3</v>
      </c>
      <c r="I744" s="84">
        <f t="shared" si="115"/>
        <v>-8.5380847180866248E-2</v>
      </c>
      <c r="J744" s="84">
        <f t="shared" si="116"/>
        <v>-1</v>
      </c>
      <c r="L744" s="85">
        <f t="shared" si="117"/>
        <v>-1.2662440641243111E-2</v>
      </c>
      <c r="M744" s="85">
        <f t="shared" si="118"/>
        <v>-8.5380847180866248E-2</v>
      </c>
      <c r="N744" s="85">
        <f t="shared" si="119"/>
        <v>-1</v>
      </c>
      <c r="P744" s="86">
        <f t="shared" si="120"/>
        <v>-3.2462440641243109E-2</v>
      </c>
      <c r="Q744" s="86">
        <f t="shared" si="120"/>
        <v>-0.10518084718086625</v>
      </c>
      <c r="R744" s="86">
        <f t="shared" si="120"/>
        <v>-1.0198</v>
      </c>
    </row>
    <row r="745" spans="1:18" x14ac:dyDescent="0.35">
      <c r="A745" s="1">
        <v>2015.03</v>
      </c>
      <c r="B745" s="89">
        <f t="shared" si="111"/>
        <v>2015.03</v>
      </c>
      <c r="C745" s="80">
        <f t="shared" si="112"/>
        <v>42064</v>
      </c>
      <c r="D745" s="1">
        <f>VLOOKUP(A745,Data_Shiller!A:M,13,FALSE)</f>
        <v>26.728605452928484</v>
      </c>
      <c r="E745" s="1">
        <f>VLOOKUP(A745,Data_Shiller!A:B,2)</f>
        <v>2079.9899999999998</v>
      </c>
      <c r="F745" s="81">
        <f>VLOOKUP(C745,'FRED Graph'!$A$12:$C$853,3,FALSE)</f>
        <v>2.0400000000000001E-2</v>
      </c>
      <c r="G745" s="82">
        <f t="shared" si="113"/>
        <v>1.6843091316907088E-3</v>
      </c>
      <c r="H745" s="83">
        <f t="shared" si="114"/>
        <v>7.1490728320811048E-3</v>
      </c>
      <c r="I745" s="84">
        <f t="shared" si="115"/>
        <v>-2.7903980307597553E-2</v>
      </c>
      <c r="J745" s="84">
        <f t="shared" si="116"/>
        <v>-1</v>
      </c>
      <c r="L745" s="85">
        <f t="shared" si="117"/>
        <v>8.9243776324612778E-2</v>
      </c>
      <c r="M745" s="85">
        <f t="shared" si="118"/>
        <v>-2.7903980307597553E-2</v>
      </c>
      <c r="N745" s="85">
        <f t="shared" si="119"/>
        <v>-1</v>
      </c>
      <c r="P745" s="86">
        <f t="shared" si="120"/>
        <v>6.8843776324612777E-2</v>
      </c>
      <c r="Q745" s="86">
        <f t="shared" si="120"/>
        <v>-4.8303980307597555E-2</v>
      </c>
      <c r="R745" s="86">
        <f t="shared" si="120"/>
        <v>-1.0204</v>
      </c>
    </row>
    <row r="746" spans="1:18" x14ac:dyDescent="0.35">
      <c r="A746" s="1">
        <v>2015.04</v>
      </c>
      <c r="B746" s="89">
        <f t="shared" si="111"/>
        <v>2015.04</v>
      </c>
      <c r="C746" s="80">
        <f t="shared" si="112"/>
        <v>42095</v>
      </c>
      <c r="D746" s="1">
        <f>VLOOKUP(A746,Data_Shiller!A:M,13,FALSE)</f>
        <v>26.791371680192331</v>
      </c>
      <c r="E746" s="1">
        <f>VLOOKUP(A746,Data_Shiller!A:B,2)</f>
        <v>2094.86</v>
      </c>
      <c r="F746" s="81">
        <f>VLOOKUP(C746,'FRED Graph'!$A$12:$C$853,3,FALSE)</f>
        <v>1.9400000000000001E-2</v>
      </c>
      <c r="G746" s="82">
        <f t="shared" si="113"/>
        <v>1.6024674913339698E-3</v>
      </c>
      <c r="H746" s="83">
        <f t="shared" si="114"/>
        <v>8.1532894799651867E-3</v>
      </c>
      <c r="I746" s="84">
        <f t="shared" si="115"/>
        <v>-9.2225733461902548E-3</v>
      </c>
      <c r="J746" s="84">
        <f t="shared" si="116"/>
        <v>-1</v>
      </c>
      <c r="L746" s="85">
        <f t="shared" si="117"/>
        <v>0.10234835435563849</v>
      </c>
      <c r="M746" s="85">
        <f t="shared" si="118"/>
        <v>-9.2225733461902548E-3</v>
      </c>
      <c r="N746" s="85">
        <f t="shared" si="119"/>
        <v>-1</v>
      </c>
      <c r="P746" s="86">
        <f t="shared" si="120"/>
        <v>8.2948354355638493E-2</v>
      </c>
      <c r="Q746" s="86">
        <f t="shared" si="120"/>
        <v>-2.8622573346190255E-2</v>
      </c>
      <c r="R746" s="86">
        <f t="shared" si="120"/>
        <v>-1.0194000000000001</v>
      </c>
    </row>
    <row r="747" spans="1:18" x14ac:dyDescent="0.35">
      <c r="A747" s="1">
        <v>2015.05</v>
      </c>
      <c r="B747" s="89">
        <f t="shared" si="111"/>
        <v>2015.05</v>
      </c>
      <c r="C747" s="80">
        <f t="shared" si="112"/>
        <v>42125</v>
      </c>
      <c r="D747" s="1">
        <f>VLOOKUP(A747,Data_Shiller!A:M,13,FALSE)</f>
        <v>26.806111379650829</v>
      </c>
      <c r="E747" s="1">
        <f>VLOOKUP(A747,Data_Shiller!A:B,2)</f>
        <v>2111.94</v>
      </c>
      <c r="F747" s="81">
        <f>VLOOKUP(C747,'FRED Graph'!$A$12:$C$853,3,FALSE)</f>
        <v>2.2000000000000002E-2</v>
      </c>
      <c r="G747" s="82">
        <f t="shared" si="113"/>
        <v>1.8151029571964461E-3</v>
      </c>
      <c r="H747" s="83">
        <f t="shared" si="114"/>
        <v>-5.9897534967849886E-3</v>
      </c>
      <c r="I747" s="84">
        <f t="shared" si="115"/>
        <v>-2.1965586143545712E-2</v>
      </c>
      <c r="J747" s="84">
        <f t="shared" si="116"/>
        <v>-1</v>
      </c>
      <c r="L747" s="85">
        <f t="shared" si="117"/>
        <v>-6.9555796135925996E-2</v>
      </c>
      <c r="M747" s="85">
        <f t="shared" si="118"/>
        <v>-2.1965586143545712E-2</v>
      </c>
      <c r="N747" s="85">
        <f t="shared" si="119"/>
        <v>-1</v>
      </c>
      <c r="P747" s="86">
        <f t="shared" si="120"/>
        <v>-9.1555796135926001E-2</v>
      </c>
      <c r="Q747" s="86">
        <f t="shared" si="120"/>
        <v>-4.3965586143545718E-2</v>
      </c>
      <c r="R747" s="86">
        <f t="shared" si="120"/>
        <v>-1.022</v>
      </c>
    </row>
    <row r="748" spans="1:18" x14ac:dyDescent="0.35">
      <c r="A748" s="1">
        <v>2015.06</v>
      </c>
      <c r="B748" s="89">
        <f t="shared" si="111"/>
        <v>2015.06</v>
      </c>
      <c r="C748" s="80">
        <f t="shared" si="112"/>
        <v>42156</v>
      </c>
      <c r="D748" s="1">
        <f>VLOOKUP(A748,Data_Shiller!A:M,13,FALSE)</f>
        <v>26.495895292784848</v>
      </c>
      <c r="E748" s="1">
        <f>VLOOKUP(A748,Data_Shiller!A:B,2)</f>
        <v>2099.29</v>
      </c>
      <c r="F748" s="81">
        <f>VLOOKUP(C748,'FRED Graph'!$A$12:$C$853,3,FALSE)</f>
        <v>2.3599999999999999E-2</v>
      </c>
      <c r="G748" s="82">
        <f t="shared" si="113"/>
        <v>1.945709215699809E-3</v>
      </c>
      <c r="H748" s="83">
        <f t="shared" si="114"/>
        <v>-2.4532103711255582E-3</v>
      </c>
      <c r="I748" s="84">
        <f t="shared" si="115"/>
        <v>-7.3358135369577804E-3</v>
      </c>
      <c r="J748" s="84">
        <f t="shared" si="116"/>
        <v>-1</v>
      </c>
      <c r="L748" s="85">
        <f t="shared" si="117"/>
        <v>-2.9044550763450472E-2</v>
      </c>
      <c r="M748" s="85">
        <f t="shared" si="118"/>
        <v>-7.3358135369577804E-3</v>
      </c>
      <c r="N748" s="85">
        <f t="shared" si="119"/>
        <v>-1</v>
      </c>
      <c r="P748" s="86">
        <f t="shared" si="120"/>
        <v>-5.2644550763450468E-2</v>
      </c>
      <c r="Q748" s="86">
        <f t="shared" si="120"/>
        <v>-3.093581353695778E-2</v>
      </c>
      <c r="R748" s="86">
        <f t="shared" si="120"/>
        <v>-1.0236000000000001</v>
      </c>
    </row>
    <row r="749" spans="1:18" x14ac:dyDescent="0.35">
      <c r="A749" s="1">
        <v>2015.07</v>
      </c>
      <c r="B749" s="89">
        <f t="shared" si="111"/>
        <v>2015.07</v>
      </c>
      <c r="C749" s="80">
        <f t="shared" si="112"/>
        <v>42186</v>
      </c>
      <c r="D749" s="1">
        <f>VLOOKUP(A749,Data_Shiller!A:M,13,FALSE)</f>
        <v>26.381136336399695</v>
      </c>
      <c r="E749" s="1">
        <f>VLOOKUP(A749,Data_Shiller!A:B,2)</f>
        <v>2094.14</v>
      </c>
      <c r="F749" s="81">
        <f>VLOOKUP(C749,'FRED Graph'!$A$12:$C$853,3,FALSE)</f>
        <v>2.3199999999999998E-2</v>
      </c>
      <c r="G749" s="82">
        <f t="shared" si="113"/>
        <v>1.913075204727166E-3</v>
      </c>
      <c r="H749" s="83">
        <f t="shared" si="114"/>
        <v>-2.5915172815571097E-2</v>
      </c>
      <c r="I749" s="84">
        <f t="shared" si="115"/>
        <v>2.6149159082009987E-2</v>
      </c>
      <c r="J749" s="84">
        <f t="shared" si="116"/>
        <v>-1</v>
      </c>
      <c r="L749" s="85">
        <f t="shared" si="117"/>
        <v>-0.27027144087320609</v>
      </c>
      <c r="M749" s="85">
        <f t="shared" si="118"/>
        <v>2.6149159082009987E-2</v>
      </c>
      <c r="N749" s="85">
        <f t="shared" si="119"/>
        <v>-1</v>
      </c>
      <c r="P749" s="86">
        <f t="shared" si="120"/>
        <v>-0.29347144087320609</v>
      </c>
      <c r="Q749" s="86">
        <f t="shared" si="120"/>
        <v>2.9491590820099889E-3</v>
      </c>
      <c r="R749" s="86">
        <f t="shared" si="120"/>
        <v>-1.0232000000000001</v>
      </c>
    </row>
    <row r="750" spans="1:18" x14ac:dyDescent="0.35">
      <c r="A750" s="1">
        <v>2015.08</v>
      </c>
      <c r="B750" s="89">
        <f t="shared" si="111"/>
        <v>2015.08</v>
      </c>
      <c r="C750" s="80">
        <f t="shared" si="112"/>
        <v>42217</v>
      </c>
      <c r="D750" s="1">
        <f>VLOOKUP(A750,Data_Shiller!A:M,13,FALSE)</f>
        <v>25.693658417057708</v>
      </c>
      <c r="E750" s="1">
        <f>VLOOKUP(A750,Data_Shiller!A:B,2)</f>
        <v>2039.87</v>
      </c>
      <c r="F750" s="81">
        <f>VLOOKUP(C750,'FRED Graph'!$A$12:$C$853,3,FALSE)</f>
        <v>2.1700000000000001E-2</v>
      </c>
      <c r="G750" s="82">
        <f t="shared" si="113"/>
        <v>1.7905934192179451E-3</v>
      </c>
      <c r="H750" s="83">
        <f t="shared" si="114"/>
        <v>-4.6797099815184207E-2</v>
      </c>
      <c r="I750" s="84">
        <f t="shared" si="115"/>
        <v>6.4258996896860987E-2</v>
      </c>
      <c r="J750" s="84">
        <f t="shared" si="116"/>
        <v>-1</v>
      </c>
      <c r="L750" s="85">
        <f t="shared" si="117"/>
        <v>-0.4373682185543879</v>
      </c>
      <c r="M750" s="85">
        <f t="shared" si="118"/>
        <v>6.4258996896860987E-2</v>
      </c>
      <c r="N750" s="85">
        <f t="shared" si="119"/>
        <v>-1</v>
      </c>
      <c r="P750" s="86">
        <f t="shared" si="120"/>
        <v>-0.4590682185543879</v>
      </c>
      <c r="Q750" s="86">
        <f t="shared" si="120"/>
        <v>4.255899689686099E-2</v>
      </c>
      <c r="R750" s="86">
        <f t="shared" si="120"/>
        <v>-1.0217000000000001</v>
      </c>
    </row>
    <row r="751" spans="1:18" x14ac:dyDescent="0.35">
      <c r="A751" s="1">
        <v>2015.09</v>
      </c>
      <c r="B751" s="89">
        <f t="shared" si="111"/>
        <v>2015.09</v>
      </c>
      <c r="C751" s="80">
        <f t="shared" si="112"/>
        <v>42248</v>
      </c>
      <c r="D751" s="1">
        <f>VLOOKUP(A751,Data_Shiller!A:M,13,FALSE)</f>
        <v>24.496752170486449</v>
      </c>
      <c r="E751" s="1">
        <f>VLOOKUP(A751,Data_Shiller!A:B,2)</f>
        <v>1944.41</v>
      </c>
      <c r="F751" s="81">
        <f>VLOOKUP(C751,'FRED Graph'!$A$12:$C$853,3,FALSE)</f>
        <v>2.1700000000000001E-2</v>
      </c>
      <c r="G751" s="82">
        <f t="shared" si="113"/>
        <v>1.7905934192179451E-3</v>
      </c>
      <c r="H751" s="83">
        <f t="shared" si="114"/>
        <v>4.1349303901954793E-2</v>
      </c>
      <c r="I751" s="84">
        <f t="shared" si="115"/>
        <v>0.10968880020160365</v>
      </c>
      <c r="J751" s="84">
        <f t="shared" si="116"/>
        <v>-1</v>
      </c>
      <c r="L751" s="85">
        <f t="shared" si="117"/>
        <v>0.62613715403601566</v>
      </c>
      <c r="M751" s="85">
        <f t="shared" si="118"/>
        <v>0.10968880020160365</v>
      </c>
      <c r="N751" s="85">
        <f t="shared" si="119"/>
        <v>-1</v>
      </c>
      <c r="P751" s="86">
        <f t="shared" si="120"/>
        <v>0.60443715403601561</v>
      </c>
      <c r="Q751" s="86">
        <f t="shared" si="120"/>
        <v>8.7988800201603656E-2</v>
      </c>
      <c r="R751" s="86">
        <f t="shared" si="120"/>
        <v>-1.0217000000000001</v>
      </c>
    </row>
    <row r="752" spans="1:18" x14ac:dyDescent="0.35">
      <c r="A752" s="1">
        <v>2015.1</v>
      </c>
      <c r="B752" s="89">
        <f t="shared" si="111"/>
        <v>2015.1</v>
      </c>
      <c r="C752" s="80">
        <f t="shared" si="112"/>
        <v>41974</v>
      </c>
      <c r="D752" s="1">
        <f>VLOOKUP(A752,Data_Shiller!A:M,13,FALSE)</f>
        <v>25.491441046066758</v>
      </c>
      <c r="E752" s="1">
        <f>VLOOKUP(A752,Data_Shiller!A:B,2)</f>
        <v>2024.81</v>
      </c>
      <c r="F752" s="81">
        <f>VLOOKUP(C752,'FRED Graph'!$A$12:$C$853,3,FALSE)</f>
        <v>2.2099999999999998E-2</v>
      </c>
      <c r="G752" s="82">
        <f t="shared" si="113"/>
        <v>1.8232713376404863E-3</v>
      </c>
      <c r="H752" s="83">
        <f t="shared" si="114"/>
        <v>2.7563079992690698E-2</v>
      </c>
      <c r="I752" s="84">
        <f t="shared" si="115"/>
        <v>5.8380786345385571E-2</v>
      </c>
      <c r="J752" s="84">
        <f t="shared" si="116"/>
        <v>-1</v>
      </c>
      <c r="L752" s="85">
        <f t="shared" si="117"/>
        <v>0.38580429110823511</v>
      </c>
      <c r="M752" s="85">
        <f t="shared" si="118"/>
        <v>5.8380786345385571E-2</v>
      </c>
      <c r="N752" s="85">
        <f t="shared" si="119"/>
        <v>-1</v>
      </c>
      <c r="P752" s="86">
        <f t="shared" si="120"/>
        <v>0.3637042911082351</v>
      </c>
      <c r="Q752" s="86">
        <f t="shared" si="120"/>
        <v>3.6280786345385577E-2</v>
      </c>
      <c r="R752" s="86">
        <f t="shared" si="120"/>
        <v>-1.0221</v>
      </c>
    </row>
    <row r="753" spans="1:18" x14ac:dyDescent="0.35">
      <c r="A753" s="1">
        <v>2015.11</v>
      </c>
      <c r="B753" s="89">
        <f t="shared" si="111"/>
        <v>2015.11</v>
      </c>
      <c r="C753" s="80">
        <f t="shared" si="112"/>
        <v>42309</v>
      </c>
      <c r="D753" s="1">
        <f>VLOOKUP(A753,Data_Shiller!A:M,13,FALSE)</f>
        <v>26.225851890971938</v>
      </c>
      <c r="E753" s="1">
        <f>VLOOKUP(A753,Data_Shiller!A:B,2)</f>
        <v>2080.62</v>
      </c>
      <c r="F753" s="81">
        <f>VLOOKUP(C753,'FRED Graph'!$A$12:$C$853,3,FALSE)</f>
        <v>2.2599999999999999E-2</v>
      </c>
      <c r="G753" s="82">
        <f t="shared" si="113"/>
        <v>1.8641022544263475E-3</v>
      </c>
      <c r="H753" s="83">
        <f t="shared" si="114"/>
        <v>-1.2755813171073993E-2</v>
      </c>
      <c r="I753" s="84">
        <f t="shared" si="115"/>
        <v>4.0550412857705886E-2</v>
      </c>
      <c r="J753" s="84">
        <f t="shared" si="116"/>
        <v>-1</v>
      </c>
      <c r="L753" s="85">
        <f t="shared" si="117"/>
        <v>-0.14277461755882326</v>
      </c>
      <c r="M753" s="85">
        <f t="shared" si="118"/>
        <v>4.0550412857705886E-2</v>
      </c>
      <c r="N753" s="85">
        <f t="shared" si="119"/>
        <v>-1</v>
      </c>
      <c r="P753" s="86">
        <f t="shared" si="120"/>
        <v>-0.16537461755882327</v>
      </c>
      <c r="Q753" s="86">
        <f t="shared" si="120"/>
        <v>1.7950412857705888E-2</v>
      </c>
      <c r="R753" s="86">
        <f t="shared" si="120"/>
        <v>-1.0226</v>
      </c>
    </row>
    <row r="754" spans="1:18" x14ac:dyDescent="0.35">
      <c r="A754" s="1">
        <v>2015.12</v>
      </c>
      <c r="B754" s="89">
        <f t="shared" si="111"/>
        <v>2015.12</v>
      </c>
      <c r="C754" s="80">
        <f t="shared" si="112"/>
        <v>42339</v>
      </c>
      <c r="D754" s="1">
        <f>VLOOKUP(A754,Data_Shiller!A:M,13,FALSE)</f>
        <v>25.96542403712418</v>
      </c>
      <c r="E754" s="1">
        <f>VLOOKUP(A754,Data_Shiller!A:B,2)</f>
        <v>2054.08</v>
      </c>
      <c r="F754" s="81">
        <f>VLOOKUP(C754,'FRED Graph'!$A$12:$C$853,3,FALSE)</f>
        <v>2.2400000000000003E-2</v>
      </c>
      <c r="G754" s="82">
        <f t="shared" si="113"/>
        <v>1.8477720842495771E-3</v>
      </c>
      <c r="H754" s="83">
        <f t="shared" si="114"/>
        <v>-6.5956535285870088E-2</v>
      </c>
      <c r="I754" s="84">
        <f t="shared" si="115"/>
        <v>9.3740263280885028E-2</v>
      </c>
      <c r="J754" s="84">
        <f t="shared" si="116"/>
        <v>-1</v>
      </c>
      <c r="L754" s="85">
        <f t="shared" si="117"/>
        <v>-0.55903407269838445</v>
      </c>
      <c r="M754" s="85">
        <f t="shared" si="118"/>
        <v>9.3740263280885028E-2</v>
      </c>
      <c r="N754" s="85">
        <f t="shared" si="119"/>
        <v>-1</v>
      </c>
      <c r="P754" s="86">
        <f t="shared" si="120"/>
        <v>-0.58143407269838443</v>
      </c>
      <c r="Q754" s="86">
        <f t="shared" si="120"/>
        <v>7.1340263280885025E-2</v>
      </c>
      <c r="R754" s="86">
        <f t="shared" si="120"/>
        <v>-1.0224</v>
      </c>
    </row>
    <row r="755" spans="1:18" x14ac:dyDescent="0.35">
      <c r="A755" s="1">
        <v>2016.01</v>
      </c>
      <c r="B755" s="89">
        <f t="shared" si="111"/>
        <v>2016.01</v>
      </c>
      <c r="C755" s="80">
        <f t="shared" si="112"/>
        <v>42370</v>
      </c>
      <c r="D755" s="1">
        <f>VLOOKUP(A755,Data_Shiller!A:M,13,FALSE)</f>
        <v>24.206167203878483</v>
      </c>
      <c r="E755" s="1">
        <f>VLOOKUP(A755,Data_Shiller!A:B,2)</f>
        <v>1918.6</v>
      </c>
      <c r="F755" s="81">
        <f>VLOOKUP(C755,'FRED Graph'!$A$12:$C$853,3,FALSE)</f>
        <v>2.0899999999999998E-2</v>
      </c>
      <c r="G755" s="82">
        <f t="shared" si="113"/>
        <v>1.7252023849956277E-3</v>
      </c>
      <c r="H755" s="83">
        <f t="shared" si="114"/>
        <v>-7.3908057958927964E-3</v>
      </c>
      <c r="I755" s="84">
        <f t="shared" si="115"/>
        <v>0.18582299593453566</v>
      </c>
      <c r="J755" s="84">
        <f t="shared" si="116"/>
        <v>-1</v>
      </c>
      <c r="L755" s="85">
        <f t="shared" si="117"/>
        <v>-8.5171842613161242E-2</v>
      </c>
      <c r="M755" s="85">
        <f t="shared" si="118"/>
        <v>0.18582299593453566</v>
      </c>
      <c r="N755" s="85">
        <f t="shared" si="119"/>
        <v>-1</v>
      </c>
      <c r="P755" s="86">
        <f t="shared" si="120"/>
        <v>-0.10607184261316124</v>
      </c>
      <c r="Q755" s="86">
        <f t="shared" si="120"/>
        <v>0.16492299593453566</v>
      </c>
      <c r="R755" s="86">
        <f t="shared" si="120"/>
        <v>-1.0208999999999999</v>
      </c>
    </row>
    <row r="756" spans="1:18" x14ac:dyDescent="0.35">
      <c r="A756" s="1">
        <v>2016.02</v>
      </c>
      <c r="B756" s="89">
        <f t="shared" si="111"/>
        <v>2016.02</v>
      </c>
      <c r="C756" s="80">
        <f t="shared" si="112"/>
        <v>42401</v>
      </c>
      <c r="D756" s="1">
        <f>VLOOKUP(A756,Data_Shiller!A:M,13,FALSE)</f>
        <v>24.002606777289763</v>
      </c>
      <c r="E756" s="1">
        <f>VLOOKUP(A756,Data_Shiller!A:B,2)</f>
        <v>1904.42</v>
      </c>
      <c r="F756" s="81">
        <f>VLOOKUP(C756,'FRED Graph'!$A$12:$C$853,3,FALSE)</f>
        <v>1.78E-2</v>
      </c>
      <c r="G756" s="82">
        <f t="shared" si="113"/>
        <v>1.4713676651572083E-3</v>
      </c>
      <c r="H756" s="83">
        <f t="shared" si="114"/>
        <v>6.1714327721825946E-2</v>
      </c>
      <c r="I756" s="84">
        <f t="shared" si="115"/>
        <v>0.22342235431259905</v>
      </c>
      <c r="J756" s="84">
        <f t="shared" si="116"/>
        <v>-1</v>
      </c>
      <c r="L756" s="85">
        <f t="shared" si="117"/>
        <v>1.0515973898143942</v>
      </c>
      <c r="M756" s="85">
        <f t="shared" si="118"/>
        <v>0.22342235431259905</v>
      </c>
      <c r="N756" s="85">
        <f t="shared" si="119"/>
        <v>-1</v>
      </c>
      <c r="P756" s="86">
        <f t="shared" si="120"/>
        <v>1.0337973898143942</v>
      </c>
      <c r="Q756" s="86">
        <f t="shared" si="120"/>
        <v>0.20562235431259904</v>
      </c>
      <c r="R756" s="86">
        <f t="shared" si="120"/>
        <v>-1.0178</v>
      </c>
    </row>
    <row r="757" spans="1:18" x14ac:dyDescent="0.35">
      <c r="A757" s="1">
        <v>2016.03</v>
      </c>
      <c r="B757" s="89">
        <f t="shared" si="111"/>
        <v>2016.03</v>
      </c>
      <c r="C757" s="80">
        <f t="shared" si="112"/>
        <v>42430</v>
      </c>
      <c r="D757" s="1">
        <f>VLOOKUP(A757,Data_Shiller!A:M,13,FALSE)</f>
        <v>25.372298620187912</v>
      </c>
      <c r="E757" s="1">
        <f>VLOOKUP(A757,Data_Shiller!A:B,2)</f>
        <v>2021.95</v>
      </c>
      <c r="F757" s="81">
        <f>VLOOKUP(C757,'FRED Graph'!$A$12:$C$853,3,FALSE)</f>
        <v>1.89E-2</v>
      </c>
      <c r="G757" s="82">
        <f t="shared" si="113"/>
        <v>1.5615190697231274E-3</v>
      </c>
      <c r="H757" s="83">
        <f t="shared" si="114"/>
        <v>2.6504117312495357E-2</v>
      </c>
      <c r="I757" s="84">
        <f t="shared" si="115"/>
        <v>0.17056307030341999</v>
      </c>
      <c r="J757" s="84">
        <f t="shared" si="116"/>
        <v>-1</v>
      </c>
      <c r="L757" s="85">
        <f t="shared" si="117"/>
        <v>0.36876328691555726</v>
      </c>
      <c r="M757" s="85">
        <f t="shared" si="118"/>
        <v>0.17056307030341999</v>
      </c>
      <c r="N757" s="85">
        <f t="shared" si="119"/>
        <v>-1</v>
      </c>
      <c r="P757" s="86">
        <f t="shared" si="120"/>
        <v>0.34986328691555724</v>
      </c>
      <c r="Q757" s="86">
        <f t="shared" si="120"/>
        <v>0.15166307030341999</v>
      </c>
      <c r="R757" s="86">
        <f t="shared" si="120"/>
        <v>-1.0188999999999999</v>
      </c>
    </row>
    <row r="758" spans="1:18" x14ac:dyDescent="0.35">
      <c r="A758" s="1">
        <v>2016.04</v>
      </c>
      <c r="B758" s="89">
        <f t="shared" si="111"/>
        <v>2016.04</v>
      </c>
      <c r="C758" s="80">
        <f t="shared" si="112"/>
        <v>42461</v>
      </c>
      <c r="D758" s="1">
        <f>VLOOKUP(A758,Data_Shiller!A:M,13,FALSE)</f>
        <v>25.922337543673876</v>
      </c>
      <c r="E758" s="1">
        <f>VLOOKUP(A758,Data_Shiller!A:B,2)</f>
        <v>2075.54</v>
      </c>
      <c r="F758" s="81">
        <f>VLOOKUP(C758,'FRED Graph'!$A$12:$C$853,3,FALSE)</f>
        <v>1.8100000000000002E-2</v>
      </c>
      <c r="G758" s="82">
        <f t="shared" si="113"/>
        <v>1.4959632659397037E-3</v>
      </c>
      <c r="H758" s="83">
        <f t="shared" si="114"/>
        <v>-4.8132052381547608E-3</v>
      </c>
      <c r="I758" s="84">
        <f t="shared" si="115"/>
        <v>0.13672104608921054</v>
      </c>
      <c r="J758" s="84">
        <f t="shared" si="116"/>
        <v>-1</v>
      </c>
      <c r="L758" s="85">
        <f t="shared" si="117"/>
        <v>-5.6253712471455941E-2</v>
      </c>
      <c r="M758" s="85">
        <f t="shared" si="118"/>
        <v>0.13672104608921054</v>
      </c>
      <c r="N758" s="85">
        <f t="shared" si="119"/>
        <v>-1</v>
      </c>
      <c r="P758" s="86">
        <f t="shared" si="120"/>
        <v>-7.4353712471455946E-2</v>
      </c>
      <c r="Q758" s="86">
        <f t="shared" si="120"/>
        <v>0.11862104608921054</v>
      </c>
      <c r="R758" s="86">
        <f t="shared" si="120"/>
        <v>-1.0181</v>
      </c>
    </row>
    <row r="759" spans="1:18" x14ac:dyDescent="0.35">
      <c r="A759" s="1">
        <v>2016.05</v>
      </c>
      <c r="B759" s="89">
        <f t="shared" si="111"/>
        <v>2016.05</v>
      </c>
      <c r="C759" s="80">
        <f t="shared" si="112"/>
        <v>42491</v>
      </c>
      <c r="D759" s="1">
        <f>VLOOKUP(A759,Data_Shiller!A:M,13,FALSE)</f>
        <v>25.69470992344997</v>
      </c>
      <c r="E759" s="1">
        <f>VLOOKUP(A759,Data_Shiller!A:B,2)</f>
        <v>2065.5500000000002</v>
      </c>
      <c r="F759" s="81">
        <f>VLOOKUP(C759,'FRED Graph'!$A$12:$C$853,3,FALSE)</f>
        <v>1.8100000000000002E-2</v>
      </c>
      <c r="G759" s="82">
        <f t="shared" si="113"/>
        <v>1.4959632659397037E-3</v>
      </c>
      <c r="H759" s="83">
        <f t="shared" si="114"/>
        <v>8.8789910677542494E-3</v>
      </c>
      <c r="I759" s="84">
        <f t="shared" si="115"/>
        <v>0.1596669168018201</v>
      </c>
      <c r="J759" s="84">
        <f t="shared" si="116"/>
        <v>-1</v>
      </c>
      <c r="L759" s="85">
        <f t="shared" si="117"/>
        <v>0.11190821878520141</v>
      </c>
      <c r="M759" s="85">
        <f t="shared" si="118"/>
        <v>0.1596669168018201</v>
      </c>
      <c r="N759" s="85">
        <f t="shared" si="119"/>
        <v>-1</v>
      </c>
      <c r="P759" s="86">
        <f t="shared" si="120"/>
        <v>9.3808218785201403E-2</v>
      </c>
      <c r="Q759" s="86">
        <f t="shared" si="120"/>
        <v>0.1415669168018201</v>
      </c>
      <c r="R759" s="86">
        <f t="shared" si="120"/>
        <v>-1.0181</v>
      </c>
    </row>
    <row r="760" spans="1:18" x14ac:dyDescent="0.35">
      <c r="A760" s="1">
        <v>2016.06</v>
      </c>
      <c r="B760" s="89">
        <f t="shared" si="111"/>
        <v>2016.06</v>
      </c>
      <c r="C760" s="80">
        <f t="shared" si="112"/>
        <v>42522</v>
      </c>
      <c r="D760" s="1">
        <f>VLOOKUP(A760,Data_Shiller!A:M,13,FALSE)</f>
        <v>25.840372927670508</v>
      </c>
      <c r="E760" s="1">
        <f>VLOOKUP(A760,Data_Shiller!A:B,2)</f>
        <v>2083.89</v>
      </c>
      <c r="F760" s="81">
        <f>VLOOKUP(C760,'FRED Graph'!$A$12:$C$853,3,FALSE)</f>
        <v>1.6399999999999998E-2</v>
      </c>
      <c r="G760" s="82">
        <f t="shared" si="113"/>
        <v>1.3565002539421833E-3</v>
      </c>
      <c r="H760" s="83">
        <f t="shared" si="114"/>
        <v>3.119646430473777E-2</v>
      </c>
      <c r="I760" s="84">
        <f t="shared" si="115"/>
        <v>0.16800310956912301</v>
      </c>
      <c r="J760" s="84">
        <f t="shared" si="116"/>
        <v>-1</v>
      </c>
      <c r="L760" s="85">
        <f t="shared" si="117"/>
        <v>0.44576259102896199</v>
      </c>
      <c r="M760" s="85">
        <f t="shared" si="118"/>
        <v>0.16800310956912301</v>
      </c>
      <c r="N760" s="85">
        <f t="shared" si="119"/>
        <v>-1</v>
      </c>
      <c r="P760" s="86">
        <f t="shared" si="120"/>
        <v>0.42936259102896202</v>
      </c>
      <c r="Q760" s="86">
        <f t="shared" si="120"/>
        <v>0.15160310956912301</v>
      </c>
      <c r="R760" s="86">
        <f t="shared" si="120"/>
        <v>-1.0164</v>
      </c>
    </row>
    <row r="761" spans="1:18" x14ac:dyDescent="0.35">
      <c r="A761" s="1">
        <v>2016.07</v>
      </c>
      <c r="B761" s="89">
        <f t="shared" si="111"/>
        <v>2016.07</v>
      </c>
      <c r="C761" s="80">
        <f t="shared" si="112"/>
        <v>42552</v>
      </c>
      <c r="D761" s="1">
        <f>VLOOKUP(A761,Data_Shiller!A:M,13,FALSE)</f>
        <v>26.694003256096302</v>
      </c>
      <c r="E761" s="1">
        <f>VLOOKUP(A761,Data_Shiller!A:B,2)</f>
        <v>2148.9</v>
      </c>
      <c r="F761" s="81">
        <f>VLOOKUP(C761,'FRED Graph'!$A$12:$C$853,3,FALSE)</f>
        <v>1.4999999999999999E-2</v>
      </c>
      <c r="G761" s="82">
        <f t="shared" si="113"/>
        <v>1.2414877164492744E-3</v>
      </c>
      <c r="H761" s="83">
        <f t="shared" si="114"/>
        <v>1.0261063800083736E-2</v>
      </c>
      <c r="I761" s="84">
        <f t="shared" si="115"/>
        <v>0.14202615291544496</v>
      </c>
      <c r="J761" s="84">
        <f t="shared" si="116"/>
        <v>-1</v>
      </c>
      <c r="L761" s="85">
        <f t="shared" si="117"/>
        <v>0.1303251306280313</v>
      </c>
      <c r="M761" s="85">
        <f t="shared" si="118"/>
        <v>0.14202615291544496</v>
      </c>
      <c r="N761" s="85">
        <f t="shared" si="119"/>
        <v>-1</v>
      </c>
      <c r="P761" s="86">
        <f t="shared" si="120"/>
        <v>0.11532513062803131</v>
      </c>
      <c r="Q761" s="86">
        <f t="shared" si="120"/>
        <v>0.12702615291544495</v>
      </c>
      <c r="R761" s="86">
        <f t="shared" si="120"/>
        <v>-1.0149999999999999</v>
      </c>
    </row>
    <row r="762" spans="1:18" x14ac:dyDescent="0.35">
      <c r="A762" s="1">
        <v>2016.08</v>
      </c>
      <c r="B762" s="89">
        <f t="shared" si="111"/>
        <v>2016.08</v>
      </c>
      <c r="C762" s="80">
        <f t="shared" si="112"/>
        <v>42583</v>
      </c>
      <c r="D762" s="1">
        <f>VLOOKUP(A762,Data_Shiller!A:M,13,FALSE)</f>
        <v>26.948872433723864</v>
      </c>
      <c r="E762" s="1">
        <f>VLOOKUP(A762,Data_Shiller!A:B,2)</f>
        <v>2170.9499999999998</v>
      </c>
      <c r="F762" s="81">
        <f>VLOOKUP(C762,'FRED Graph'!$A$12:$C$853,3,FALSE)</f>
        <v>1.5600000000000001E-2</v>
      </c>
      <c r="G762" s="82">
        <f t="shared" si="113"/>
        <v>1.2907965990995862E-3</v>
      </c>
      <c r="H762" s="83">
        <f t="shared" si="114"/>
        <v>-6.1079251019138248E-3</v>
      </c>
      <c r="I762" s="84">
        <f t="shared" si="115"/>
        <v>0.13140330270158218</v>
      </c>
      <c r="J762" s="84">
        <f t="shared" si="116"/>
        <v>-1</v>
      </c>
      <c r="L762" s="85">
        <f t="shared" si="117"/>
        <v>-7.0882304235253657E-2</v>
      </c>
      <c r="M762" s="85">
        <f t="shared" si="118"/>
        <v>0.13140330270158218</v>
      </c>
      <c r="N762" s="85">
        <f t="shared" si="119"/>
        <v>-1</v>
      </c>
      <c r="P762" s="86">
        <f t="shared" si="120"/>
        <v>-8.648230423525366E-2</v>
      </c>
      <c r="Q762" s="86">
        <f t="shared" si="120"/>
        <v>0.11580330270158218</v>
      </c>
      <c r="R762" s="86">
        <f t="shared" si="120"/>
        <v>-1.0156000000000001</v>
      </c>
    </row>
    <row r="763" spans="1:18" x14ac:dyDescent="0.35">
      <c r="A763" s="1">
        <v>2016.09</v>
      </c>
      <c r="B763" s="89">
        <f t="shared" si="111"/>
        <v>2016.09</v>
      </c>
      <c r="C763" s="80">
        <f t="shared" si="112"/>
        <v>42614</v>
      </c>
      <c r="D763" s="1">
        <f>VLOOKUP(A763,Data_Shiller!A:M,13,FALSE)</f>
        <v>26.727873346478539</v>
      </c>
      <c r="E763" s="1">
        <f>VLOOKUP(A763,Data_Shiller!A:B,2)</f>
        <v>2157.69</v>
      </c>
      <c r="F763" s="81">
        <f>VLOOKUP(C763,'FRED Graph'!$A$12:$C$853,3,FALSE)</f>
        <v>1.6299999999999999E-2</v>
      </c>
      <c r="G763" s="82">
        <f t="shared" si="113"/>
        <v>1.3482898900922802E-3</v>
      </c>
      <c r="H763" s="83">
        <f t="shared" si="114"/>
        <v>-6.7989377528746564E-3</v>
      </c>
      <c r="I763" s="84">
        <f t="shared" si="115"/>
        <v>0.15532815186611604</v>
      </c>
      <c r="J763" s="84">
        <f t="shared" si="116"/>
        <v>-1</v>
      </c>
      <c r="L763" s="85">
        <f t="shared" si="117"/>
        <v>-7.8604462758510518E-2</v>
      </c>
      <c r="M763" s="85">
        <f t="shared" si="118"/>
        <v>0.15532815186611604</v>
      </c>
      <c r="N763" s="85">
        <f t="shared" si="119"/>
        <v>-1</v>
      </c>
      <c r="P763" s="86">
        <f t="shared" si="120"/>
        <v>-9.4904462758510513E-2</v>
      </c>
      <c r="Q763" s="86">
        <f t="shared" si="120"/>
        <v>0.13902815186611603</v>
      </c>
      <c r="R763" s="86">
        <f t="shared" si="120"/>
        <v>-1.0163</v>
      </c>
    </row>
    <row r="764" spans="1:18" x14ac:dyDescent="0.35">
      <c r="A764" s="1">
        <v>2016.1</v>
      </c>
      <c r="B764" s="89">
        <f t="shared" si="111"/>
        <v>2016.1</v>
      </c>
      <c r="C764" s="80">
        <f t="shared" si="112"/>
        <v>42339</v>
      </c>
      <c r="D764" s="1">
        <f>VLOOKUP(A764,Data_Shiller!A:M,13,FALSE)</f>
        <v>26.525143085070599</v>
      </c>
      <c r="E764" s="1">
        <f>VLOOKUP(A764,Data_Shiller!A:B,2)</f>
        <v>2143.02</v>
      </c>
      <c r="F764" s="81">
        <f>VLOOKUP(C764,'FRED Graph'!$A$12:$C$853,3,FALSE)</f>
        <v>2.2400000000000003E-2</v>
      </c>
      <c r="G764" s="82">
        <f t="shared" si="113"/>
        <v>1.8477720842495771E-3</v>
      </c>
      <c r="H764" s="83">
        <f t="shared" si="114"/>
        <v>1.0251887523214709E-2</v>
      </c>
      <c r="I764" s="84">
        <f t="shared" si="115"/>
        <v>0.19317598529178448</v>
      </c>
      <c r="J764" s="84">
        <f t="shared" si="116"/>
        <v>-1</v>
      </c>
      <c r="L764" s="85">
        <f t="shared" si="117"/>
        <v>0.13020193484932396</v>
      </c>
      <c r="M764" s="85">
        <f t="shared" si="118"/>
        <v>0.19317598529178448</v>
      </c>
      <c r="N764" s="85">
        <f t="shared" si="119"/>
        <v>-1</v>
      </c>
      <c r="P764" s="86">
        <f t="shared" si="120"/>
        <v>0.10780193484932396</v>
      </c>
      <c r="Q764" s="86">
        <f t="shared" si="120"/>
        <v>0.17077598529178448</v>
      </c>
      <c r="R764" s="86">
        <f t="shared" si="120"/>
        <v>-1.0224</v>
      </c>
    </row>
    <row r="765" spans="1:18" x14ac:dyDescent="0.35">
      <c r="A765" s="1">
        <v>2016.11</v>
      </c>
      <c r="B765" s="89">
        <f t="shared" si="111"/>
        <v>2016.11</v>
      </c>
      <c r="C765" s="80">
        <f t="shared" si="112"/>
        <v>42675</v>
      </c>
      <c r="D765" s="1">
        <f>VLOOKUP(A765,Data_Shiller!A:M,13,FALSE)</f>
        <v>26.850953531056266</v>
      </c>
      <c r="E765" s="1">
        <f>VLOOKUP(A765,Data_Shiller!A:B,2)</f>
        <v>2164.9899999999998</v>
      </c>
      <c r="F765" s="81">
        <f>VLOOKUP(C765,'FRED Graph'!$A$12:$C$853,3,FALSE)</f>
        <v>2.1400000000000002E-2</v>
      </c>
      <c r="G765" s="82">
        <f t="shared" si="113"/>
        <v>1.7660772833825167E-3</v>
      </c>
      <c r="H765" s="83">
        <f t="shared" si="114"/>
        <v>3.7709181104762735E-2</v>
      </c>
      <c r="I765" s="84">
        <f t="shared" si="115"/>
        <v>0.19797781975898299</v>
      </c>
      <c r="J765" s="84">
        <f t="shared" si="116"/>
        <v>-1</v>
      </c>
      <c r="L765" s="85">
        <f t="shared" si="117"/>
        <v>0.55922184219506565</v>
      </c>
      <c r="M765" s="85">
        <f t="shared" si="118"/>
        <v>0.19797781975898299</v>
      </c>
      <c r="N765" s="85">
        <f t="shared" si="119"/>
        <v>-1</v>
      </c>
      <c r="P765" s="86">
        <f t="shared" si="120"/>
        <v>0.53782184219506568</v>
      </c>
      <c r="Q765" s="86">
        <f t="shared" si="120"/>
        <v>0.17657781975898298</v>
      </c>
      <c r="R765" s="86">
        <f t="shared" si="120"/>
        <v>-1.0214000000000001</v>
      </c>
    </row>
    <row r="766" spans="1:18" x14ac:dyDescent="0.35">
      <c r="A766" s="1">
        <v>2016.12</v>
      </c>
      <c r="B766" s="89">
        <f t="shared" si="111"/>
        <v>2016.12</v>
      </c>
      <c r="C766" s="80">
        <f t="shared" si="112"/>
        <v>42705</v>
      </c>
      <c r="D766" s="1">
        <f>VLOOKUP(A766,Data_Shiller!A:M,13,FALSE)</f>
        <v>27.865098223923539</v>
      </c>
      <c r="E766" s="1">
        <f>VLOOKUP(A766,Data_Shiller!A:B,2)</f>
        <v>2246.63</v>
      </c>
      <c r="F766" s="81">
        <f>VLOOKUP(C766,'FRED Graph'!$A$12:$C$853,3,FALSE)</f>
        <v>2.4900000000000002E-2</v>
      </c>
      <c r="G766" s="82">
        <f t="shared" si="113"/>
        <v>2.051689077593899E-3</v>
      </c>
      <c r="H766" s="83">
        <f t="shared" si="114"/>
        <v>1.2681215865540718E-2</v>
      </c>
      <c r="I766" s="84">
        <f t="shared" si="115"/>
        <v>0.18592736676711352</v>
      </c>
      <c r="J766" s="84">
        <f t="shared" si="116"/>
        <v>-1</v>
      </c>
      <c r="L766" s="85">
        <f t="shared" si="117"/>
        <v>0.1632499763330777</v>
      </c>
      <c r="M766" s="85">
        <f t="shared" si="118"/>
        <v>0.18592736676711352</v>
      </c>
      <c r="N766" s="85">
        <f t="shared" si="119"/>
        <v>-1</v>
      </c>
      <c r="P766" s="86">
        <f t="shared" si="120"/>
        <v>0.13834997633307769</v>
      </c>
      <c r="Q766" s="86">
        <f t="shared" si="120"/>
        <v>0.16102736676711352</v>
      </c>
      <c r="R766" s="86">
        <f t="shared" si="120"/>
        <v>-1.0248999999999999</v>
      </c>
    </row>
    <row r="767" spans="1:18" x14ac:dyDescent="0.35">
      <c r="A767" s="1">
        <v>2017.01</v>
      </c>
      <c r="B767" s="89">
        <f t="shared" si="111"/>
        <v>2017.01</v>
      </c>
      <c r="C767" s="80">
        <f t="shared" si="112"/>
        <v>42736</v>
      </c>
      <c r="D767" s="1">
        <f>VLOOKUP(A767,Data_Shiller!A:M,13,FALSE)</f>
        <v>28.063573742124461</v>
      </c>
      <c r="E767" s="1">
        <f>VLOOKUP(A767,Data_Shiller!A:B,2)</f>
        <v>2275.12</v>
      </c>
      <c r="F767" s="81">
        <f>VLOOKUP(C767,'FRED Graph'!$A$12:$C$853,3,FALSE)</f>
        <v>2.4300000000000002E-2</v>
      </c>
      <c r="G767" s="82">
        <f t="shared" si="113"/>
        <v>2.0027906163269105E-3</v>
      </c>
      <c r="H767" s="83">
        <f t="shared" si="114"/>
        <v>2.4082246211188929E-2</v>
      </c>
      <c r="I767" s="84">
        <f t="shared" si="115"/>
        <v>0.22622103449488384</v>
      </c>
      <c r="J767" s="84">
        <f t="shared" si="116"/>
        <v>-1</v>
      </c>
      <c r="L767" s="85">
        <f t="shared" si="117"/>
        <v>0.33050970211481401</v>
      </c>
      <c r="M767" s="85">
        <f t="shared" si="118"/>
        <v>0.22622103449488384</v>
      </c>
      <c r="N767" s="85">
        <f t="shared" si="119"/>
        <v>-1</v>
      </c>
      <c r="P767" s="86">
        <f t="shared" si="120"/>
        <v>0.30620970211481402</v>
      </c>
      <c r="Q767" s="86">
        <f t="shared" si="120"/>
        <v>0.20192103449488386</v>
      </c>
      <c r="R767" s="86">
        <f t="shared" si="120"/>
        <v>-1.0243</v>
      </c>
    </row>
    <row r="768" spans="1:18" x14ac:dyDescent="0.35">
      <c r="A768" s="1">
        <v>2017.02</v>
      </c>
      <c r="B768" s="89">
        <f t="shared" si="111"/>
        <v>2017.02</v>
      </c>
      <c r="C768" s="80">
        <f t="shared" si="112"/>
        <v>42767</v>
      </c>
      <c r="D768" s="1">
        <f>VLOOKUP(A768,Data_Shiller!A:M,13,FALSE)</f>
        <v>28.655106525184141</v>
      </c>
      <c r="E768" s="1">
        <f>VLOOKUP(A768,Data_Shiller!A:B,2)</f>
        <v>2329.91</v>
      </c>
      <c r="F768" s="81">
        <f>VLOOKUP(C768,'FRED Graph'!$A$12:$C$853,3,FALSE)</f>
        <v>2.4199999999999999E-2</v>
      </c>
      <c r="G768" s="82">
        <f t="shared" si="113"/>
        <v>1.9946383202138485E-3</v>
      </c>
      <c r="H768" s="83">
        <f t="shared" si="114"/>
        <v>1.5841813632286428E-2</v>
      </c>
      <c r="I768" s="84">
        <f t="shared" si="115"/>
        <v>0.16105772325969681</v>
      </c>
      <c r="J768" s="84">
        <f t="shared" si="116"/>
        <v>-1</v>
      </c>
      <c r="L768" s="85">
        <f t="shared" si="117"/>
        <v>0.20757196303916081</v>
      </c>
      <c r="M768" s="85">
        <f t="shared" si="118"/>
        <v>0.16105772325969681</v>
      </c>
      <c r="N768" s="85">
        <f t="shared" si="119"/>
        <v>-1</v>
      </c>
      <c r="P768" s="86">
        <f t="shared" si="120"/>
        <v>0.18337196303916081</v>
      </c>
      <c r="Q768" s="86">
        <f t="shared" si="120"/>
        <v>0.13685772325969681</v>
      </c>
      <c r="R768" s="86">
        <f t="shared" si="120"/>
        <v>-1.0242</v>
      </c>
    </row>
    <row r="769" spans="1:18" x14ac:dyDescent="0.35">
      <c r="A769" s="1">
        <v>2017.03</v>
      </c>
      <c r="B769" s="89">
        <f t="shared" si="111"/>
        <v>2017.03</v>
      </c>
      <c r="C769" s="80">
        <f t="shared" si="112"/>
        <v>42795</v>
      </c>
      <c r="D769" s="1">
        <f>VLOOKUP(A769,Data_Shiller!A:M,13,FALSE)</f>
        <v>29.08692174246465</v>
      </c>
      <c r="E769" s="1">
        <f>VLOOKUP(A769,Data_Shiller!A:B,2)</f>
        <v>2366.8200000000002</v>
      </c>
      <c r="F769" s="81">
        <f>VLOOKUP(C769,'FRED Graph'!$A$12:$C$853,3,FALSE)</f>
        <v>2.4799999999999999E-2</v>
      </c>
      <c r="G769" s="82">
        <f t="shared" si="113"/>
        <v>2.043541156630635E-3</v>
      </c>
      <c r="H769" s="83">
        <f t="shared" si="114"/>
        <v>-3.1730338597781849E-3</v>
      </c>
      <c r="I769" s="84">
        <f t="shared" si="115"/>
        <v>0.14194150801497352</v>
      </c>
      <c r="J769" s="84">
        <f t="shared" si="116"/>
        <v>-1</v>
      </c>
      <c r="L769" s="85">
        <f t="shared" si="117"/>
        <v>-3.7418887141958956E-2</v>
      </c>
      <c r="M769" s="85">
        <f t="shared" si="118"/>
        <v>0.14194150801497352</v>
      </c>
      <c r="N769" s="85">
        <f t="shared" si="119"/>
        <v>-1</v>
      </c>
      <c r="P769" s="86">
        <f t="shared" si="120"/>
        <v>-6.2218887141958959E-2</v>
      </c>
      <c r="Q769" s="86">
        <f t="shared" si="120"/>
        <v>0.11714150801497351</v>
      </c>
      <c r="R769" s="86">
        <f t="shared" si="120"/>
        <v>-1.0247999999999999</v>
      </c>
    </row>
    <row r="770" spans="1:18" x14ac:dyDescent="0.35">
      <c r="A770" s="1">
        <v>2017.04</v>
      </c>
      <c r="B770" s="89">
        <f t="shared" ref="B770:B833" si="121">IF(RIGHT(A770,3)="0.1",_xlfn.CONCAT(A770,"0"),A770)</f>
        <v>2017.04</v>
      </c>
      <c r="C770" s="80">
        <f t="shared" si="112"/>
        <v>42826</v>
      </c>
      <c r="D770" s="1">
        <f>VLOOKUP(A770,Data_Shiller!A:M,13,FALSE)</f>
        <v>28.904245956275169</v>
      </c>
      <c r="E770" s="1">
        <f>VLOOKUP(A770,Data_Shiller!A:B,2)</f>
        <v>2359.31</v>
      </c>
      <c r="F770" s="81">
        <f>VLOOKUP(C770,'FRED Graph'!$A$12:$C$853,3,FALSE)</f>
        <v>2.3E-2</v>
      </c>
      <c r="G770" s="82">
        <f t="shared" si="113"/>
        <v>1.8967538135683526E-3</v>
      </c>
      <c r="H770" s="83">
        <f t="shared" si="114"/>
        <v>1.5275652627251279E-2</v>
      </c>
      <c r="I770" s="84">
        <f t="shared" si="115"/>
        <v>0.1247483374376408</v>
      </c>
      <c r="J770" s="84">
        <f t="shared" si="116"/>
        <v>-1</v>
      </c>
      <c r="L770" s="85">
        <f t="shared" si="117"/>
        <v>0.19952045344146119</v>
      </c>
      <c r="M770" s="85">
        <f t="shared" si="118"/>
        <v>0.1247483374376408</v>
      </c>
      <c r="N770" s="85">
        <f t="shared" si="119"/>
        <v>-1</v>
      </c>
      <c r="P770" s="86">
        <f t="shared" si="120"/>
        <v>0.17652045344146119</v>
      </c>
      <c r="Q770" s="86">
        <f t="shared" si="120"/>
        <v>0.10174833743764081</v>
      </c>
      <c r="R770" s="86">
        <f t="shared" si="120"/>
        <v>-1.0229999999999999</v>
      </c>
    </row>
    <row r="771" spans="1:18" x14ac:dyDescent="0.35">
      <c r="A771" s="1">
        <v>2017.05</v>
      </c>
      <c r="B771" s="89">
        <f t="shared" si="121"/>
        <v>2017.05</v>
      </c>
      <c r="C771" s="80">
        <f t="shared" ref="C771:C834" si="122">DATE(LEFT(B771,4),RIGHT(B771,2),1)</f>
        <v>42856</v>
      </c>
      <c r="D771" s="1">
        <f>VLOOKUP(A771,Data_Shiller!A:M,13,FALSE)</f>
        <v>29.313344980271438</v>
      </c>
      <c r="E771" s="1">
        <f>VLOOKUP(A771,Data_Shiller!A:B,2)</f>
        <v>2395.35</v>
      </c>
      <c r="F771" s="81">
        <f>VLOOKUP(C771,'FRED Graph'!$A$12:$C$853,3,FALSE)</f>
        <v>2.3E-2</v>
      </c>
      <c r="G771" s="82">
        <f t="shared" ref="G771:G834" si="123">((1+F771)^(1/12))-1</f>
        <v>1.8967538135683526E-3</v>
      </c>
      <c r="H771" s="83">
        <f t="shared" ref="H771:H834" si="124">E772/E771-1</f>
        <v>1.6131254305216336E-2</v>
      </c>
      <c r="I771" s="84">
        <f t="shared" ref="I771:I834" si="125">E783/E771-1</f>
        <v>0.12780595737574885</v>
      </c>
      <c r="J771" s="84">
        <f t="shared" ref="J771:J834" si="126">E891/E771-1</f>
        <v>-1</v>
      </c>
      <c r="L771" s="85">
        <f t="shared" ref="L771:L834" si="127">((1+H771)^12)-1</f>
        <v>0.21170727651300325</v>
      </c>
      <c r="M771" s="85">
        <f t="shared" ref="M771:M834" si="128">I771</f>
        <v>0.12780595737574885</v>
      </c>
      <c r="N771" s="85">
        <f t="shared" ref="N771:N834" si="129">((1+J771)^(1/10))-1</f>
        <v>-1</v>
      </c>
      <c r="P771" s="86">
        <f t="shared" ref="P771:R834" si="130">L771-$F771</f>
        <v>0.18870727651300326</v>
      </c>
      <c r="Q771" s="86">
        <f t="shared" si="130"/>
        <v>0.10480595737574885</v>
      </c>
      <c r="R771" s="86">
        <f t="shared" si="130"/>
        <v>-1.0229999999999999</v>
      </c>
    </row>
    <row r="772" spans="1:18" x14ac:dyDescent="0.35">
      <c r="A772" s="1">
        <v>2017.06</v>
      </c>
      <c r="B772" s="89">
        <f t="shared" si="121"/>
        <v>2017.06</v>
      </c>
      <c r="C772" s="80">
        <f t="shared" si="122"/>
        <v>42887</v>
      </c>
      <c r="D772" s="1">
        <f>VLOOKUP(A772,Data_Shiller!A:M,13,FALSE)</f>
        <v>29.748503240632765</v>
      </c>
      <c r="E772" s="1">
        <f>VLOOKUP(A772,Data_Shiller!A:B,2)</f>
        <v>2433.9899999999998</v>
      </c>
      <c r="F772" s="81">
        <f>VLOOKUP(C772,'FRED Graph'!$A$12:$C$853,3,FALSE)</f>
        <v>2.1899999999999999E-2</v>
      </c>
      <c r="G772" s="82">
        <f t="shared" si="123"/>
        <v>1.8069338440696026E-3</v>
      </c>
      <c r="H772" s="83">
        <f t="shared" si="124"/>
        <v>8.2621539118896692E-3</v>
      </c>
      <c r="I772" s="84">
        <f t="shared" si="125"/>
        <v>0.13161927534624218</v>
      </c>
      <c r="J772" s="84">
        <f t="shared" si="126"/>
        <v>-1</v>
      </c>
      <c r="L772" s="85">
        <f t="shared" si="127"/>
        <v>0.10377763493368164</v>
      </c>
      <c r="M772" s="85">
        <f t="shared" si="128"/>
        <v>0.13161927534624218</v>
      </c>
      <c r="N772" s="85">
        <f t="shared" si="129"/>
        <v>-1</v>
      </c>
      <c r="P772" s="86">
        <f t="shared" si="130"/>
        <v>8.1877634933681637E-2</v>
      </c>
      <c r="Q772" s="86">
        <f t="shared" si="130"/>
        <v>0.10971927534624218</v>
      </c>
      <c r="R772" s="86">
        <f t="shared" si="130"/>
        <v>-1.0219</v>
      </c>
    </row>
    <row r="773" spans="1:18" x14ac:dyDescent="0.35">
      <c r="A773" s="1">
        <v>2017.07</v>
      </c>
      <c r="B773" s="89">
        <f t="shared" si="121"/>
        <v>2017.07</v>
      </c>
      <c r="C773" s="80">
        <f t="shared" si="122"/>
        <v>42917</v>
      </c>
      <c r="D773" s="1">
        <f>VLOOKUP(A773,Data_Shiller!A:M,13,FALSE)</f>
        <v>30.002220744018572</v>
      </c>
      <c r="E773" s="1">
        <f>VLOOKUP(A773,Data_Shiller!A:B,2)</f>
        <v>2454.1</v>
      </c>
      <c r="F773" s="81">
        <f>VLOOKUP(C773,'FRED Graph'!$A$12:$C$853,3,FALSE)</f>
        <v>2.3199999999999998E-2</v>
      </c>
      <c r="G773" s="82">
        <f t="shared" si="123"/>
        <v>1.913075204727166E-3</v>
      </c>
      <c r="H773" s="83">
        <f t="shared" si="124"/>
        <v>8.6386047838304947E-4</v>
      </c>
      <c r="I773" s="84">
        <f t="shared" si="125"/>
        <v>0.13835622020292582</v>
      </c>
      <c r="J773" s="84">
        <f t="shared" si="126"/>
        <v>-1</v>
      </c>
      <c r="L773" s="85">
        <f t="shared" si="127"/>
        <v>1.0415720666995032E-2</v>
      </c>
      <c r="M773" s="85">
        <f t="shared" si="128"/>
        <v>0.13835622020292582</v>
      </c>
      <c r="N773" s="85">
        <f t="shared" si="129"/>
        <v>-1</v>
      </c>
      <c r="P773" s="86">
        <f t="shared" si="130"/>
        <v>-1.2784279333004966E-2</v>
      </c>
      <c r="Q773" s="86">
        <f t="shared" si="130"/>
        <v>0.11515622020292582</v>
      </c>
      <c r="R773" s="86">
        <f t="shared" si="130"/>
        <v>-1.0232000000000001</v>
      </c>
    </row>
    <row r="774" spans="1:18" x14ac:dyDescent="0.35">
      <c r="A774" s="1">
        <v>2017.08</v>
      </c>
      <c r="B774" s="89">
        <f t="shared" si="121"/>
        <v>2017.08</v>
      </c>
      <c r="C774" s="80">
        <f t="shared" si="122"/>
        <v>42948</v>
      </c>
      <c r="D774" s="1">
        <f>VLOOKUP(A774,Data_Shiller!A:M,13,FALSE)</f>
        <v>29.914959397497494</v>
      </c>
      <c r="E774" s="1">
        <f>VLOOKUP(A774,Data_Shiller!A:B,2)</f>
        <v>2456.2199999999998</v>
      </c>
      <c r="F774" s="81">
        <f>VLOOKUP(C774,'FRED Graph'!$A$12:$C$853,3,FALSE)</f>
        <v>2.2099999999999998E-2</v>
      </c>
      <c r="G774" s="82">
        <f t="shared" si="123"/>
        <v>1.8232713376404863E-3</v>
      </c>
      <c r="H774" s="83">
        <f t="shared" si="124"/>
        <v>1.4909087948148159E-2</v>
      </c>
      <c r="I774" s="84">
        <f t="shared" si="125"/>
        <v>0.16350326925112579</v>
      </c>
      <c r="J774" s="84">
        <f t="shared" si="126"/>
        <v>-1</v>
      </c>
      <c r="L774" s="85">
        <f t="shared" si="127"/>
        <v>0.19433372727755982</v>
      </c>
      <c r="M774" s="85">
        <f t="shared" si="128"/>
        <v>0.16350326925112579</v>
      </c>
      <c r="N774" s="85">
        <f t="shared" si="129"/>
        <v>-1</v>
      </c>
      <c r="P774" s="86">
        <f t="shared" si="130"/>
        <v>0.17223372727755981</v>
      </c>
      <c r="Q774" s="86">
        <f t="shared" si="130"/>
        <v>0.14140326925112578</v>
      </c>
      <c r="R774" s="86">
        <f t="shared" si="130"/>
        <v>-1.0221</v>
      </c>
    </row>
    <row r="775" spans="1:18" x14ac:dyDescent="0.35">
      <c r="A775" s="1">
        <v>2017.09</v>
      </c>
      <c r="B775" s="89">
        <f t="shared" si="121"/>
        <v>2017.09</v>
      </c>
      <c r="C775" s="80">
        <f t="shared" si="122"/>
        <v>42979</v>
      </c>
      <c r="D775" s="1">
        <f>VLOOKUP(A775,Data_Shiller!A:M,13,FALSE)</f>
        <v>30.168114410678907</v>
      </c>
      <c r="E775" s="1">
        <f>VLOOKUP(A775,Data_Shiller!A:B,2)</f>
        <v>2492.84</v>
      </c>
      <c r="F775" s="81">
        <f>VLOOKUP(C775,'FRED Graph'!$A$12:$C$853,3,FALSE)</f>
        <v>2.2000000000000002E-2</v>
      </c>
      <c r="G775" s="82">
        <f t="shared" si="123"/>
        <v>1.8151029571964461E-3</v>
      </c>
      <c r="H775" s="83">
        <f t="shared" si="124"/>
        <v>2.5737712809486224E-2</v>
      </c>
      <c r="I775" s="84">
        <f t="shared" si="125"/>
        <v>0.16393350555992359</v>
      </c>
      <c r="J775" s="84">
        <f t="shared" si="126"/>
        <v>-1</v>
      </c>
      <c r="L775" s="85">
        <f t="shared" si="127"/>
        <v>0.35655023110489448</v>
      </c>
      <c r="M775" s="85">
        <f t="shared" si="128"/>
        <v>0.16393350555992359</v>
      </c>
      <c r="N775" s="85">
        <f t="shared" si="129"/>
        <v>-1</v>
      </c>
      <c r="P775" s="86">
        <f t="shared" si="130"/>
        <v>0.33455023110489446</v>
      </c>
      <c r="Q775" s="86">
        <f t="shared" si="130"/>
        <v>0.1419335055599236</v>
      </c>
      <c r="R775" s="86">
        <f t="shared" si="130"/>
        <v>-1.022</v>
      </c>
    </row>
    <row r="776" spans="1:18" x14ac:dyDescent="0.35">
      <c r="A776" s="1">
        <v>2017.1</v>
      </c>
      <c r="B776" s="89">
        <f t="shared" si="121"/>
        <v>2017.1</v>
      </c>
      <c r="C776" s="80">
        <f t="shared" si="122"/>
        <v>42705</v>
      </c>
      <c r="D776" s="1">
        <f>VLOOKUP(A776,Data_Shiller!A:M,13,FALSE)</f>
        <v>30.920393290333834</v>
      </c>
      <c r="E776" s="1">
        <f>VLOOKUP(A776,Data_Shiller!A:B,2)</f>
        <v>2557</v>
      </c>
      <c r="F776" s="81">
        <f>VLOOKUP(C776,'FRED Graph'!$A$12:$C$853,3,FALSE)</f>
        <v>2.4900000000000002E-2</v>
      </c>
      <c r="G776" s="82">
        <f t="shared" si="123"/>
        <v>2.051689077593899E-3</v>
      </c>
      <c r="H776" s="83">
        <f t="shared" si="124"/>
        <v>1.4317559640203426E-2</v>
      </c>
      <c r="I776" s="84">
        <f t="shared" si="125"/>
        <v>8.9346890887759045E-2</v>
      </c>
      <c r="J776" s="84">
        <f t="shared" si="126"/>
        <v>-1</v>
      </c>
      <c r="L776" s="85">
        <f t="shared" si="127"/>
        <v>0.18600720539165705</v>
      </c>
      <c r="M776" s="85">
        <f t="shared" si="128"/>
        <v>8.9346890887759045E-2</v>
      </c>
      <c r="N776" s="85">
        <f t="shared" si="129"/>
        <v>-1</v>
      </c>
      <c r="P776" s="86">
        <f t="shared" si="130"/>
        <v>0.16110720539165704</v>
      </c>
      <c r="Q776" s="86">
        <f t="shared" si="130"/>
        <v>6.444689088775904E-2</v>
      </c>
      <c r="R776" s="86">
        <f t="shared" si="130"/>
        <v>-1.0248999999999999</v>
      </c>
    </row>
    <row r="777" spans="1:18" x14ac:dyDescent="0.35">
      <c r="A777" s="1">
        <v>2017.11</v>
      </c>
      <c r="B777" s="89">
        <f t="shared" si="121"/>
        <v>2017.11</v>
      </c>
      <c r="C777" s="80">
        <f t="shared" si="122"/>
        <v>43040</v>
      </c>
      <c r="D777" s="1">
        <f>VLOOKUP(A777,Data_Shiller!A:M,13,FALSE)</f>
        <v>31.298913333880261</v>
      </c>
      <c r="E777" s="1">
        <f>VLOOKUP(A777,Data_Shiller!A:B,2)</f>
        <v>2593.61</v>
      </c>
      <c r="F777" s="81">
        <f>VLOOKUP(C777,'FRED Graph'!$A$12:$C$853,3,FALSE)</f>
        <v>2.35E-2</v>
      </c>
      <c r="G777" s="82">
        <f t="shared" si="123"/>
        <v>1.937551809032545E-3</v>
      </c>
      <c r="H777" s="83">
        <f t="shared" si="124"/>
        <v>2.7270869560188205E-2</v>
      </c>
      <c r="I777" s="84">
        <f t="shared" si="125"/>
        <v>4.9976673439722896E-2</v>
      </c>
      <c r="J777" s="84">
        <f t="shared" si="126"/>
        <v>-1</v>
      </c>
      <c r="L777" s="85">
        <f t="shared" si="127"/>
        <v>0.38108266896780063</v>
      </c>
      <c r="M777" s="85">
        <f t="shared" si="128"/>
        <v>4.9976673439722896E-2</v>
      </c>
      <c r="N777" s="85">
        <f t="shared" si="129"/>
        <v>-1</v>
      </c>
      <c r="P777" s="86">
        <f t="shared" si="130"/>
        <v>0.35758266896780061</v>
      </c>
      <c r="Q777" s="86">
        <f t="shared" si="130"/>
        <v>2.6476673439722896E-2</v>
      </c>
      <c r="R777" s="86">
        <f t="shared" si="130"/>
        <v>-1.0235000000000001</v>
      </c>
    </row>
    <row r="778" spans="1:18" x14ac:dyDescent="0.35">
      <c r="A778" s="1">
        <v>2017.12</v>
      </c>
      <c r="B778" s="89">
        <f t="shared" si="121"/>
        <v>2017.12</v>
      </c>
      <c r="C778" s="80">
        <f t="shared" si="122"/>
        <v>43070</v>
      </c>
      <c r="D778" s="1">
        <f>VLOOKUP(A778,Data_Shiller!A:M,13,FALSE)</f>
        <v>32.086132007705999</v>
      </c>
      <c r="E778" s="1">
        <f>VLOOKUP(A778,Data_Shiller!A:B,2)</f>
        <v>2664.34</v>
      </c>
      <c r="F778" s="81">
        <f>VLOOKUP(C778,'FRED Graph'!$A$12:$C$853,3,FALSE)</f>
        <v>2.4E-2</v>
      </c>
      <c r="G778" s="82">
        <f t="shared" si="123"/>
        <v>1.9783315388433032E-3</v>
      </c>
      <c r="H778" s="83">
        <f t="shared" si="124"/>
        <v>4.7088584790229593E-2</v>
      </c>
      <c r="I778" s="84">
        <f t="shared" si="125"/>
        <v>-3.6418024726573961E-2</v>
      </c>
      <c r="J778" s="84">
        <f t="shared" si="126"/>
        <v>-1</v>
      </c>
      <c r="L778" s="85">
        <f t="shared" si="127"/>
        <v>0.7370051257353083</v>
      </c>
      <c r="M778" s="85">
        <f t="shared" si="128"/>
        <v>-3.6418024726573961E-2</v>
      </c>
      <c r="N778" s="85">
        <f t="shared" si="129"/>
        <v>-1</v>
      </c>
      <c r="P778" s="86">
        <f t="shared" si="130"/>
        <v>0.71300512573530828</v>
      </c>
      <c r="Q778" s="86">
        <f t="shared" si="130"/>
        <v>-6.0418024726573961E-2</v>
      </c>
      <c r="R778" s="86">
        <f t="shared" si="130"/>
        <v>-1.024</v>
      </c>
    </row>
    <row r="779" spans="1:18" x14ac:dyDescent="0.35">
      <c r="A779" s="1">
        <v>2018.01</v>
      </c>
      <c r="B779" s="89">
        <f t="shared" si="121"/>
        <v>2018.01</v>
      </c>
      <c r="C779" s="80">
        <f t="shared" si="122"/>
        <v>43101</v>
      </c>
      <c r="D779" s="1">
        <f>VLOOKUP(A779,Data_Shiller!A:M,13,FALSE)</f>
        <v>33.307343828030668</v>
      </c>
      <c r="E779" s="1">
        <f>VLOOKUP(A779,Data_Shiller!A:B,2)</f>
        <v>2789.8</v>
      </c>
      <c r="F779" s="81">
        <f>VLOOKUP(C779,'FRED Graph'!$A$12:$C$853,3,FALSE)</f>
        <v>2.58E-2</v>
      </c>
      <c r="G779" s="82">
        <f t="shared" si="123"/>
        <v>2.1249875904596482E-3</v>
      </c>
      <c r="H779" s="83">
        <f t="shared" si="124"/>
        <v>-3.0339092408057988E-2</v>
      </c>
      <c r="I779" s="84">
        <f t="shared" si="125"/>
        <v>-6.5384615384615485E-2</v>
      </c>
      <c r="J779" s="84">
        <f t="shared" si="126"/>
        <v>-1</v>
      </c>
      <c r="L779" s="85">
        <f t="shared" si="127"/>
        <v>-0.30906268856977082</v>
      </c>
      <c r="M779" s="85">
        <f t="shared" si="128"/>
        <v>-6.5384615384615485E-2</v>
      </c>
      <c r="N779" s="85">
        <f t="shared" si="129"/>
        <v>-1</v>
      </c>
      <c r="P779" s="86">
        <f t="shared" si="130"/>
        <v>-0.33486268856977081</v>
      </c>
      <c r="Q779" s="86">
        <f t="shared" si="130"/>
        <v>-9.1184615384615489E-2</v>
      </c>
      <c r="R779" s="86">
        <f t="shared" si="130"/>
        <v>-1.0258</v>
      </c>
    </row>
    <row r="780" spans="1:18" x14ac:dyDescent="0.35">
      <c r="A780" s="1">
        <v>2018.02</v>
      </c>
      <c r="B780" s="89">
        <f t="shared" si="121"/>
        <v>2018.02</v>
      </c>
      <c r="C780" s="80">
        <f t="shared" si="122"/>
        <v>43132</v>
      </c>
      <c r="D780" s="1">
        <f>VLOOKUP(A780,Data_Shiller!A:M,13,FALSE)</f>
        <v>32.035382339250283</v>
      </c>
      <c r="E780" s="1">
        <f>VLOOKUP(A780,Data_Shiller!A:B,2)</f>
        <v>2705.16</v>
      </c>
      <c r="F780" s="81">
        <f>VLOOKUP(C780,'FRED Graph'!$A$12:$C$853,3,FALSE)</f>
        <v>2.86E-2</v>
      </c>
      <c r="G780" s="82">
        <f t="shared" si="123"/>
        <v>2.3526510136486767E-3</v>
      </c>
      <c r="H780" s="83">
        <f t="shared" si="124"/>
        <v>-8.8349672477783248E-4</v>
      </c>
      <c r="I780" s="84">
        <f t="shared" si="125"/>
        <v>1.8372295908559932E-2</v>
      </c>
      <c r="J780" s="84">
        <f t="shared" si="126"/>
        <v>-1</v>
      </c>
      <c r="L780" s="85">
        <f t="shared" si="127"/>
        <v>-1.0550594727767537E-2</v>
      </c>
      <c r="M780" s="85">
        <f t="shared" si="128"/>
        <v>1.8372295908559932E-2</v>
      </c>
      <c r="N780" s="85">
        <f t="shared" si="129"/>
        <v>-1</v>
      </c>
      <c r="P780" s="86">
        <f t="shared" si="130"/>
        <v>-3.9150594727767538E-2</v>
      </c>
      <c r="Q780" s="86">
        <f t="shared" si="130"/>
        <v>-1.0227704091440068E-2</v>
      </c>
      <c r="R780" s="86">
        <f t="shared" si="130"/>
        <v>-1.0286</v>
      </c>
    </row>
    <row r="781" spans="1:18" x14ac:dyDescent="0.35">
      <c r="A781" s="1">
        <v>2018.03</v>
      </c>
      <c r="B781" s="89">
        <f t="shared" si="121"/>
        <v>2018.03</v>
      </c>
      <c r="C781" s="80">
        <f t="shared" si="122"/>
        <v>43160</v>
      </c>
      <c r="D781" s="1">
        <f>VLOOKUP(A781,Data_Shiller!A:M,13,FALSE)</f>
        <v>31.808409057643111</v>
      </c>
      <c r="E781" s="1">
        <f>VLOOKUP(A781,Data_Shiller!A:B,2)</f>
        <v>2702.77</v>
      </c>
      <c r="F781" s="81">
        <f>VLOOKUP(C781,'FRED Graph'!$A$12:$C$853,3,FALSE)</f>
        <v>2.8399999999999998E-2</v>
      </c>
      <c r="G781" s="82">
        <f t="shared" si="123"/>
        <v>2.3364081918575419E-3</v>
      </c>
      <c r="H781" s="83">
        <f t="shared" si="124"/>
        <v>-1.8181347284452531E-2</v>
      </c>
      <c r="I781" s="84">
        <f t="shared" si="125"/>
        <v>3.7446767575487483E-2</v>
      </c>
      <c r="J781" s="84">
        <f t="shared" si="126"/>
        <v>-1</v>
      </c>
      <c r="L781" s="85">
        <f t="shared" si="127"/>
        <v>-0.19762877858142669</v>
      </c>
      <c r="M781" s="85">
        <f t="shared" si="128"/>
        <v>3.7446767575487483E-2</v>
      </c>
      <c r="N781" s="85">
        <f t="shared" si="129"/>
        <v>-1</v>
      </c>
      <c r="P781" s="86">
        <f t="shared" si="130"/>
        <v>-0.2260287785814267</v>
      </c>
      <c r="Q781" s="86">
        <f t="shared" si="130"/>
        <v>9.0467675754874848E-3</v>
      </c>
      <c r="R781" s="86">
        <f t="shared" si="130"/>
        <v>-1.0284</v>
      </c>
    </row>
    <row r="782" spans="1:18" x14ac:dyDescent="0.35">
      <c r="A782" s="1">
        <v>2018.04</v>
      </c>
      <c r="B782" s="89">
        <f t="shared" si="121"/>
        <v>2018.04</v>
      </c>
      <c r="C782" s="80">
        <f t="shared" si="122"/>
        <v>43191</v>
      </c>
      <c r="D782" s="1">
        <f>VLOOKUP(A782,Data_Shiller!A:M,13,FALSE)</f>
        <v>30.97017929332522</v>
      </c>
      <c r="E782" s="1">
        <f>VLOOKUP(A782,Data_Shiller!A:B,2)</f>
        <v>2653.63</v>
      </c>
      <c r="F782" s="81">
        <f>VLOOKUP(C782,'FRED Graph'!$A$12:$C$853,3,FALSE)</f>
        <v>2.87E-2</v>
      </c>
      <c r="G782" s="82">
        <f t="shared" si="123"/>
        <v>2.3607713389290907E-3</v>
      </c>
      <c r="H782" s="83">
        <f t="shared" si="124"/>
        <v>1.8035671890956895E-2</v>
      </c>
      <c r="I782" s="84">
        <f t="shared" si="125"/>
        <v>9.427463512245482E-2</v>
      </c>
      <c r="J782" s="84">
        <f t="shared" si="126"/>
        <v>-1</v>
      </c>
      <c r="L782" s="85">
        <f t="shared" si="127"/>
        <v>0.23924150628065743</v>
      </c>
      <c r="M782" s="85">
        <f t="shared" si="128"/>
        <v>9.427463512245482E-2</v>
      </c>
      <c r="N782" s="85">
        <f t="shared" si="129"/>
        <v>-1</v>
      </c>
      <c r="P782" s="86">
        <f t="shared" si="130"/>
        <v>0.21054150628065743</v>
      </c>
      <c r="Q782" s="86">
        <f t="shared" si="130"/>
        <v>6.5574635122454816E-2</v>
      </c>
      <c r="R782" s="86">
        <f t="shared" si="130"/>
        <v>-1.0286999999999999</v>
      </c>
    </row>
    <row r="783" spans="1:18" x14ac:dyDescent="0.35">
      <c r="A783" s="1">
        <v>2018.05</v>
      </c>
      <c r="B783" s="89">
        <f t="shared" si="121"/>
        <v>2018.05</v>
      </c>
      <c r="C783" s="80">
        <f t="shared" si="122"/>
        <v>43221</v>
      </c>
      <c r="D783" s="1">
        <f>VLOOKUP(A783,Data_Shiller!A:M,13,FALSE)</f>
        <v>31.243615074864604</v>
      </c>
      <c r="E783" s="1">
        <f>VLOOKUP(A783,Data_Shiller!A:B,2)</f>
        <v>2701.49</v>
      </c>
      <c r="F783" s="81">
        <f>VLOOKUP(C783,'FRED Graph'!$A$12:$C$853,3,FALSE)</f>
        <v>2.98E-2</v>
      </c>
      <c r="G783" s="82">
        <f t="shared" si="123"/>
        <v>2.4500471914443711E-3</v>
      </c>
      <c r="H783" s="83">
        <f t="shared" si="124"/>
        <v>1.9566979703793175E-2</v>
      </c>
      <c r="I783" s="84">
        <f t="shared" si="125"/>
        <v>5.6716848850079105E-2</v>
      </c>
      <c r="J783" s="84">
        <f t="shared" si="126"/>
        <v>-1</v>
      </c>
      <c r="L783" s="85">
        <f t="shared" si="127"/>
        <v>0.26179598308460794</v>
      </c>
      <c r="M783" s="85">
        <f t="shared" si="128"/>
        <v>5.6716848850079105E-2</v>
      </c>
      <c r="N783" s="85">
        <f t="shared" si="129"/>
        <v>-1</v>
      </c>
      <c r="P783" s="86">
        <f t="shared" si="130"/>
        <v>0.23199598308460795</v>
      </c>
      <c r="Q783" s="86">
        <f t="shared" si="130"/>
        <v>2.6916848850079104E-2</v>
      </c>
      <c r="R783" s="86">
        <f t="shared" si="130"/>
        <v>-1.0298</v>
      </c>
    </row>
    <row r="784" spans="1:18" x14ac:dyDescent="0.35">
      <c r="A784" s="1">
        <v>2018.06</v>
      </c>
      <c r="B784" s="89">
        <f t="shared" si="121"/>
        <v>2018.06</v>
      </c>
      <c r="C784" s="80">
        <f t="shared" si="122"/>
        <v>43252</v>
      </c>
      <c r="D784" s="1">
        <f>VLOOKUP(A784,Data_Shiller!A:M,13,FALSE)</f>
        <v>31.630556496454599</v>
      </c>
      <c r="E784" s="1">
        <f>VLOOKUP(A784,Data_Shiller!A:B,2)</f>
        <v>2754.35</v>
      </c>
      <c r="F784" s="81">
        <f>VLOOKUP(C784,'FRED Graph'!$A$12:$C$853,3,FALSE)</f>
        <v>2.9100000000000001E-2</v>
      </c>
      <c r="G784" s="82">
        <f t="shared" si="123"/>
        <v>2.3932454057613572E-3</v>
      </c>
      <c r="H784" s="83">
        <f t="shared" si="124"/>
        <v>1.4264708551926963E-2</v>
      </c>
      <c r="I784" s="84">
        <f t="shared" si="125"/>
        <v>4.931108973078957E-2</v>
      </c>
      <c r="J784" s="84">
        <f t="shared" si="126"/>
        <v>-1</v>
      </c>
      <c r="L784" s="85">
        <f t="shared" si="127"/>
        <v>0.18526585399743634</v>
      </c>
      <c r="M784" s="85">
        <f t="shared" si="128"/>
        <v>4.931108973078957E-2</v>
      </c>
      <c r="N784" s="85">
        <f t="shared" si="129"/>
        <v>-1</v>
      </c>
      <c r="P784" s="86">
        <f t="shared" si="130"/>
        <v>0.15616585399743632</v>
      </c>
      <c r="Q784" s="86">
        <f t="shared" si="130"/>
        <v>2.0211089730789569E-2</v>
      </c>
      <c r="R784" s="86">
        <f t="shared" si="130"/>
        <v>-1.0290999999999999</v>
      </c>
    </row>
    <row r="785" spans="1:18" x14ac:dyDescent="0.35">
      <c r="A785" s="1">
        <v>2018.07</v>
      </c>
      <c r="B785" s="89">
        <f t="shared" si="121"/>
        <v>2018.07</v>
      </c>
      <c r="C785" s="80">
        <f t="shared" si="122"/>
        <v>43282</v>
      </c>
      <c r="D785" s="1">
        <f>VLOOKUP(A785,Data_Shiller!A:M,13,FALSE)</f>
        <v>31.886366962158988</v>
      </c>
      <c r="E785" s="1">
        <f>VLOOKUP(A785,Data_Shiller!A:B,2)</f>
        <v>2793.64</v>
      </c>
      <c r="F785" s="81">
        <f>VLOOKUP(C785,'FRED Graph'!$A$12:$C$853,3,FALSE)</f>
        <v>2.8900000000000002E-2</v>
      </c>
      <c r="G785" s="82">
        <f t="shared" si="123"/>
        <v>2.3770098189335176E-3</v>
      </c>
      <c r="H785" s="83">
        <f t="shared" si="124"/>
        <v>2.2973611488953605E-2</v>
      </c>
      <c r="I785" s="84">
        <f t="shared" si="125"/>
        <v>7.2476638494450407E-2</v>
      </c>
      <c r="J785" s="84">
        <f t="shared" si="126"/>
        <v>-1</v>
      </c>
      <c r="L785" s="85">
        <f t="shared" si="127"/>
        <v>0.3133278992284676</v>
      </c>
      <c r="M785" s="85">
        <f t="shared" si="128"/>
        <v>7.2476638494450407E-2</v>
      </c>
      <c r="N785" s="85">
        <f t="shared" si="129"/>
        <v>-1</v>
      </c>
      <c r="P785" s="86">
        <f t="shared" si="130"/>
        <v>0.28442789922846762</v>
      </c>
      <c r="Q785" s="86">
        <f t="shared" si="130"/>
        <v>4.3576638494450405E-2</v>
      </c>
      <c r="R785" s="86">
        <f t="shared" si="130"/>
        <v>-1.0288999999999999</v>
      </c>
    </row>
    <row r="786" spans="1:18" x14ac:dyDescent="0.35">
      <c r="A786" s="1">
        <v>2018.08</v>
      </c>
      <c r="B786" s="89">
        <f t="shared" si="121"/>
        <v>2018.08</v>
      </c>
      <c r="C786" s="80">
        <f t="shared" si="122"/>
        <v>43313</v>
      </c>
      <c r="D786" s="1">
        <f>VLOOKUP(A786,Data_Shiller!A:M,13,FALSE)</f>
        <v>32.390276880301116</v>
      </c>
      <c r="E786" s="1">
        <f>VLOOKUP(A786,Data_Shiller!A:B,2)</f>
        <v>2857.82</v>
      </c>
      <c r="F786" s="81">
        <f>VLOOKUP(C786,'FRED Graph'!$A$12:$C$853,3,FALSE)</f>
        <v>2.8900000000000002E-2</v>
      </c>
      <c r="G786" s="82">
        <f t="shared" si="123"/>
        <v>2.3770098189335176E-3</v>
      </c>
      <c r="H786" s="83">
        <f t="shared" si="124"/>
        <v>1.5284377602508226E-2</v>
      </c>
      <c r="I786" s="84">
        <f t="shared" si="125"/>
        <v>1.3884073111036344E-2</v>
      </c>
      <c r="J786" s="84">
        <f t="shared" si="126"/>
        <v>-1</v>
      </c>
      <c r="L786" s="85">
        <f t="shared" si="127"/>
        <v>0.1996441591278848</v>
      </c>
      <c r="M786" s="85">
        <f t="shared" si="128"/>
        <v>1.3884073111036344E-2</v>
      </c>
      <c r="N786" s="85">
        <f t="shared" si="129"/>
        <v>-1</v>
      </c>
      <c r="P786" s="86">
        <f t="shared" si="130"/>
        <v>0.17074415912788479</v>
      </c>
      <c r="Q786" s="86">
        <f t="shared" si="130"/>
        <v>-1.5015926888963659E-2</v>
      </c>
      <c r="R786" s="86">
        <f t="shared" si="130"/>
        <v>-1.0288999999999999</v>
      </c>
    </row>
    <row r="787" spans="1:18" x14ac:dyDescent="0.35">
      <c r="A787" s="1">
        <v>2018.09</v>
      </c>
      <c r="B787" s="89">
        <f t="shared" si="121"/>
        <v>2018.09</v>
      </c>
      <c r="C787" s="80">
        <f t="shared" si="122"/>
        <v>43344</v>
      </c>
      <c r="D787" s="1">
        <f>VLOOKUP(A787,Data_Shiller!A:M,13,FALSE)</f>
        <v>32.622891120500192</v>
      </c>
      <c r="E787" s="1">
        <f>VLOOKUP(A787,Data_Shiller!A:B,2)</f>
        <v>2901.5</v>
      </c>
      <c r="F787" s="81">
        <f>VLOOKUP(C787,'FRED Graph'!$A$12:$C$853,3,FALSE)</f>
        <v>0.03</v>
      </c>
      <c r="G787" s="82">
        <f t="shared" si="123"/>
        <v>2.4662697723036864E-3</v>
      </c>
      <c r="H787" s="83">
        <f t="shared" si="124"/>
        <v>-3.9993107013613582E-2</v>
      </c>
      <c r="I787" s="84">
        <f t="shared" si="125"/>
        <v>2.7798035498879825E-2</v>
      </c>
      <c r="J787" s="84">
        <f t="shared" si="126"/>
        <v>-1</v>
      </c>
      <c r="L787" s="85">
        <f t="shared" si="127"/>
        <v>-0.38723744808514904</v>
      </c>
      <c r="M787" s="85">
        <f t="shared" si="128"/>
        <v>2.7798035498879825E-2</v>
      </c>
      <c r="N787" s="85">
        <f t="shared" si="129"/>
        <v>-1</v>
      </c>
      <c r="P787" s="86">
        <f t="shared" si="130"/>
        <v>-0.41723744808514907</v>
      </c>
      <c r="Q787" s="86">
        <f t="shared" si="130"/>
        <v>-2.2019645011201738E-3</v>
      </c>
      <c r="R787" s="86">
        <f t="shared" si="130"/>
        <v>-1.03</v>
      </c>
    </row>
    <row r="788" spans="1:18" x14ac:dyDescent="0.35">
      <c r="A788" s="1">
        <v>2018.1</v>
      </c>
      <c r="B788" s="89">
        <f t="shared" si="121"/>
        <v>2018.1</v>
      </c>
      <c r="C788" s="80">
        <f t="shared" si="122"/>
        <v>43070</v>
      </c>
      <c r="D788" s="1">
        <f>VLOOKUP(A788,Data_Shiller!A:M,13,FALSE)</f>
        <v>31.0379610780065</v>
      </c>
      <c r="E788" s="1">
        <f>VLOOKUP(A788,Data_Shiller!A:B,2)</f>
        <v>2785.46</v>
      </c>
      <c r="F788" s="81">
        <f>VLOOKUP(C788,'FRED Graph'!$A$12:$C$853,3,FALSE)</f>
        <v>2.4E-2</v>
      </c>
      <c r="G788" s="82">
        <f t="shared" si="123"/>
        <v>1.9783315388433032E-3</v>
      </c>
      <c r="H788" s="83">
        <f t="shared" si="124"/>
        <v>-2.2341013692531941E-2</v>
      </c>
      <c r="I788" s="84">
        <f t="shared" si="125"/>
        <v>6.9008350505840976E-2</v>
      </c>
      <c r="J788" s="84">
        <f t="shared" si="126"/>
        <v>-1</v>
      </c>
      <c r="L788" s="85">
        <f t="shared" si="127"/>
        <v>-0.23748435609178542</v>
      </c>
      <c r="M788" s="85">
        <f t="shared" si="128"/>
        <v>6.9008350505840976E-2</v>
      </c>
      <c r="N788" s="85">
        <f t="shared" si="129"/>
        <v>-1</v>
      </c>
      <c r="P788" s="86">
        <f t="shared" si="130"/>
        <v>-0.26148435609178544</v>
      </c>
      <c r="Q788" s="86">
        <f t="shared" si="130"/>
        <v>4.5008350505840976E-2</v>
      </c>
      <c r="R788" s="86">
        <f t="shared" si="130"/>
        <v>-1.024</v>
      </c>
    </row>
    <row r="789" spans="1:18" x14ac:dyDescent="0.35">
      <c r="A789" s="1">
        <v>2018.11</v>
      </c>
      <c r="B789" s="89">
        <f t="shared" si="121"/>
        <v>2018.11</v>
      </c>
      <c r="C789" s="80">
        <f t="shared" si="122"/>
        <v>43405</v>
      </c>
      <c r="D789" s="1">
        <f>VLOOKUP(A789,Data_Shiller!A:M,13,FALSE)</f>
        <v>30.195583406705239</v>
      </c>
      <c r="E789" s="1">
        <f>VLOOKUP(A789,Data_Shiller!A:B,2)</f>
        <v>2723.23</v>
      </c>
      <c r="F789" s="81">
        <f>VLOOKUP(C789,'FRED Graph'!$A$12:$C$853,3,FALSE)</f>
        <v>3.1200000000000002E-2</v>
      </c>
      <c r="G789" s="82">
        <f t="shared" si="123"/>
        <v>2.5635446626290914E-3</v>
      </c>
      <c r="H789" s="83">
        <f t="shared" si="124"/>
        <v>-5.7255538459843658E-2</v>
      </c>
      <c r="I789" s="84">
        <f t="shared" si="125"/>
        <v>0.14015507320351195</v>
      </c>
      <c r="J789" s="84">
        <f t="shared" si="126"/>
        <v>-1</v>
      </c>
      <c r="L789" s="85">
        <f t="shared" si="127"/>
        <v>-0.50713511617861373</v>
      </c>
      <c r="M789" s="85">
        <f t="shared" si="128"/>
        <v>0.14015507320351195</v>
      </c>
      <c r="N789" s="85">
        <f t="shared" si="129"/>
        <v>-1</v>
      </c>
      <c r="P789" s="86">
        <f t="shared" si="130"/>
        <v>-0.53833511617861374</v>
      </c>
      <c r="Q789" s="86">
        <f t="shared" si="130"/>
        <v>0.10895507320351194</v>
      </c>
      <c r="R789" s="86">
        <f t="shared" si="130"/>
        <v>-1.0311999999999999</v>
      </c>
    </row>
    <row r="790" spans="1:18" x14ac:dyDescent="0.35">
      <c r="A790" s="1">
        <v>2018.12</v>
      </c>
      <c r="B790" s="89">
        <f t="shared" si="121"/>
        <v>2018.12</v>
      </c>
      <c r="C790" s="80">
        <f t="shared" si="122"/>
        <v>43435</v>
      </c>
      <c r="D790" s="1">
        <f>VLOOKUP(A790,Data_Shiller!A:M,13,FALSE)</f>
        <v>28.291857012072867</v>
      </c>
      <c r="E790" s="1">
        <f>VLOOKUP(A790,Data_Shiller!A:B,2)</f>
        <v>2567.31</v>
      </c>
      <c r="F790" s="81">
        <f>VLOOKUP(C790,'FRED Graph'!$A$12:$C$853,3,FALSE)</f>
        <v>2.8300000000000002E-2</v>
      </c>
      <c r="G790" s="82">
        <f t="shared" si="123"/>
        <v>2.3282856950768149E-3</v>
      </c>
      <c r="H790" s="83">
        <f t="shared" si="124"/>
        <v>1.5611671360295398E-2</v>
      </c>
      <c r="I790" s="84">
        <f t="shared" si="125"/>
        <v>0.23738447005212593</v>
      </c>
      <c r="J790" s="84">
        <f t="shared" si="126"/>
        <v>-1</v>
      </c>
      <c r="L790" s="85">
        <f t="shared" si="127"/>
        <v>0.20429309830822207</v>
      </c>
      <c r="M790" s="85">
        <f t="shared" si="128"/>
        <v>0.23738447005212593</v>
      </c>
      <c r="N790" s="85">
        <f t="shared" si="129"/>
        <v>-1</v>
      </c>
      <c r="P790" s="86">
        <f t="shared" si="130"/>
        <v>0.17599309830822207</v>
      </c>
      <c r="Q790" s="86">
        <f t="shared" si="130"/>
        <v>0.20908447005212594</v>
      </c>
      <c r="R790" s="86">
        <f t="shared" si="130"/>
        <v>-1.0283</v>
      </c>
    </row>
    <row r="791" spans="1:18" x14ac:dyDescent="0.35">
      <c r="A791" s="1">
        <v>2019.01</v>
      </c>
      <c r="B791" s="89">
        <f t="shared" si="121"/>
        <v>2019.01</v>
      </c>
      <c r="C791" s="80">
        <f t="shared" si="122"/>
        <v>43466</v>
      </c>
      <c r="D791" s="1">
        <f>VLOOKUP(A791,Data_Shiller!A:M,13,FALSE)</f>
        <v>28.38016446354758</v>
      </c>
      <c r="E791" s="1">
        <f>VLOOKUP(A791,Data_Shiller!A:B,2)</f>
        <v>2607.39</v>
      </c>
      <c r="F791" s="81">
        <f>VLOOKUP(C791,'FRED Graph'!$A$12:$C$853,3,FALSE)</f>
        <v>2.7099999999999999E-2</v>
      </c>
      <c r="G791" s="82">
        <f t="shared" si="123"/>
        <v>2.2307592150201394E-3</v>
      </c>
      <c r="H791" s="83">
        <f t="shared" si="124"/>
        <v>5.6558474182995422E-2</v>
      </c>
      <c r="I791" s="84">
        <f t="shared" si="125"/>
        <v>0.25727369405530354</v>
      </c>
      <c r="J791" s="84">
        <f t="shared" si="126"/>
        <v>-1</v>
      </c>
      <c r="L791" s="85">
        <f t="shared" si="127"/>
        <v>0.93518483404238206</v>
      </c>
      <c r="M791" s="85">
        <f t="shared" si="128"/>
        <v>0.25727369405530354</v>
      </c>
      <c r="N791" s="85">
        <f t="shared" si="129"/>
        <v>-1</v>
      </c>
      <c r="P791" s="86">
        <f t="shared" si="130"/>
        <v>0.90808483404238205</v>
      </c>
      <c r="Q791" s="86">
        <f t="shared" si="130"/>
        <v>0.23017369405530352</v>
      </c>
      <c r="R791" s="86">
        <f t="shared" si="130"/>
        <v>-1.0270999999999999</v>
      </c>
    </row>
    <row r="792" spans="1:18" x14ac:dyDescent="0.35">
      <c r="A792" s="1">
        <v>2019.02</v>
      </c>
      <c r="B792" s="89">
        <f t="shared" si="121"/>
        <v>2019.02</v>
      </c>
      <c r="C792" s="80">
        <f t="shared" si="122"/>
        <v>43497</v>
      </c>
      <c r="D792" s="1">
        <f>VLOOKUP(A792,Data_Shiller!A:M,13,FALSE)</f>
        <v>29.541548965131209</v>
      </c>
      <c r="E792" s="1">
        <f>VLOOKUP(A792,Data_Shiller!A:B,2)</f>
        <v>2754.86</v>
      </c>
      <c r="F792" s="81">
        <f>VLOOKUP(C792,'FRED Graph'!$A$12:$C$853,3,FALSE)</f>
        <v>2.6800000000000001E-2</v>
      </c>
      <c r="G792" s="82">
        <f t="shared" si="123"/>
        <v>2.206361275312263E-3</v>
      </c>
      <c r="H792" s="83">
        <f t="shared" si="124"/>
        <v>1.7830307166244452E-2</v>
      </c>
      <c r="I792" s="84">
        <f t="shared" si="125"/>
        <v>0.1896481892097297</v>
      </c>
      <c r="J792" s="84">
        <f t="shared" si="126"/>
        <v>-1</v>
      </c>
      <c r="L792" s="85">
        <f t="shared" si="127"/>
        <v>0.23624497885183771</v>
      </c>
      <c r="M792" s="85">
        <f t="shared" si="128"/>
        <v>0.1896481892097297</v>
      </c>
      <c r="N792" s="85">
        <f t="shared" si="129"/>
        <v>-1</v>
      </c>
      <c r="P792" s="86">
        <f t="shared" si="130"/>
        <v>0.20944497885183772</v>
      </c>
      <c r="Q792" s="86">
        <f t="shared" si="130"/>
        <v>0.16284818920972971</v>
      </c>
      <c r="R792" s="86">
        <f t="shared" si="130"/>
        <v>-1.0267999999999999</v>
      </c>
    </row>
    <row r="793" spans="1:18" x14ac:dyDescent="0.35">
      <c r="A793" s="1">
        <v>2019.03</v>
      </c>
      <c r="B793" s="89">
        <f t="shared" si="121"/>
        <v>2019.03</v>
      </c>
      <c r="C793" s="80">
        <f t="shared" si="122"/>
        <v>43525</v>
      </c>
      <c r="D793" s="1">
        <f>VLOOKUP(A793,Data_Shiller!A:M,13,FALSE)</f>
        <v>29.57619601478482</v>
      </c>
      <c r="E793" s="1">
        <f>VLOOKUP(A793,Data_Shiller!A:B,2)</f>
        <v>2803.98</v>
      </c>
      <c r="F793" s="81">
        <f>VLOOKUP(C793,'FRED Graph'!$A$12:$C$853,3,FALSE)</f>
        <v>2.5699999999999997E-2</v>
      </c>
      <c r="G793" s="82">
        <f t="shared" si="123"/>
        <v>2.1168462230236607E-3</v>
      </c>
      <c r="H793" s="83">
        <f t="shared" si="124"/>
        <v>3.5599397998559157E-2</v>
      </c>
      <c r="I793" s="84">
        <f t="shared" si="125"/>
        <v>-5.4061142959779818E-2</v>
      </c>
      <c r="J793" s="84">
        <f t="shared" si="126"/>
        <v>-1</v>
      </c>
      <c r="L793" s="85">
        <f t="shared" si="127"/>
        <v>0.52160340572342023</v>
      </c>
      <c r="M793" s="85">
        <f t="shared" si="128"/>
        <v>-5.4061142959779818E-2</v>
      </c>
      <c r="N793" s="85">
        <f t="shared" si="129"/>
        <v>-1</v>
      </c>
      <c r="P793" s="86">
        <f t="shared" si="130"/>
        <v>0.49590340572342023</v>
      </c>
      <c r="Q793" s="86">
        <f t="shared" si="130"/>
        <v>-7.9761142959779818E-2</v>
      </c>
      <c r="R793" s="86">
        <f t="shared" si="130"/>
        <v>-1.0257000000000001</v>
      </c>
    </row>
    <row r="794" spans="1:18" x14ac:dyDescent="0.35">
      <c r="A794" s="1">
        <v>2019.04</v>
      </c>
      <c r="B794" s="89">
        <f t="shared" si="121"/>
        <v>2019.04</v>
      </c>
      <c r="C794" s="80">
        <f t="shared" si="122"/>
        <v>43556</v>
      </c>
      <c r="D794" s="1">
        <f>VLOOKUP(A794,Data_Shiller!A:M,13,FALSE)</f>
        <v>30.133517171387517</v>
      </c>
      <c r="E794" s="1">
        <f>VLOOKUP(A794,Data_Shiller!A:B,2)</f>
        <v>2903.8</v>
      </c>
      <c r="F794" s="81">
        <f>VLOOKUP(C794,'FRED Graph'!$A$12:$C$853,3,FALSE)</f>
        <v>2.53E-2</v>
      </c>
      <c r="G794" s="82">
        <f t="shared" si="123"/>
        <v>2.0842734756658654E-3</v>
      </c>
      <c r="H794" s="83">
        <f t="shared" si="124"/>
        <v>-1.6905434258557839E-2</v>
      </c>
      <c r="I794" s="84">
        <f t="shared" si="125"/>
        <v>-4.8841091640182466E-2</v>
      </c>
      <c r="J794" s="84">
        <f t="shared" si="126"/>
        <v>-1</v>
      </c>
      <c r="L794" s="85">
        <f t="shared" si="127"/>
        <v>-0.18502639079561833</v>
      </c>
      <c r="M794" s="85">
        <f t="shared" si="128"/>
        <v>-4.8841091640182466E-2</v>
      </c>
      <c r="N794" s="85">
        <f t="shared" si="129"/>
        <v>-1</v>
      </c>
      <c r="P794" s="86">
        <f t="shared" si="130"/>
        <v>-0.21032639079561832</v>
      </c>
      <c r="Q794" s="86">
        <f t="shared" si="130"/>
        <v>-7.4141091640182469E-2</v>
      </c>
      <c r="R794" s="86">
        <f t="shared" si="130"/>
        <v>-1.0253000000000001</v>
      </c>
    </row>
    <row r="795" spans="1:18" x14ac:dyDescent="0.35">
      <c r="A795" s="1">
        <v>2019.05</v>
      </c>
      <c r="B795" s="89">
        <f t="shared" si="121"/>
        <v>2019.05</v>
      </c>
      <c r="C795" s="80">
        <f t="shared" si="122"/>
        <v>43586</v>
      </c>
      <c r="D795" s="1">
        <f>VLOOKUP(A795,Data_Shiller!A:M,13,FALSE)</f>
        <v>29.242030936939855</v>
      </c>
      <c r="E795" s="1">
        <f>VLOOKUP(A795,Data_Shiller!A:B,2)</f>
        <v>2854.71</v>
      </c>
      <c r="F795" s="81">
        <f>VLOOKUP(C795,'FRED Graph'!$A$12:$C$853,3,FALSE)</f>
        <v>2.4E-2</v>
      </c>
      <c r="G795" s="82">
        <f t="shared" si="123"/>
        <v>1.9783315388433032E-3</v>
      </c>
      <c r="H795" s="83">
        <f t="shared" si="124"/>
        <v>1.2421576972792447E-2</v>
      </c>
      <c r="I795" s="84">
        <f t="shared" si="125"/>
        <v>2.2736109797492521E-2</v>
      </c>
      <c r="J795" s="84">
        <f t="shared" si="126"/>
        <v>-1</v>
      </c>
      <c r="L795" s="85">
        <f t="shared" si="127"/>
        <v>0.15967610451699654</v>
      </c>
      <c r="M795" s="85">
        <f t="shared" si="128"/>
        <v>2.2736109797492521E-2</v>
      </c>
      <c r="N795" s="85">
        <f t="shared" si="129"/>
        <v>-1</v>
      </c>
      <c r="P795" s="86">
        <f t="shared" si="130"/>
        <v>0.13567610451699655</v>
      </c>
      <c r="Q795" s="86">
        <f t="shared" si="130"/>
        <v>-1.2638902025074797E-3</v>
      </c>
      <c r="R795" s="86">
        <f t="shared" si="130"/>
        <v>-1.024</v>
      </c>
    </row>
    <row r="796" spans="1:18" x14ac:dyDescent="0.35">
      <c r="A796" s="1">
        <v>2019.06</v>
      </c>
      <c r="B796" s="89">
        <f t="shared" si="121"/>
        <v>2019.06</v>
      </c>
      <c r="C796" s="80">
        <f t="shared" si="122"/>
        <v>43617</v>
      </c>
      <c r="D796" s="1">
        <f>VLOOKUP(A796,Data_Shiller!A:M,13,FALSE)</f>
        <v>29.283796275306265</v>
      </c>
      <c r="E796" s="1">
        <f>VLOOKUP(A796,Data_Shiller!A:B,2)</f>
        <v>2890.17</v>
      </c>
      <c r="F796" s="81">
        <f>VLOOKUP(C796,'FRED Graph'!$A$12:$C$853,3,FALSE)</f>
        <v>2.07E-2</v>
      </c>
      <c r="G796" s="82">
        <f t="shared" si="123"/>
        <v>1.7088472872288651E-3</v>
      </c>
      <c r="H796" s="83">
        <f t="shared" si="124"/>
        <v>3.6656541436537182E-2</v>
      </c>
      <c r="I796" s="84">
        <f t="shared" si="125"/>
        <v>7.4213942117905995E-2</v>
      </c>
      <c r="J796" s="84">
        <f t="shared" si="126"/>
        <v>-1</v>
      </c>
      <c r="L796" s="85">
        <f t="shared" si="127"/>
        <v>0.54034750638718743</v>
      </c>
      <c r="M796" s="85">
        <f t="shared" si="128"/>
        <v>7.4213942117905995E-2</v>
      </c>
      <c r="N796" s="85">
        <f t="shared" si="129"/>
        <v>-1</v>
      </c>
      <c r="P796" s="86">
        <f t="shared" si="130"/>
        <v>0.51964750638718737</v>
      </c>
      <c r="Q796" s="86">
        <f t="shared" si="130"/>
        <v>5.3513942117905999E-2</v>
      </c>
      <c r="R796" s="86">
        <f t="shared" si="130"/>
        <v>-1.0206999999999999</v>
      </c>
    </row>
    <row r="797" spans="1:18" x14ac:dyDescent="0.35">
      <c r="A797" s="1">
        <v>2019.07</v>
      </c>
      <c r="B797" s="89">
        <f t="shared" si="121"/>
        <v>2019.07</v>
      </c>
      <c r="C797" s="80">
        <f t="shared" si="122"/>
        <v>43647</v>
      </c>
      <c r="D797" s="1">
        <f>VLOOKUP(A797,Data_Shiller!A:M,13,FALSE)</f>
        <v>29.98668533504252</v>
      </c>
      <c r="E797" s="1">
        <f>VLOOKUP(A797,Data_Shiller!A:B,2)</f>
        <v>2996.1136363636365</v>
      </c>
      <c r="F797" s="81">
        <f>VLOOKUP(C797,'FRED Graph'!$A$12:$C$853,3,FALSE)</f>
        <v>2.06E-2</v>
      </c>
      <c r="G797" s="82">
        <f t="shared" si="123"/>
        <v>1.7006686367058155E-3</v>
      </c>
      <c r="H797" s="83">
        <f t="shared" si="124"/>
        <v>-3.2914457365223138E-2</v>
      </c>
      <c r="I797" s="84">
        <f t="shared" si="125"/>
        <v>7.0593268552442856E-2</v>
      </c>
      <c r="J797" s="84">
        <f t="shared" si="126"/>
        <v>-1</v>
      </c>
      <c r="L797" s="85">
        <f t="shared" si="127"/>
        <v>-0.3307649309309062</v>
      </c>
      <c r="M797" s="85">
        <f t="shared" si="128"/>
        <v>7.0593268552442856E-2</v>
      </c>
      <c r="N797" s="85">
        <f t="shared" si="129"/>
        <v>-1</v>
      </c>
      <c r="P797" s="86">
        <f t="shared" si="130"/>
        <v>-0.35136493093090621</v>
      </c>
      <c r="Q797" s="86">
        <f t="shared" si="130"/>
        <v>4.9993268552442856E-2</v>
      </c>
      <c r="R797" s="86">
        <f t="shared" si="130"/>
        <v>-1.0206</v>
      </c>
    </row>
    <row r="798" spans="1:18" x14ac:dyDescent="0.35">
      <c r="A798" s="1">
        <v>2019.08</v>
      </c>
      <c r="B798" s="89">
        <f t="shared" si="121"/>
        <v>2019.08</v>
      </c>
      <c r="C798" s="80">
        <f t="shared" si="122"/>
        <v>43678</v>
      </c>
      <c r="D798" s="1">
        <f>VLOOKUP(A798,Data_Shiller!A:M,13,FALSE)</f>
        <v>28.705397371833072</v>
      </c>
      <c r="E798" s="1">
        <f>VLOOKUP(A798,Data_Shiller!A:B,2)</f>
        <v>2897.4981818181818</v>
      </c>
      <c r="F798" s="81">
        <f>VLOOKUP(C798,'FRED Graph'!$A$12:$C$853,3,FALSE)</f>
        <v>1.6299999999999999E-2</v>
      </c>
      <c r="G798" s="82">
        <f t="shared" si="123"/>
        <v>1.3482898900922802E-3</v>
      </c>
      <c r="H798" s="83">
        <f t="shared" si="124"/>
        <v>2.9217556964503455E-2</v>
      </c>
      <c r="I798" s="84">
        <f t="shared" si="125"/>
        <v>0.17056501408111324</v>
      </c>
      <c r="J798" s="84">
        <f t="shared" si="126"/>
        <v>-1</v>
      </c>
      <c r="L798" s="85">
        <f t="shared" si="127"/>
        <v>0.41281804248415166</v>
      </c>
      <c r="M798" s="85">
        <f t="shared" si="128"/>
        <v>0.17056501408111324</v>
      </c>
      <c r="N798" s="85">
        <f t="shared" si="129"/>
        <v>-1</v>
      </c>
      <c r="P798" s="86">
        <f t="shared" si="130"/>
        <v>0.39651804248415168</v>
      </c>
      <c r="Q798" s="86">
        <f t="shared" si="130"/>
        <v>0.15426501408111323</v>
      </c>
      <c r="R798" s="86">
        <f t="shared" si="130"/>
        <v>-1.0163</v>
      </c>
    </row>
    <row r="799" spans="1:18" x14ac:dyDescent="0.35">
      <c r="A799" s="1">
        <v>2019.09</v>
      </c>
      <c r="B799" s="89">
        <f t="shared" si="121"/>
        <v>2019.09</v>
      </c>
      <c r="C799" s="80">
        <f t="shared" si="122"/>
        <v>43709</v>
      </c>
      <c r="D799" s="1">
        <f>VLOOKUP(A799,Data_Shiller!A:M,13,FALSE)</f>
        <v>29.229520233035274</v>
      </c>
      <c r="E799" s="1">
        <f>VLOOKUP(A799,Data_Shiller!A:B,2)</f>
        <v>2982.1559999999999</v>
      </c>
      <c r="F799" s="81">
        <f>VLOOKUP(C799,'FRED Graph'!$A$12:$C$853,3,FALSE)</f>
        <v>1.7000000000000001E-2</v>
      </c>
      <c r="G799" s="82">
        <f t="shared" si="123"/>
        <v>1.4057468926966799E-3</v>
      </c>
      <c r="H799" s="83">
        <f t="shared" si="124"/>
        <v>-1.5009275168703651E-3</v>
      </c>
      <c r="I799" s="84">
        <f t="shared" si="125"/>
        <v>0.1285515132899373</v>
      </c>
      <c r="J799" s="84">
        <f t="shared" si="126"/>
        <v>-1</v>
      </c>
      <c r="L799" s="85">
        <f t="shared" si="127"/>
        <v>-1.7863187869420427E-2</v>
      </c>
      <c r="M799" s="85">
        <f t="shared" si="128"/>
        <v>0.1285515132899373</v>
      </c>
      <c r="N799" s="85">
        <f t="shared" si="129"/>
        <v>-1</v>
      </c>
      <c r="P799" s="86">
        <f t="shared" si="130"/>
        <v>-3.4863187869420428E-2</v>
      </c>
      <c r="Q799" s="86">
        <f t="shared" si="130"/>
        <v>0.1115515132899373</v>
      </c>
      <c r="R799" s="86">
        <f t="shared" si="130"/>
        <v>-1.0169999999999999</v>
      </c>
    </row>
    <row r="800" spans="1:18" x14ac:dyDescent="0.35">
      <c r="A800" s="1">
        <v>2019.1</v>
      </c>
      <c r="B800" s="89">
        <f t="shared" si="121"/>
        <v>2019.1</v>
      </c>
      <c r="C800" s="80">
        <f t="shared" si="122"/>
        <v>43435</v>
      </c>
      <c r="D800" s="1">
        <f>VLOOKUP(A800,Data_Shiller!A:M,13,FALSE)</f>
        <v>28.8411228819534</v>
      </c>
      <c r="E800" s="1">
        <f>VLOOKUP(A800,Data_Shiller!A:B,2)</f>
        <v>2977.68</v>
      </c>
      <c r="F800" s="81">
        <f>VLOOKUP(C800,'FRED Graph'!$A$12:$C$853,3,FALSE)</f>
        <v>2.8300000000000002E-2</v>
      </c>
      <c r="G800" s="82">
        <f t="shared" si="123"/>
        <v>2.3282856950768149E-3</v>
      </c>
      <c r="H800" s="83">
        <f t="shared" si="124"/>
        <v>4.2726048467263134E-2</v>
      </c>
      <c r="I800" s="84">
        <f t="shared" si="125"/>
        <v>0.14810905256319162</v>
      </c>
      <c r="J800" s="84">
        <f t="shared" si="126"/>
        <v>-1</v>
      </c>
      <c r="L800" s="85">
        <f t="shared" si="127"/>
        <v>0.65212412913339879</v>
      </c>
      <c r="M800" s="85">
        <f t="shared" si="128"/>
        <v>0.14810905256319162</v>
      </c>
      <c r="N800" s="85">
        <f t="shared" si="129"/>
        <v>-1</v>
      </c>
      <c r="P800" s="86">
        <f t="shared" si="130"/>
        <v>0.6238241291333988</v>
      </c>
      <c r="Q800" s="86">
        <f t="shared" si="130"/>
        <v>0.11980905256319162</v>
      </c>
      <c r="R800" s="86">
        <f t="shared" si="130"/>
        <v>-1.0283</v>
      </c>
    </row>
    <row r="801" spans="1:18" x14ac:dyDescent="0.35">
      <c r="A801" s="1">
        <v>2019.11</v>
      </c>
      <c r="B801" s="89">
        <f t="shared" si="121"/>
        <v>2019.11</v>
      </c>
      <c r="C801" s="80">
        <f t="shared" si="122"/>
        <v>43770</v>
      </c>
      <c r="D801" s="1">
        <f>VLOOKUP(A801,Data_Shiller!A:M,13,FALSE)</f>
        <v>29.836867659083424</v>
      </c>
      <c r="E801" s="1">
        <f>VLOOKUP(A801,Data_Shiller!A:B,2)</f>
        <v>3104.9044999999996</v>
      </c>
      <c r="F801" s="81">
        <f>VLOOKUP(C801,'FRED Graph'!$A$12:$C$853,3,FALSE)</f>
        <v>1.8100000000000002E-2</v>
      </c>
      <c r="G801" s="82">
        <f t="shared" si="123"/>
        <v>1.4959632659397037E-3</v>
      </c>
      <c r="H801" s="83">
        <f t="shared" si="124"/>
        <v>2.3139205669457485E-2</v>
      </c>
      <c r="I801" s="84">
        <f t="shared" si="125"/>
        <v>0.14302790955406253</v>
      </c>
      <c r="J801" s="84">
        <f t="shared" si="126"/>
        <v>-1</v>
      </c>
      <c r="L801" s="85">
        <f t="shared" si="127"/>
        <v>0.3158813162590286</v>
      </c>
      <c r="M801" s="85">
        <f t="shared" si="128"/>
        <v>0.14302790955406253</v>
      </c>
      <c r="N801" s="85">
        <f t="shared" si="129"/>
        <v>-1</v>
      </c>
      <c r="P801" s="86">
        <f t="shared" si="130"/>
        <v>0.29778131625902859</v>
      </c>
      <c r="Q801" s="86">
        <f t="shared" si="130"/>
        <v>0.12492790955406252</v>
      </c>
      <c r="R801" s="86">
        <f t="shared" si="130"/>
        <v>-1.0181</v>
      </c>
    </row>
    <row r="802" spans="1:18" x14ac:dyDescent="0.35">
      <c r="A802" s="1">
        <v>2019.12</v>
      </c>
      <c r="B802" s="89">
        <f t="shared" si="121"/>
        <v>2019.12</v>
      </c>
      <c r="C802" s="80">
        <f t="shared" si="122"/>
        <v>43800</v>
      </c>
      <c r="D802" s="1">
        <f>VLOOKUP(A802,Data_Shiller!A:M,13,FALSE)</f>
        <v>30.331822322243287</v>
      </c>
      <c r="E802" s="1">
        <f>VLOOKUP(A802,Data_Shiller!A:B,2)</f>
        <v>3176.7495238095235</v>
      </c>
      <c r="F802" s="81">
        <f>VLOOKUP(C802,'FRED Graph'!$A$12:$C$853,3,FALSE)</f>
        <v>1.8600000000000002E-2</v>
      </c>
      <c r="G802" s="82">
        <f t="shared" si="123"/>
        <v>1.5369411743291206E-3</v>
      </c>
      <c r="H802" s="83">
        <f t="shared" si="124"/>
        <v>3.1936207929818883E-2</v>
      </c>
      <c r="I802" s="84">
        <f t="shared" si="125"/>
        <v>0.16323618601463541</v>
      </c>
      <c r="J802" s="84">
        <f t="shared" si="126"/>
        <v>-1</v>
      </c>
      <c r="L802" s="85">
        <f t="shared" si="127"/>
        <v>0.45825747628629321</v>
      </c>
      <c r="M802" s="85">
        <f t="shared" si="128"/>
        <v>0.16323618601463541</v>
      </c>
      <c r="N802" s="85">
        <f t="shared" si="129"/>
        <v>-1</v>
      </c>
      <c r="P802" s="86">
        <f t="shared" si="130"/>
        <v>0.4396574762862932</v>
      </c>
      <c r="Q802" s="86">
        <f t="shared" si="130"/>
        <v>0.1446361860146354</v>
      </c>
      <c r="R802" s="86">
        <f t="shared" si="130"/>
        <v>-1.0185999999999999</v>
      </c>
    </row>
    <row r="803" spans="1:18" x14ac:dyDescent="0.35">
      <c r="A803" s="1">
        <v>2020.01</v>
      </c>
      <c r="B803" s="89">
        <f t="shared" si="121"/>
        <v>2020.01</v>
      </c>
      <c r="C803" s="80">
        <f t="shared" si="122"/>
        <v>43831</v>
      </c>
      <c r="D803" s="1">
        <f>VLOOKUP(A803,Data_Shiller!A:M,13,FALSE)</f>
        <v>30.985220300230697</v>
      </c>
      <c r="E803" s="1">
        <f>VLOOKUP(A803,Data_Shiller!A:B,2)</f>
        <v>3278.2028571428577</v>
      </c>
      <c r="F803" s="81">
        <f>VLOOKUP(C803,'FRED Graph'!$A$12:$C$853,3,FALSE)</f>
        <v>1.7600000000000001E-2</v>
      </c>
      <c r="G803" s="82">
        <f t="shared" si="123"/>
        <v>1.4549669057570824E-3</v>
      </c>
      <c r="H803" s="83">
        <f t="shared" si="124"/>
        <v>-2.7107737234899343E-4</v>
      </c>
      <c r="I803" s="84">
        <f t="shared" si="125"/>
        <v>0.15726469238670049</v>
      </c>
      <c r="J803" s="84">
        <f t="shared" si="126"/>
        <v>-1</v>
      </c>
      <c r="L803" s="85">
        <f t="shared" si="127"/>
        <v>-3.2480829736610817E-3</v>
      </c>
      <c r="M803" s="85">
        <f t="shared" si="128"/>
        <v>0.15726469238670049</v>
      </c>
      <c r="N803" s="85">
        <f t="shared" si="129"/>
        <v>-1</v>
      </c>
      <c r="P803" s="86">
        <f t="shared" si="130"/>
        <v>-2.0848082973661083E-2</v>
      </c>
      <c r="Q803" s="86">
        <f t="shared" si="130"/>
        <v>0.13966469238670048</v>
      </c>
      <c r="R803" s="86">
        <f t="shared" si="130"/>
        <v>-1.0176000000000001</v>
      </c>
    </row>
    <row r="804" spans="1:18" x14ac:dyDescent="0.35">
      <c r="A804" s="1">
        <v>2020.02</v>
      </c>
      <c r="B804" s="89">
        <f t="shared" si="121"/>
        <v>2020.02</v>
      </c>
      <c r="C804" s="80">
        <f t="shared" si="122"/>
        <v>43862</v>
      </c>
      <c r="D804" s="1">
        <f>VLOOKUP(A804,Data_Shiller!A:M,13,FALSE)</f>
        <v>30.729689264735747</v>
      </c>
      <c r="E804" s="1">
        <f>VLOOKUP(A804,Data_Shiller!A:B,2)</f>
        <v>3277.3142105263164</v>
      </c>
      <c r="F804" s="81">
        <f>VLOOKUP(C804,'FRED Graph'!$A$12:$C$853,3,FALSE)</f>
        <v>1.4999999999999999E-2</v>
      </c>
      <c r="G804" s="82">
        <f t="shared" si="123"/>
        <v>1.2414877164492744E-3</v>
      </c>
      <c r="H804" s="83">
        <f t="shared" si="124"/>
        <v>-0.19068070194658615</v>
      </c>
      <c r="I804" s="84">
        <f t="shared" si="125"/>
        <v>0.18494347987448623</v>
      </c>
      <c r="J804" s="84">
        <f t="shared" si="126"/>
        <v>-1</v>
      </c>
      <c r="L804" s="85">
        <f t="shared" si="127"/>
        <v>-0.92103425189344346</v>
      </c>
      <c r="M804" s="85">
        <f t="shared" si="128"/>
        <v>0.18494347987448623</v>
      </c>
      <c r="N804" s="85">
        <f t="shared" si="129"/>
        <v>-1</v>
      </c>
      <c r="P804" s="86">
        <f t="shared" si="130"/>
        <v>-0.93603425189344347</v>
      </c>
      <c r="Q804" s="86">
        <f t="shared" si="130"/>
        <v>0.16994347987448621</v>
      </c>
      <c r="R804" s="86">
        <f t="shared" si="130"/>
        <v>-1.0149999999999999</v>
      </c>
    </row>
    <row r="805" spans="1:18" x14ac:dyDescent="0.35">
      <c r="A805" s="1">
        <v>2020.03</v>
      </c>
      <c r="B805" s="89">
        <f t="shared" si="121"/>
        <v>2020.03</v>
      </c>
      <c r="C805" s="80">
        <f t="shared" si="122"/>
        <v>43891</v>
      </c>
      <c r="D805" s="1">
        <f>VLOOKUP(A805,Data_Shiller!A:M,13,FALSE)</f>
        <v>24.817168629099424</v>
      </c>
      <c r="E805" s="1">
        <f>VLOOKUP(A805,Data_Shiller!A:B,2)</f>
        <v>2652.3936363636367</v>
      </c>
      <c r="F805" s="81">
        <f>VLOOKUP(C805,'FRED Graph'!$A$12:$C$853,3,FALSE)</f>
        <v>8.6999999999999994E-3</v>
      </c>
      <c r="G805" s="82">
        <f t="shared" si="123"/>
        <v>7.2212503004753792E-4</v>
      </c>
      <c r="H805" s="83">
        <f t="shared" si="124"/>
        <v>4.1314230372621052E-2</v>
      </c>
      <c r="I805" s="84">
        <f t="shared" si="125"/>
        <v>0.47433179120078517</v>
      </c>
      <c r="J805" s="84">
        <f t="shared" si="126"/>
        <v>-1</v>
      </c>
      <c r="L805" s="85">
        <f t="shared" si="127"/>
        <v>0.62548003959997911</v>
      </c>
      <c r="M805" s="85">
        <f t="shared" si="128"/>
        <v>0.47433179120078517</v>
      </c>
      <c r="N805" s="85">
        <f t="shared" si="129"/>
        <v>-1</v>
      </c>
      <c r="P805" s="86">
        <f t="shared" si="130"/>
        <v>0.61678003959997907</v>
      </c>
      <c r="Q805" s="86">
        <f t="shared" si="130"/>
        <v>0.46563179120078518</v>
      </c>
      <c r="R805" s="86">
        <f t="shared" si="130"/>
        <v>-1.0086999999999999</v>
      </c>
    </row>
    <row r="806" spans="1:18" x14ac:dyDescent="0.35">
      <c r="A806" s="1">
        <v>2020.04</v>
      </c>
      <c r="B806" s="89">
        <f t="shared" si="121"/>
        <v>2020.04</v>
      </c>
      <c r="C806" s="80">
        <f t="shared" si="122"/>
        <v>43922</v>
      </c>
      <c r="D806" s="1">
        <f>VLOOKUP(A806,Data_Shiller!A:M,13,FALSE)</f>
        <v>25.927358825280169</v>
      </c>
      <c r="E806" s="1">
        <f>VLOOKUP(A806,Data_Shiller!A:B,2)</f>
        <v>2761.9752380952382</v>
      </c>
      <c r="F806" s="81">
        <f>VLOOKUP(C806,'FRED Graph'!$A$12:$C$853,3,FALSE)</f>
        <v>6.6E-3</v>
      </c>
      <c r="G806" s="82">
        <f t="shared" si="123"/>
        <v>5.4834323189068002E-4</v>
      </c>
      <c r="H806" s="83">
        <f t="shared" si="124"/>
        <v>5.7075009120456821E-2</v>
      </c>
      <c r="I806" s="84">
        <f t="shared" si="125"/>
        <v>0.49935311995487019</v>
      </c>
      <c r="J806" s="84">
        <f t="shared" si="126"/>
        <v>-1</v>
      </c>
      <c r="L806" s="85">
        <f t="shared" si="127"/>
        <v>0.94656839017995753</v>
      </c>
      <c r="M806" s="85">
        <f t="shared" si="128"/>
        <v>0.49935311995487019</v>
      </c>
      <c r="N806" s="85">
        <f t="shared" si="129"/>
        <v>-1</v>
      </c>
      <c r="P806" s="86">
        <f t="shared" si="130"/>
        <v>0.93996839017995748</v>
      </c>
      <c r="Q806" s="86">
        <f t="shared" si="130"/>
        <v>0.4927531199548702</v>
      </c>
      <c r="R806" s="86">
        <f t="shared" si="130"/>
        <v>-1.0065999999999999</v>
      </c>
    </row>
    <row r="807" spans="1:18" x14ac:dyDescent="0.35">
      <c r="A807" s="1">
        <v>2020.05</v>
      </c>
      <c r="B807" s="89">
        <f t="shared" si="121"/>
        <v>2020.05</v>
      </c>
      <c r="C807" s="80">
        <f t="shared" si="122"/>
        <v>43952</v>
      </c>
      <c r="D807" s="1">
        <f>VLOOKUP(A807,Data_Shiller!A:M,13,FALSE)</f>
        <v>27.328480997698456</v>
      </c>
      <c r="E807" s="1">
        <f>VLOOKUP(A807,Data_Shiller!A:B,2)</f>
        <v>2919.6149999999998</v>
      </c>
      <c r="F807" s="81">
        <f>VLOOKUP(C807,'FRED Graph'!$A$12:$C$853,3,FALSE)</f>
        <v>6.7000000000000002E-3</v>
      </c>
      <c r="G807" s="82">
        <f t="shared" si="123"/>
        <v>5.5662608827478088E-4</v>
      </c>
      <c r="H807" s="83">
        <f t="shared" si="124"/>
        <v>6.3380243316639051E-2</v>
      </c>
      <c r="I807" s="84">
        <f t="shared" si="125"/>
        <v>0.42753393855011756</v>
      </c>
      <c r="J807" s="84">
        <f t="shared" si="126"/>
        <v>-1</v>
      </c>
      <c r="L807" s="85">
        <f t="shared" si="127"/>
        <v>1.0905619752825082</v>
      </c>
      <c r="M807" s="85">
        <f t="shared" si="128"/>
        <v>0.42753393855011756</v>
      </c>
      <c r="N807" s="85">
        <f t="shared" si="129"/>
        <v>-1</v>
      </c>
      <c r="P807" s="86">
        <f t="shared" si="130"/>
        <v>1.0838619752825083</v>
      </c>
      <c r="Q807" s="86">
        <f t="shared" si="130"/>
        <v>0.42083393855011758</v>
      </c>
      <c r="R807" s="86">
        <f t="shared" si="130"/>
        <v>-1.0066999999999999</v>
      </c>
    </row>
    <row r="808" spans="1:18" x14ac:dyDescent="0.35">
      <c r="A808" s="1">
        <v>2020.06</v>
      </c>
      <c r="B808" s="89">
        <f t="shared" si="121"/>
        <v>2020.06</v>
      </c>
      <c r="C808" s="80">
        <f t="shared" si="122"/>
        <v>43983</v>
      </c>
      <c r="D808" s="1">
        <f>VLOOKUP(A808,Data_Shiller!A:M,13,FALSE)</f>
        <v>28.838315955122845</v>
      </c>
      <c r="E808" s="1">
        <f>VLOOKUP(A808,Data_Shiller!A:B,2)</f>
        <v>3104.6609090909087</v>
      </c>
      <c r="F808" s="81">
        <f>VLOOKUP(C808,'FRED Graph'!$A$12:$C$853,3,FALSE)</f>
        <v>7.3000000000000001E-3</v>
      </c>
      <c r="G808" s="82">
        <f t="shared" si="123"/>
        <v>6.0630739394196276E-4</v>
      </c>
      <c r="H808" s="83">
        <f t="shared" si="124"/>
        <v>3.3162456330321E-2</v>
      </c>
      <c r="I808" s="84">
        <f t="shared" si="125"/>
        <v>0.3652020847248143</v>
      </c>
      <c r="J808" s="84">
        <f t="shared" si="126"/>
        <v>-1</v>
      </c>
      <c r="L808" s="85">
        <f t="shared" si="127"/>
        <v>0.47918806378330636</v>
      </c>
      <c r="M808" s="85">
        <f t="shared" si="128"/>
        <v>0.3652020847248143</v>
      </c>
      <c r="N808" s="85">
        <f t="shared" si="129"/>
        <v>-1</v>
      </c>
      <c r="P808" s="86">
        <f t="shared" si="130"/>
        <v>0.47188806378330639</v>
      </c>
      <c r="Q808" s="86">
        <f t="shared" si="130"/>
        <v>0.35790208472481433</v>
      </c>
      <c r="R808" s="86">
        <f t="shared" si="130"/>
        <v>-1.0073000000000001</v>
      </c>
    </row>
    <row r="809" spans="1:18" x14ac:dyDescent="0.35">
      <c r="A809" s="1">
        <v>2020.07</v>
      </c>
      <c r="B809" s="89">
        <f t="shared" si="121"/>
        <v>2020.07</v>
      </c>
      <c r="C809" s="80">
        <f t="shared" si="122"/>
        <v>44013</v>
      </c>
      <c r="D809" s="1">
        <f>VLOOKUP(A809,Data_Shiller!A:M,13,FALSE)</f>
        <v>29.599194927667</v>
      </c>
      <c r="E809" s="1">
        <f>VLOOKUP(A809,Data_Shiller!A:B,2)</f>
        <v>3207.6190909090906</v>
      </c>
      <c r="F809" s="81">
        <f>VLOOKUP(C809,'FRED Graph'!$A$12:$C$853,3,FALSE)</f>
        <v>6.1999999999999998E-3</v>
      </c>
      <c r="G809" s="82">
        <f t="shared" si="123"/>
        <v>5.1520426173889966E-4</v>
      </c>
      <c r="H809" s="83">
        <f t="shared" si="124"/>
        <v>5.7391761263877239E-2</v>
      </c>
      <c r="I809" s="84">
        <f t="shared" si="125"/>
        <v>0.36042115147347853</v>
      </c>
      <c r="J809" s="84">
        <f t="shared" si="126"/>
        <v>-1</v>
      </c>
      <c r="L809" s="85">
        <f t="shared" si="127"/>
        <v>0.95357939948716708</v>
      </c>
      <c r="M809" s="85">
        <f t="shared" si="128"/>
        <v>0.36042115147347853</v>
      </c>
      <c r="N809" s="85">
        <f t="shared" si="129"/>
        <v>-1</v>
      </c>
      <c r="P809" s="86">
        <f t="shared" si="130"/>
        <v>0.9473793994871671</v>
      </c>
      <c r="Q809" s="86">
        <f t="shared" si="130"/>
        <v>0.35422115147347855</v>
      </c>
      <c r="R809" s="86">
        <f t="shared" si="130"/>
        <v>-1.0062</v>
      </c>
    </row>
    <row r="810" spans="1:18" x14ac:dyDescent="0.35">
      <c r="A810" s="1">
        <v>2020.08</v>
      </c>
      <c r="B810" s="89">
        <f t="shared" si="121"/>
        <v>2020.08</v>
      </c>
      <c r="C810" s="80">
        <f t="shared" si="122"/>
        <v>44044</v>
      </c>
      <c r="D810" s="1">
        <f>VLOOKUP(A810,Data_Shiller!A:M,13,FALSE)</f>
        <v>31.158208965355225</v>
      </c>
      <c r="E810" s="1">
        <f>VLOOKUP(A810,Data_Shiller!A:B,2)</f>
        <v>3391.71</v>
      </c>
      <c r="F810" s="81">
        <f>VLOOKUP(C810,'FRED Graph'!$A$12:$C$853,3,FALSE)</f>
        <v>6.5000000000000006E-3</v>
      </c>
      <c r="G810" s="82">
        <f t="shared" si="123"/>
        <v>5.4005962118885975E-4</v>
      </c>
      <c r="H810" s="83">
        <f t="shared" si="124"/>
        <v>-7.7227514537898667E-3</v>
      </c>
      <c r="I810" s="84">
        <f t="shared" si="125"/>
        <v>0.31326273874722865</v>
      </c>
      <c r="J810" s="84">
        <f t="shared" si="126"/>
        <v>-1</v>
      </c>
      <c r="L810" s="85">
        <f t="shared" si="127"/>
        <v>-8.883630972266332E-2</v>
      </c>
      <c r="M810" s="85">
        <f t="shared" si="128"/>
        <v>0.31326273874722865</v>
      </c>
      <c r="N810" s="85">
        <f t="shared" si="129"/>
        <v>-1</v>
      </c>
      <c r="P810" s="86">
        <f t="shared" si="130"/>
        <v>-9.5336309722663326E-2</v>
      </c>
      <c r="Q810" s="86">
        <f t="shared" si="130"/>
        <v>0.30676273874722865</v>
      </c>
      <c r="R810" s="86">
        <f t="shared" si="130"/>
        <v>-1.0065</v>
      </c>
    </row>
    <row r="811" spans="1:18" x14ac:dyDescent="0.35">
      <c r="A811" s="1">
        <v>2020.09</v>
      </c>
      <c r="B811" s="89">
        <f t="shared" si="121"/>
        <v>2020.09</v>
      </c>
      <c r="C811" s="80">
        <f t="shared" si="122"/>
        <v>44075</v>
      </c>
      <c r="D811" s="1">
        <f>VLOOKUP(A811,Data_Shiller!A:M,13,FALSE)</f>
        <v>30.839426043811248</v>
      </c>
      <c r="E811" s="1">
        <f>VLOOKUP(A811,Data_Shiller!A:B,2)</f>
        <v>3365.5166666666664</v>
      </c>
      <c r="F811" s="81">
        <f>VLOOKUP(C811,'FRED Graph'!$A$12:$C$853,3,FALSE)</f>
        <v>6.8000000000000005E-3</v>
      </c>
      <c r="G811" s="82">
        <f t="shared" si="123"/>
        <v>5.6490819048460317E-4</v>
      </c>
      <c r="H811" s="83">
        <f t="shared" si="124"/>
        <v>1.5802832740796857E-2</v>
      </c>
      <c r="I811" s="84">
        <f t="shared" si="125"/>
        <v>0.3209096176416697</v>
      </c>
      <c r="J811" s="84">
        <f t="shared" si="126"/>
        <v>-1</v>
      </c>
      <c r="L811" s="85">
        <f t="shared" si="127"/>
        <v>0.20701602256536589</v>
      </c>
      <c r="M811" s="85">
        <f t="shared" si="128"/>
        <v>0.3209096176416697</v>
      </c>
      <c r="N811" s="85">
        <f t="shared" si="129"/>
        <v>-1</v>
      </c>
      <c r="P811" s="86">
        <f t="shared" si="130"/>
        <v>0.20021602256536589</v>
      </c>
      <c r="Q811" s="86">
        <f t="shared" si="130"/>
        <v>0.31410961764166967</v>
      </c>
      <c r="R811" s="86">
        <f t="shared" si="130"/>
        <v>-1.0067999999999999</v>
      </c>
    </row>
    <row r="812" spans="1:18" x14ac:dyDescent="0.35">
      <c r="A812" s="1">
        <v>2020.1</v>
      </c>
      <c r="B812" s="89" t="str">
        <f t="shared" si="121"/>
        <v>2020.10</v>
      </c>
      <c r="C812" s="80">
        <f t="shared" si="122"/>
        <v>44105</v>
      </c>
      <c r="D812" s="1">
        <f>VLOOKUP(A812,Data_Shiller!A:M,13,FALSE)</f>
        <v>31.283694032592848</v>
      </c>
      <c r="E812" s="1">
        <f>VLOOKUP(A812,Data_Shiller!A:B,2)</f>
        <v>3418.701363636364</v>
      </c>
      <c r="F812" s="81">
        <f>VLOOKUP(C812,'FRED Graph'!$A$12:$C$853,3,FALSE)</f>
        <v>7.9000000000000008E-3</v>
      </c>
      <c r="G812" s="82">
        <f t="shared" si="123"/>
        <v>6.5596158031810958E-4</v>
      </c>
      <c r="H812" s="83">
        <f t="shared" si="124"/>
        <v>3.8111295051829419E-2</v>
      </c>
      <c r="I812" s="84">
        <f t="shared" si="125"/>
        <v>0.30479578892273596</v>
      </c>
      <c r="J812" s="84">
        <f t="shared" si="126"/>
        <v>-1</v>
      </c>
      <c r="L812" s="85">
        <f t="shared" si="127"/>
        <v>0.56648772579934525</v>
      </c>
      <c r="M812" s="85">
        <f t="shared" si="128"/>
        <v>0.30479578892273596</v>
      </c>
      <c r="N812" s="85">
        <f t="shared" si="129"/>
        <v>-1</v>
      </c>
      <c r="P812" s="86">
        <f t="shared" si="130"/>
        <v>0.55858772579934524</v>
      </c>
      <c r="Q812" s="86">
        <f t="shared" si="130"/>
        <v>0.29689578892273594</v>
      </c>
      <c r="R812" s="86">
        <f t="shared" si="130"/>
        <v>-1.0079</v>
      </c>
    </row>
    <row r="813" spans="1:18" x14ac:dyDescent="0.35">
      <c r="A813" s="1">
        <v>2020.11</v>
      </c>
      <c r="B813" s="89">
        <f t="shared" si="121"/>
        <v>2020.11</v>
      </c>
      <c r="C813" s="80">
        <f t="shared" si="122"/>
        <v>44136</v>
      </c>
      <c r="D813" s="1">
        <f>VLOOKUP(A813,Data_Shiller!A:M,13,FALSE)</f>
        <v>32.473204096612569</v>
      </c>
      <c r="E813" s="1">
        <f>VLOOKUP(A813,Data_Shiller!A:B,2)</f>
        <v>3548.9925000000012</v>
      </c>
      <c r="F813" s="81">
        <f>VLOOKUP(C813,'FRED Graph'!$A$12:$C$853,3,FALSE)</f>
        <v>8.6999999999999994E-3</v>
      </c>
      <c r="G813" s="82">
        <f t="shared" si="123"/>
        <v>7.2212503004753792E-4</v>
      </c>
      <c r="H813" s="83">
        <f t="shared" si="124"/>
        <v>4.1227897776622058E-2</v>
      </c>
      <c r="I813" s="84">
        <f t="shared" si="125"/>
        <v>0.31513004512313447</v>
      </c>
      <c r="J813" s="84">
        <f t="shared" si="126"/>
        <v>-1</v>
      </c>
      <c r="L813" s="85">
        <f t="shared" si="127"/>
        <v>0.62386360603765589</v>
      </c>
      <c r="M813" s="85">
        <f t="shared" si="128"/>
        <v>0.31513004512313447</v>
      </c>
      <c r="N813" s="85">
        <f t="shared" si="129"/>
        <v>-1</v>
      </c>
      <c r="P813" s="86">
        <f t="shared" si="130"/>
        <v>0.61516360603765585</v>
      </c>
      <c r="Q813" s="86">
        <f t="shared" si="130"/>
        <v>0.30643004512313449</v>
      </c>
      <c r="R813" s="86">
        <f t="shared" si="130"/>
        <v>-1.0086999999999999</v>
      </c>
    </row>
    <row r="814" spans="1:18" x14ac:dyDescent="0.35">
      <c r="A814" s="1">
        <v>2020.12</v>
      </c>
      <c r="B814" s="89">
        <f t="shared" si="121"/>
        <v>2020.12</v>
      </c>
      <c r="C814" s="80">
        <f t="shared" si="122"/>
        <v>44166</v>
      </c>
      <c r="D814" s="1">
        <f>VLOOKUP(A814,Data_Shiller!A:M,13,FALSE)</f>
        <v>33.765591418117097</v>
      </c>
      <c r="E814" s="1">
        <f>VLOOKUP(A814,Data_Shiller!A:B,2)</f>
        <v>3695.3099999999995</v>
      </c>
      <c r="F814" s="81">
        <f>VLOOKUP(C814,'FRED Graph'!$A$12:$C$853,3,FALSE)</f>
        <v>9.300000000000001E-3</v>
      </c>
      <c r="G814" s="82">
        <f t="shared" si="123"/>
        <v>7.7171605828496581E-4</v>
      </c>
      <c r="H814" s="83">
        <f t="shared" si="124"/>
        <v>2.663874507216768E-2</v>
      </c>
      <c r="I814" s="84">
        <f t="shared" si="125"/>
        <v>0.26505563194230697</v>
      </c>
      <c r="J814" s="84">
        <f t="shared" si="126"/>
        <v>-1</v>
      </c>
      <c r="L814" s="85">
        <f t="shared" si="127"/>
        <v>0.37091902906236318</v>
      </c>
      <c r="M814" s="85">
        <f t="shared" si="128"/>
        <v>0.26505563194230697</v>
      </c>
      <c r="N814" s="85">
        <f t="shared" si="129"/>
        <v>-1</v>
      </c>
      <c r="P814" s="86">
        <f t="shared" si="130"/>
        <v>0.36161902906236321</v>
      </c>
      <c r="Q814" s="86">
        <f t="shared" si="130"/>
        <v>0.25575563194230699</v>
      </c>
      <c r="R814" s="86">
        <f t="shared" si="130"/>
        <v>-1.0093000000000001</v>
      </c>
    </row>
    <row r="815" spans="1:18" x14ac:dyDescent="0.35">
      <c r="A815" s="1">
        <v>2021.01</v>
      </c>
      <c r="B815" s="89">
        <f t="shared" si="121"/>
        <v>2021.01</v>
      </c>
      <c r="C815" s="80">
        <f t="shared" si="122"/>
        <v>44197</v>
      </c>
      <c r="D815" s="1">
        <f>VLOOKUP(A815,Data_Shiller!A:M,13,FALSE)</f>
        <v>34.512432294106908</v>
      </c>
      <c r="E815" s="1">
        <f>VLOOKUP(A815,Data_Shiller!A:B,2)</f>
        <v>3793.7484210526318</v>
      </c>
      <c r="F815" s="81">
        <f>VLOOKUP(C815,'FRED Graph'!$A$12:$C$853,3,FALSE)</f>
        <v>1.0800000000000001E-2</v>
      </c>
      <c r="G815" s="82">
        <f t="shared" si="123"/>
        <v>8.9557549945640247E-4</v>
      </c>
      <c r="H815" s="83">
        <f t="shared" si="124"/>
        <v>2.3639860701580639E-2</v>
      </c>
      <c r="I815" s="84">
        <f t="shared" si="125"/>
        <v>0.20561908497109216</v>
      </c>
      <c r="J815" s="84">
        <f t="shared" si="126"/>
        <v>-1</v>
      </c>
      <c r="L815" s="85">
        <f t="shared" si="127"/>
        <v>0.32362898399911644</v>
      </c>
      <c r="M815" s="85">
        <f t="shared" si="128"/>
        <v>0.20561908497109216</v>
      </c>
      <c r="N815" s="85">
        <f t="shared" si="129"/>
        <v>-1</v>
      </c>
      <c r="P815" s="86">
        <f t="shared" si="130"/>
        <v>0.31282898399911646</v>
      </c>
      <c r="Q815" s="86">
        <f t="shared" si="130"/>
        <v>0.19481908497109215</v>
      </c>
      <c r="R815" s="86">
        <f t="shared" si="130"/>
        <v>-1.0107999999999999</v>
      </c>
    </row>
    <row r="816" spans="1:18" x14ac:dyDescent="0.35">
      <c r="A816" s="1">
        <v>2021.02</v>
      </c>
      <c r="B816" s="89">
        <f t="shared" si="121"/>
        <v>2021.02</v>
      </c>
      <c r="C816" s="80">
        <f t="shared" si="122"/>
        <v>44228</v>
      </c>
      <c r="D816" s="1">
        <f>VLOOKUP(A816,Data_Shiller!A:M,13,FALSE)</f>
        <v>35.103907171969816</v>
      </c>
      <c r="E816" s="1">
        <f>VLOOKUP(A816,Data_Shiller!A:B,2)</f>
        <v>3883.4321052631576</v>
      </c>
      <c r="F816" s="81">
        <f>VLOOKUP(C816,'FRED Graph'!$A$12:$C$853,3,FALSE)</f>
        <v>1.26E-2</v>
      </c>
      <c r="G816" s="82">
        <f t="shared" si="123"/>
        <v>1.0439846190974933E-3</v>
      </c>
      <c r="H816" s="83">
        <f t="shared" si="124"/>
        <v>6.9722232480158297E-3</v>
      </c>
      <c r="I816" s="84">
        <f t="shared" si="125"/>
        <v>0.14228352809458689</v>
      </c>
      <c r="J816" s="84">
        <f t="shared" si="126"/>
        <v>-1</v>
      </c>
      <c r="L816" s="85">
        <f t="shared" si="127"/>
        <v>8.6950812337796224E-2</v>
      </c>
      <c r="M816" s="85">
        <f t="shared" si="128"/>
        <v>0.14228352809458689</v>
      </c>
      <c r="N816" s="85">
        <f t="shared" si="129"/>
        <v>-1</v>
      </c>
      <c r="P816" s="86">
        <f t="shared" si="130"/>
        <v>7.4350812337796224E-2</v>
      </c>
      <c r="Q816" s="86">
        <f t="shared" si="130"/>
        <v>0.12968352809458689</v>
      </c>
      <c r="R816" s="86">
        <f t="shared" si="130"/>
        <v>-1.0125999999999999</v>
      </c>
    </row>
    <row r="817" spans="1:18" x14ac:dyDescent="0.35">
      <c r="A817" s="1">
        <v>2021.03</v>
      </c>
      <c r="B817" s="89">
        <f t="shared" si="121"/>
        <v>2021.03</v>
      </c>
      <c r="C817" s="80">
        <f t="shared" si="122"/>
        <v>44256</v>
      </c>
      <c r="D817" s="1">
        <f>VLOOKUP(A817,Data_Shiller!A:M,13,FALSE)</f>
        <v>35.04254511219208</v>
      </c>
      <c r="E817" s="1">
        <f>VLOOKUP(A817,Data_Shiller!A:B,2)</f>
        <v>3910.5082608695648</v>
      </c>
      <c r="F817" s="81">
        <f>VLOOKUP(C817,'FRED Graph'!$A$12:$C$853,3,FALSE)</f>
        <v>1.61E-2</v>
      </c>
      <c r="G817" s="82">
        <f t="shared" si="123"/>
        <v>1.3318669405149031E-3</v>
      </c>
      <c r="H817" s="83">
        <f t="shared" si="124"/>
        <v>5.898668771903659E-2</v>
      </c>
      <c r="I817" s="84">
        <f t="shared" si="125"/>
        <v>0.12293976241718441</v>
      </c>
      <c r="J817" s="84">
        <f t="shared" si="126"/>
        <v>-1</v>
      </c>
      <c r="L817" s="85">
        <f t="shared" si="127"/>
        <v>0.9892346188427581</v>
      </c>
      <c r="M817" s="85">
        <f t="shared" si="128"/>
        <v>0.12293976241718441</v>
      </c>
      <c r="N817" s="85">
        <f t="shared" si="129"/>
        <v>-1</v>
      </c>
      <c r="P817" s="86">
        <f t="shared" si="130"/>
        <v>0.97313461884275809</v>
      </c>
      <c r="Q817" s="86">
        <f t="shared" si="130"/>
        <v>0.1068397624171844</v>
      </c>
      <c r="R817" s="86">
        <f t="shared" si="130"/>
        <v>-1.0161</v>
      </c>
    </row>
    <row r="818" spans="1:18" x14ac:dyDescent="0.35">
      <c r="A818" s="1">
        <v>2021.04</v>
      </c>
      <c r="B818" s="89">
        <f t="shared" si="121"/>
        <v>2021.04</v>
      </c>
      <c r="C818" s="80">
        <f t="shared" si="122"/>
        <v>44287</v>
      </c>
      <c r="D818" s="1">
        <f>VLOOKUP(A818,Data_Shiller!A:M,13,FALSE)</f>
        <v>36.719814109133004</v>
      </c>
      <c r="E818" s="1">
        <f>VLOOKUP(A818,Data_Shiller!A:B,2)</f>
        <v>4141.1761904761906</v>
      </c>
      <c r="F818" s="81">
        <f>VLOOKUP(C818,'FRED Graph'!$A$12:$C$853,3,FALSE)</f>
        <v>1.6399999999999998E-2</v>
      </c>
      <c r="G818" s="82">
        <f t="shared" si="123"/>
        <v>1.3565002539421833E-3</v>
      </c>
      <c r="H818" s="83">
        <f t="shared" si="124"/>
        <v>6.4409984740938508E-3</v>
      </c>
      <c r="I818" s="84">
        <f t="shared" si="125"/>
        <v>6.0398253544253988E-2</v>
      </c>
      <c r="J818" s="84">
        <f t="shared" si="126"/>
        <v>-1</v>
      </c>
      <c r="L818" s="85">
        <f t="shared" si="127"/>
        <v>8.00897360731887E-2</v>
      </c>
      <c r="M818" s="85">
        <f t="shared" si="128"/>
        <v>6.0398253544253988E-2</v>
      </c>
      <c r="N818" s="85">
        <f t="shared" si="129"/>
        <v>-1</v>
      </c>
      <c r="P818" s="86">
        <f t="shared" si="130"/>
        <v>6.3689736073188702E-2</v>
      </c>
      <c r="Q818" s="86">
        <f t="shared" si="130"/>
        <v>4.399825354425399E-2</v>
      </c>
      <c r="R818" s="86">
        <f t="shared" si="130"/>
        <v>-1.0164</v>
      </c>
    </row>
    <row r="819" spans="1:18" x14ac:dyDescent="0.35">
      <c r="A819" s="1">
        <v>2021.05</v>
      </c>
      <c r="B819" s="89">
        <f t="shared" si="121"/>
        <v>2021.05</v>
      </c>
      <c r="C819" s="80">
        <f t="shared" si="122"/>
        <v>44317</v>
      </c>
      <c r="D819" s="1">
        <f>VLOOKUP(A819,Data_Shiller!A:M,13,FALSE)</f>
        <v>36.552133989799067</v>
      </c>
      <c r="E819" s="1">
        <f>VLOOKUP(A819,Data_Shiller!A:B,2)</f>
        <v>4167.8495000000012</v>
      </c>
      <c r="F819" s="81">
        <f>VLOOKUP(C819,'FRED Graph'!$A$12:$C$853,3,FALSE)</f>
        <v>1.6200000000000003E-2</v>
      </c>
      <c r="G819" s="82">
        <f t="shared" si="123"/>
        <v>1.3400787856630014E-3</v>
      </c>
      <c r="H819" s="83">
        <f t="shared" si="124"/>
        <v>1.6948799483893273E-2</v>
      </c>
      <c r="I819" s="84">
        <f t="shared" si="125"/>
        <v>-3.0588796452463374E-2</v>
      </c>
      <c r="J819" s="84">
        <f t="shared" si="126"/>
        <v>-1</v>
      </c>
      <c r="L819" s="85">
        <f t="shared" si="127"/>
        <v>0.22345797325848271</v>
      </c>
      <c r="M819" s="85">
        <f t="shared" si="128"/>
        <v>-3.0588796452463374E-2</v>
      </c>
      <c r="N819" s="85">
        <f t="shared" si="129"/>
        <v>-1</v>
      </c>
      <c r="P819" s="86">
        <f t="shared" si="130"/>
        <v>0.20725797325848272</v>
      </c>
      <c r="Q819" s="86">
        <f t="shared" si="130"/>
        <v>-4.678879645246338E-2</v>
      </c>
      <c r="R819" s="86">
        <f t="shared" si="130"/>
        <v>-1.0162</v>
      </c>
    </row>
    <row r="820" spans="1:18" x14ac:dyDescent="0.35">
      <c r="A820" s="1">
        <v>2021.06</v>
      </c>
      <c r="B820" s="89">
        <f t="shared" si="121"/>
        <v>2021.06</v>
      </c>
      <c r="C820" s="80">
        <f t="shared" si="122"/>
        <v>44348</v>
      </c>
      <c r="D820" s="1">
        <f>VLOOKUP(A820,Data_Shiller!A:M,13,FALSE)</f>
        <v>36.696258013088354</v>
      </c>
      <c r="E820" s="1">
        <f>VLOOKUP(A820,Data_Shiller!A:B,2)</f>
        <v>4238.4895454545458</v>
      </c>
      <c r="F820" s="81">
        <f>VLOOKUP(C820,'FRED Graph'!$A$12:$C$853,3,FALSE)</f>
        <v>1.52E-2</v>
      </c>
      <c r="G820" s="82">
        <f t="shared" si="123"/>
        <v>1.2579269787644787E-3</v>
      </c>
      <c r="H820" s="83">
        <f t="shared" si="124"/>
        <v>2.9544324775462538E-2</v>
      </c>
      <c r="I820" s="84">
        <f t="shared" si="125"/>
        <v>-8.010940575564518E-2</v>
      </c>
      <c r="J820" s="84">
        <f t="shared" si="126"/>
        <v>-1</v>
      </c>
      <c r="L820" s="85">
        <f t="shared" si="127"/>
        <v>0.41821014409994395</v>
      </c>
      <c r="M820" s="85">
        <f t="shared" si="128"/>
        <v>-8.010940575564518E-2</v>
      </c>
      <c r="N820" s="85">
        <f t="shared" si="129"/>
        <v>-1</v>
      </c>
      <c r="P820" s="86">
        <f t="shared" si="130"/>
        <v>0.40301014409994396</v>
      </c>
      <c r="Q820" s="86">
        <f t="shared" si="130"/>
        <v>-9.5309405755645185E-2</v>
      </c>
      <c r="R820" s="86">
        <f t="shared" si="130"/>
        <v>-1.0152000000000001</v>
      </c>
    </row>
    <row r="821" spans="1:18" x14ac:dyDescent="0.35">
      <c r="A821" s="1">
        <v>2021.07</v>
      </c>
      <c r="B821" s="89">
        <f t="shared" si="121"/>
        <v>2021.07</v>
      </c>
      <c r="C821" s="80">
        <f t="shared" si="122"/>
        <v>44378</v>
      </c>
      <c r="D821" s="1">
        <f>VLOOKUP(A821,Data_Shiller!A:M,13,FALSE)</f>
        <v>37.443383184615378</v>
      </c>
      <c r="E821" s="1">
        <f>VLOOKUP(A821,Data_Shiller!A:B,2)</f>
        <v>4363.7128571428575</v>
      </c>
      <c r="F821" s="81">
        <f>VLOOKUP(C821,'FRED Graph'!$A$12:$C$853,3,FALSE)</f>
        <v>1.32E-2</v>
      </c>
      <c r="G821" s="82">
        <f t="shared" si="123"/>
        <v>1.0934005891671816E-3</v>
      </c>
      <c r="H821" s="83">
        <f t="shared" si="124"/>
        <v>2.0737731710595675E-2</v>
      </c>
      <c r="I821" s="84">
        <f t="shared" si="125"/>
        <v>-0.10357770365275476</v>
      </c>
      <c r="J821" s="84">
        <f t="shared" si="126"/>
        <v>-1</v>
      </c>
      <c r="L821" s="85">
        <f t="shared" si="127"/>
        <v>0.27929300689909442</v>
      </c>
      <c r="M821" s="85">
        <f t="shared" si="128"/>
        <v>-0.10357770365275476</v>
      </c>
      <c r="N821" s="85">
        <f t="shared" si="129"/>
        <v>-1</v>
      </c>
      <c r="P821" s="86">
        <f t="shared" si="130"/>
        <v>0.26609300689909443</v>
      </c>
      <c r="Q821" s="86">
        <f t="shared" si="130"/>
        <v>-0.11677770365275476</v>
      </c>
      <c r="R821" s="86">
        <f t="shared" si="130"/>
        <v>-1.0132000000000001</v>
      </c>
    </row>
    <row r="822" spans="1:18" x14ac:dyDescent="0.35">
      <c r="A822" s="1">
        <v>2021.08</v>
      </c>
      <c r="B822" s="89">
        <f t="shared" si="121"/>
        <v>2021.08</v>
      </c>
      <c r="C822" s="80">
        <f t="shared" si="122"/>
        <v>44409</v>
      </c>
      <c r="D822" s="1">
        <f>VLOOKUP(A822,Data_Shiller!A:M,13,FALSE)</f>
        <v>37.973500614070474</v>
      </c>
      <c r="E822" s="1">
        <f>VLOOKUP(A822,Data_Shiller!A:B,2)</f>
        <v>4454.2063636363628</v>
      </c>
      <c r="F822" s="81">
        <f>VLOOKUP(C822,'FRED Graph'!$A$12:$C$853,3,FALSE)</f>
        <v>1.2800000000000001E-2</v>
      </c>
      <c r="G822" s="82">
        <f t="shared" si="123"/>
        <v>1.0604595907135472E-3</v>
      </c>
      <c r="H822" s="83">
        <f t="shared" si="124"/>
        <v>-1.9449099560706617E-3</v>
      </c>
      <c r="I822" s="84">
        <f t="shared" si="125"/>
        <v>-6.6373961155392291E-2</v>
      </c>
      <c r="J822" s="84">
        <f t="shared" si="126"/>
        <v>-1</v>
      </c>
      <c r="L822" s="85">
        <f t="shared" si="127"/>
        <v>-2.3090874410997442E-2</v>
      </c>
      <c r="M822" s="85">
        <f t="shared" si="128"/>
        <v>-6.6373961155392291E-2</v>
      </c>
      <c r="N822" s="85">
        <f t="shared" si="129"/>
        <v>-1</v>
      </c>
      <c r="P822" s="86">
        <f t="shared" si="130"/>
        <v>-3.5890874410997441E-2</v>
      </c>
      <c r="Q822" s="86">
        <f t="shared" si="130"/>
        <v>-7.9173961155392297E-2</v>
      </c>
      <c r="R822" s="86">
        <f t="shared" si="130"/>
        <v>-1.0127999999999999</v>
      </c>
    </row>
    <row r="823" spans="1:18" x14ac:dyDescent="0.35">
      <c r="A823" s="1">
        <v>2021.09</v>
      </c>
      <c r="B823" s="89">
        <f t="shared" si="121"/>
        <v>2021.09</v>
      </c>
      <c r="C823" s="80">
        <f t="shared" si="122"/>
        <v>44440</v>
      </c>
      <c r="D823" s="1">
        <f>VLOOKUP(A823,Data_Shiller!A:M,13,FALSE)</f>
        <v>37.620346686651175</v>
      </c>
      <c r="E823" s="1">
        <f>VLOOKUP(A823,Data_Shiller!A:B,2)</f>
        <v>4445.5433333333331</v>
      </c>
      <c r="F823" s="81">
        <f>VLOOKUP(C823,'FRED Graph'!$A$12:$C$853,3,FALSE)</f>
        <v>1.37E-2</v>
      </c>
      <c r="G823" s="82">
        <f t="shared" si="123"/>
        <v>1.1345600774046449E-3</v>
      </c>
      <c r="H823" s="83">
        <f t="shared" si="124"/>
        <v>3.4110137697025422E-3</v>
      </c>
      <c r="I823" s="84">
        <f t="shared" si="125"/>
        <v>-0.13384704917423473</v>
      </c>
      <c r="J823" s="84">
        <f t="shared" si="126"/>
        <v>-1</v>
      </c>
      <c r="L823" s="85">
        <f t="shared" si="127"/>
        <v>4.1708874782526939E-2</v>
      </c>
      <c r="M823" s="85">
        <f t="shared" si="128"/>
        <v>-0.13384704917423473</v>
      </c>
      <c r="N823" s="85">
        <f t="shared" si="129"/>
        <v>-1</v>
      </c>
      <c r="P823" s="86">
        <f t="shared" si="130"/>
        <v>2.8008874782526939E-2</v>
      </c>
      <c r="Q823" s="86">
        <f t="shared" si="130"/>
        <v>-0.14754704917423472</v>
      </c>
      <c r="R823" s="86">
        <f t="shared" si="130"/>
        <v>-1.0137</v>
      </c>
    </row>
    <row r="824" spans="1:18" x14ac:dyDescent="0.35">
      <c r="A824" s="1">
        <v>2021.1</v>
      </c>
      <c r="B824" s="89">
        <f t="shared" si="121"/>
        <v>2021.1</v>
      </c>
      <c r="C824" s="80">
        <f t="shared" si="122"/>
        <v>44166</v>
      </c>
      <c r="D824" s="1">
        <f>VLOOKUP(A824,Data_Shiller!A:M,13,FALSE)</f>
        <v>37.253025000325287</v>
      </c>
      <c r="E824" s="1">
        <f>VLOOKUP(A824,Data_Shiller!A:B,2)</f>
        <v>4460.7071428571426</v>
      </c>
      <c r="F824" s="81">
        <f>VLOOKUP(C824,'FRED Graph'!$A$12:$C$853,3,FALSE)</f>
        <v>9.300000000000001E-3</v>
      </c>
      <c r="G824" s="82">
        <f t="shared" si="123"/>
        <v>7.7171605828496581E-4</v>
      </c>
      <c r="H824" s="83">
        <f t="shared" si="124"/>
        <v>4.6333354150020156E-2</v>
      </c>
      <c r="I824" s="84">
        <f t="shared" si="125"/>
        <v>-0.16469500618362354</v>
      </c>
      <c r="J824" s="84">
        <f t="shared" si="126"/>
        <v>-1</v>
      </c>
      <c r="L824" s="85">
        <f t="shared" si="127"/>
        <v>0.72203048489373556</v>
      </c>
      <c r="M824" s="85">
        <f t="shared" si="128"/>
        <v>-0.16469500618362354</v>
      </c>
      <c r="N824" s="85">
        <f t="shared" si="129"/>
        <v>-1</v>
      </c>
      <c r="P824" s="86">
        <f t="shared" si="130"/>
        <v>0.71273048489373558</v>
      </c>
      <c r="Q824" s="86">
        <f t="shared" si="130"/>
        <v>-0.17399500618362354</v>
      </c>
      <c r="R824" s="86">
        <f t="shared" si="130"/>
        <v>-1.0093000000000001</v>
      </c>
    </row>
    <row r="825" spans="1:18" x14ac:dyDescent="0.35">
      <c r="A825" s="1">
        <v>2021.11</v>
      </c>
      <c r="B825" s="89">
        <f t="shared" si="121"/>
        <v>2021.11</v>
      </c>
      <c r="C825" s="80">
        <f t="shared" si="122"/>
        <v>44501</v>
      </c>
      <c r="D825" s="1">
        <f>VLOOKUP(A825,Data_Shiller!A:M,13,FALSE)</f>
        <v>38.582627497719187</v>
      </c>
      <c r="E825" s="1">
        <f>VLOOKUP(A825,Data_Shiller!A:B,2)</f>
        <v>4667.3866666666672</v>
      </c>
      <c r="F825" s="81">
        <f>VLOOKUP(C825,'FRED Graph'!$A$12:$C$853,3,FALSE)</f>
        <v>1.5600000000000001E-2</v>
      </c>
      <c r="G825" s="82">
        <f t="shared" si="123"/>
        <v>1.2907965990995862E-3</v>
      </c>
      <c r="H825" s="83">
        <f t="shared" si="124"/>
        <v>1.58248311818876E-3</v>
      </c>
      <c r="I825" s="84">
        <f t="shared" si="125"/>
        <v>-0.16066766025486701</v>
      </c>
      <c r="J825" s="84">
        <f t="shared" si="126"/>
        <v>-1</v>
      </c>
      <c r="L825" s="85">
        <f t="shared" si="127"/>
        <v>1.9155953062819808E-2</v>
      </c>
      <c r="M825" s="85">
        <f t="shared" si="128"/>
        <v>-0.16066766025486701</v>
      </c>
      <c r="N825" s="85">
        <f t="shared" si="129"/>
        <v>-1</v>
      </c>
      <c r="P825" s="86">
        <f t="shared" si="130"/>
        <v>3.5559530628198072E-3</v>
      </c>
      <c r="Q825" s="86">
        <f t="shared" si="130"/>
        <v>-0.17626766025486701</v>
      </c>
      <c r="R825" s="86">
        <f t="shared" si="130"/>
        <v>-1.0156000000000001</v>
      </c>
    </row>
    <row r="826" spans="1:18" x14ac:dyDescent="0.35">
      <c r="A826" s="1">
        <v>2021.12</v>
      </c>
      <c r="B826" s="89">
        <f t="shared" si="121"/>
        <v>2021.12</v>
      </c>
      <c r="C826" s="80">
        <f t="shared" si="122"/>
        <v>44531</v>
      </c>
      <c r="D826" s="1">
        <f>VLOOKUP(A826,Data_Shiller!A:M,13,FALSE)</f>
        <v>38.304849873467425</v>
      </c>
      <c r="E826" s="1">
        <f>VLOOKUP(A826,Data_Shiller!A:B,2)</f>
        <v>4674.7727272727261</v>
      </c>
      <c r="F826" s="81">
        <f>VLOOKUP(C826,'FRED Graph'!$A$12:$C$853,3,FALSE)</f>
        <v>1.47E-2</v>
      </c>
      <c r="G826" s="82">
        <f t="shared" si="123"/>
        <v>1.2168232546390101E-3</v>
      </c>
      <c r="H826" s="83">
        <f t="shared" si="124"/>
        <v>-2.1596178715542647E-2</v>
      </c>
      <c r="I826" s="84">
        <f t="shared" si="125"/>
        <v>-0.16308638288316402</v>
      </c>
      <c r="J826" s="84">
        <f t="shared" si="126"/>
        <v>-1</v>
      </c>
      <c r="L826" s="85">
        <f t="shared" si="127"/>
        <v>-0.23048394955649731</v>
      </c>
      <c r="M826" s="85">
        <f t="shared" si="128"/>
        <v>-0.16308638288316402</v>
      </c>
      <c r="N826" s="85">
        <f t="shared" si="129"/>
        <v>-1</v>
      </c>
      <c r="P826" s="86">
        <f t="shared" si="130"/>
        <v>-0.2451839495564973</v>
      </c>
      <c r="Q826" s="86">
        <f t="shared" si="130"/>
        <v>-0.17778638288316401</v>
      </c>
      <c r="R826" s="86">
        <f t="shared" si="130"/>
        <v>-1.0146999999999999</v>
      </c>
    </row>
    <row r="827" spans="1:18" x14ac:dyDescent="0.35">
      <c r="A827" s="1">
        <v>2022.01</v>
      </c>
      <c r="B827" s="89">
        <f t="shared" si="121"/>
        <v>2022.01</v>
      </c>
      <c r="C827" s="80">
        <f t="shared" si="122"/>
        <v>44562</v>
      </c>
      <c r="D827" s="1">
        <f>VLOOKUP(A827,Data_Shiller!A:M,13,FALSE)</f>
        <v>36.936758070297437</v>
      </c>
      <c r="E827" s="1">
        <f>VLOOKUP(A827,Data_Shiller!A:B,2)</f>
        <v>4573.8154999999997</v>
      </c>
      <c r="F827" s="81">
        <f>VLOOKUP(C827,'FRED Graph'!$A$12:$C$853,3,FALSE)</f>
        <v>1.7600000000000001E-2</v>
      </c>
      <c r="G827" s="82">
        <f t="shared" si="123"/>
        <v>1.4549669057570824E-3</v>
      </c>
      <c r="H827" s="83">
        <f t="shared" si="124"/>
        <v>-3.0135665438234427E-2</v>
      </c>
      <c r="I827" s="84">
        <f t="shared" si="125"/>
        <v>-0.13405853384335242</v>
      </c>
      <c r="J827" s="84">
        <f t="shared" si="126"/>
        <v>-1</v>
      </c>
      <c r="L827" s="85">
        <f t="shared" si="127"/>
        <v>-0.3073212437852626</v>
      </c>
      <c r="M827" s="85">
        <f t="shared" si="128"/>
        <v>-0.13405853384335242</v>
      </c>
      <c r="N827" s="85">
        <f t="shared" si="129"/>
        <v>-1</v>
      </c>
      <c r="P827" s="86">
        <f t="shared" si="130"/>
        <v>-0.3249212437852626</v>
      </c>
      <c r="Q827" s="86">
        <f t="shared" si="130"/>
        <v>-0.15165853384335243</v>
      </c>
      <c r="R827" s="86">
        <f t="shared" si="130"/>
        <v>-1.0176000000000001</v>
      </c>
    </row>
    <row r="828" spans="1:18" x14ac:dyDescent="0.35">
      <c r="A828" s="1">
        <v>2022.02</v>
      </c>
      <c r="B828" s="89">
        <f t="shared" si="121"/>
        <v>2022.02</v>
      </c>
      <c r="C828" s="80">
        <f t="shared" si="122"/>
        <v>44593</v>
      </c>
      <c r="D828" s="1">
        <f>VLOOKUP(A828,Data_Shiller!A:M,13,FALSE)</f>
        <v>35.287149225694861</v>
      </c>
      <c r="E828" s="1">
        <f>VLOOKUP(A828,Data_Shiller!A:B,2)</f>
        <v>4435.9805263157887</v>
      </c>
      <c r="F828" s="81">
        <f>VLOOKUP(C828,'FRED Graph'!$A$12:$C$853,3,FALSE)</f>
        <v>1.9299999999999998E-2</v>
      </c>
      <c r="G828" s="82">
        <f t="shared" si="123"/>
        <v>1.5942792801031391E-3</v>
      </c>
      <c r="H828" s="83">
        <f t="shared" si="124"/>
        <v>-1.008014094273324E-2</v>
      </c>
      <c r="I828" s="84">
        <f t="shared" si="125"/>
        <v>-8.0319511629956986E-2</v>
      </c>
      <c r="J828" s="84">
        <f t="shared" si="126"/>
        <v>-1</v>
      </c>
      <c r="L828" s="85">
        <f t="shared" si="127"/>
        <v>-0.11447578405021674</v>
      </c>
      <c r="M828" s="85">
        <f t="shared" si="128"/>
        <v>-8.0319511629956986E-2</v>
      </c>
      <c r="N828" s="85">
        <f t="shared" si="129"/>
        <v>-1</v>
      </c>
      <c r="P828" s="86">
        <f t="shared" si="130"/>
        <v>-0.13377578405021673</v>
      </c>
      <c r="Q828" s="86">
        <f t="shared" si="130"/>
        <v>-9.9619511629956983E-2</v>
      </c>
      <c r="R828" s="86">
        <f t="shared" si="130"/>
        <v>-1.0193000000000001</v>
      </c>
    </row>
    <row r="829" spans="1:18" x14ac:dyDescent="0.35">
      <c r="A829" s="1">
        <v>2022.03</v>
      </c>
      <c r="B829" s="89">
        <f t="shared" si="121"/>
        <v>2022.03</v>
      </c>
      <c r="C829" s="80">
        <f t="shared" si="122"/>
        <v>44621</v>
      </c>
      <c r="D829" s="1">
        <f>VLOOKUP(A829,Data_Shiller!A:M,13,FALSE)</f>
        <v>34.270798693291731</v>
      </c>
      <c r="E829" s="1">
        <f>VLOOKUP(A829,Data_Shiller!A:B,2)</f>
        <v>4391.2652173913057</v>
      </c>
      <c r="F829" s="81">
        <f>VLOOKUP(C829,'FRED Graph'!$A$12:$C$853,3,FALSE)</f>
        <v>2.1299999999999999E-2</v>
      </c>
      <c r="G829" s="82">
        <f t="shared" si="123"/>
        <v>1.7579037712718293E-3</v>
      </c>
      <c r="H829" s="83">
        <f t="shared" si="124"/>
        <v>7.0099634545961464E-6</v>
      </c>
      <c r="I829" s="84">
        <f t="shared" si="125"/>
        <v>-9.6260659748453437E-2</v>
      </c>
      <c r="J829" s="84">
        <f t="shared" si="126"/>
        <v>-1</v>
      </c>
      <c r="L829" s="85">
        <f t="shared" si="127"/>
        <v>8.4122804743458346E-5</v>
      </c>
      <c r="M829" s="85">
        <f t="shared" si="128"/>
        <v>-9.6260659748453437E-2</v>
      </c>
      <c r="N829" s="85">
        <f t="shared" si="129"/>
        <v>-1</v>
      </c>
      <c r="P829" s="86">
        <f t="shared" si="130"/>
        <v>-2.1215877195256541E-2</v>
      </c>
      <c r="Q829" s="86">
        <f t="shared" si="130"/>
        <v>-0.11756065974845344</v>
      </c>
      <c r="R829" s="86">
        <f t="shared" si="130"/>
        <v>-1.0213000000000001</v>
      </c>
    </row>
    <row r="830" spans="1:18" x14ac:dyDescent="0.35">
      <c r="A830" s="1">
        <v>2022.04</v>
      </c>
      <c r="B830" s="89">
        <f t="shared" si="121"/>
        <v>2022.04</v>
      </c>
      <c r="C830" s="80">
        <f t="shared" si="122"/>
        <v>44652</v>
      </c>
      <c r="D830" s="1">
        <f>VLOOKUP(A830,Data_Shiller!A:M,13,FALSE)</f>
        <v>33.889164755913846</v>
      </c>
      <c r="E830" s="1">
        <f>VLOOKUP(A830,Data_Shiller!A:B,2)</f>
        <v>4391.2959999999994</v>
      </c>
      <c r="F830" s="81">
        <f>VLOOKUP(C830,'FRED Graph'!$A$12:$C$853,3,FALSE)</f>
        <v>2.75E-2</v>
      </c>
      <c r="G830" s="82">
        <f t="shared" si="123"/>
        <v>2.2632796417700884E-3</v>
      </c>
      <c r="H830" s="83">
        <f t="shared" si="124"/>
        <v>-7.9916270731920536E-2</v>
      </c>
      <c r="I830" s="84">
        <f t="shared" si="125"/>
        <v>-6.1446240831623866E-2</v>
      </c>
      <c r="J830" s="84">
        <f t="shared" si="126"/>
        <v>-1</v>
      </c>
      <c r="L830" s="85">
        <f t="shared" si="127"/>
        <v>-0.63193187515127358</v>
      </c>
      <c r="M830" s="85">
        <f t="shared" si="128"/>
        <v>-6.1446240831623866E-2</v>
      </c>
      <c r="N830" s="85">
        <f t="shared" si="129"/>
        <v>-1</v>
      </c>
      <c r="P830" s="86">
        <f t="shared" si="130"/>
        <v>-0.65943187515127355</v>
      </c>
      <c r="Q830" s="86">
        <f t="shared" si="130"/>
        <v>-8.8946240831623863E-2</v>
      </c>
      <c r="R830" s="86">
        <f t="shared" si="130"/>
        <v>-1.0275000000000001</v>
      </c>
    </row>
    <row r="831" spans="1:18" x14ac:dyDescent="0.35">
      <c r="A831" s="1">
        <v>2022.05</v>
      </c>
      <c r="B831" s="89">
        <f t="shared" si="121"/>
        <v>2022.05</v>
      </c>
      <c r="C831" s="80">
        <f t="shared" si="122"/>
        <v>44682</v>
      </c>
      <c r="D831" s="1">
        <f>VLOOKUP(A831,Data_Shiller!A:M,13,FALSE)</f>
        <v>30.673155079545133</v>
      </c>
      <c r="E831" s="1">
        <f>VLOOKUP(A831,Data_Shiller!A:B,2)</f>
        <v>4040.3599999999997</v>
      </c>
      <c r="F831" s="81">
        <f>VLOOKUP(C831,'FRED Graph'!$A$12:$C$853,3,FALSE)</f>
        <v>2.8999999999999998E-2</v>
      </c>
      <c r="G831" s="82">
        <f t="shared" si="123"/>
        <v>2.3851279739270925E-3</v>
      </c>
      <c r="H831" s="83">
        <f t="shared" si="124"/>
        <v>-3.5000181501978034E-2</v>
      </c>
      <c r="I831" s="84">
        <f t="shared" si="125"/>
        <v>2.6189047960623046E-2</v>
      </c>
      <c r="J831" s="84">
        <f t="shared" si="126"/>
        <v>-1</v>
      </c>
      <c r="L831" s="85">
        <f t="shared" si="127"/>
        <v>-0.34788111109855913</v>
      </c>
      <c r="M831" s="85">
        <f t="shared" si="128"/>
        <v>2.6189047960623046E-2</v>
      </c>
      <c r="N831" s="85">
        <f t="shared" si="129"/>
        <v>-1</v>
      </c>
      <c r="P831" s="86">
        <f t="shared" si="130"/>
        <v>-0.37688111109855915</v>
      </c>
      <c r="Q831" s="86">
        <f t="shared" si="130"/>
        <v>-2.8109520393769516E-3</v>
      </c>
      <c r="R831" s="86">
        <f t="shared" si="130"/>
        <v>-1.0289999999999999</v>
      </c>
    </row>
    <row r="832" spans="1:18" x14ac:dyDescent="0.35">
      <c r="A832" s="1">
        <v>2022.06</v>
      </c>
      <c r="B832" s="89">
        <f t="shared" si="121"/>
        <v>2022.06</v>
      </c>
      <c r="C832" s="80">
        <f t="shared" si="122"/>
        <v>44713</v>
      </c>
      <c r="D832" s="1">
        <f>VLOOKUP(A832,Data_Shiller!A:M,13,FALSE)</f>
        <v>29.047721395103828</v>
      </c>
      <c r="E832" s="1">
        <f>VLOOKUP(A832,Data_Shiller!A:B,2)</f>
        <v>3898.9466666666676</v>
      </c>
      <c r="F832" s="81">
        <f>VLOOKUP(C832,'FRED Graph'!$A$12:$C$853,3,FALSE)</f>
        <v>3.1400000000000004E-2</v>
      </c>
      <c r="G832" s="82">
        <f t="shared" si="123"/>
        <v>2.5797470552240132E-3</v>
      </c>
      <c r="H832" s="83">
        <f t="shared" si="124"/>
        <v>3.2785350573312222E-3</v>
      </c>
      <c r="I832" s="84">
        <f t="shared" si="125"/>
        <v>-1</v>
      </c>
      <c r="J832" s="84">
        <f t="shared" si="126"/>
        <v>-1</v>
      </c>
      <c r="L832" s="85">
        <f t="shared" si="127"/>
        <v>4.0059651323967937E-2</v>
      </c>
      <c r="M832" s="85">
        <f t="shared" si="128"/>
        <v>-1</v>
      </c>
      <c r="N832" s="85">
        <f t="shared" si="129"/>
        <v>-1</v>
      </c>
      <c r="P832" s="86">
        <f t="shared" si="130"/>
        <v>8.6596513239679332E-3</v>
      </c>
      <c r="Q832" s="86">
        <f t="shared" si="130"/>
        <v>-1.0314000000000001</v>
      </c>
      <c r="R832" s="86">
        <f t="shared" si="130"/>
        <v>-1.0314000000000001</v>
      </c>
    </row>
    <row r="833" spans="1:18" x14ac:dyDescent="0.35">
      <c r="A833" s="1">
        <v>2022.07</v>
      </c>
      <c r="B833" s="89">
        <f t="shared" si="121"/>
        <v>2022.07</v>
      </c>
      <c r="C833" s="80">
        <f t="shared" si="122"/>
        <v>44743</v>
      </c>
      <c r="D833" s="1">
        <f>VLOOKUP(A833,Data_Shiller!A:M,13,FALSE)</f>
        <v>29.004618317208926</v>
      </c>
      <c r="E833" s="1">
        <f>VLOOKUP(A833,Data_Shiller!A:B,2)</f>
        <v>3911.729499999999</v>
      </c>
      <c r="F833" s="81">
        <f>VLOOKUP(C833,'FRED Graph'!$A$12:$C$853,3,FALSE)</f>
        <v>2.8999999999999998E-2</v>
      </c>
      <c r="G833" s="82">
        <f t="shared" si="123"/>
        <v>2.3851279739270925E-3</v>
      </c>
      <c r="H833" s="83">
        <f t="shared" si="124"/>
        <v>6.3100872255676732E-2</v>
      </c>
      <c r="I833" s="84">
        <f t="shared" si="125"/>
        <v>-1</v>
      </c>
      <c r="J833" s="84">
        <f t="shared" si="126"/>
        <v>-1</v>
      </c>
      <c r="L833" s="85">
        <f t="shared" si="127"/>
        <v>1.08398070569242</v>
      </c>
      <c r="M833" s="85">
        <f t="shared" si="128"/>
        <v>-1</v>
      </c>
      <c r="N833" s="85">
        <f t="shared" si="129"/>
        <v>-1</v>
      </c>
      <c r="P833" s="86">
        <f t="shared" si="130"/>
        <v>1.0549807056924201</v>
      </c>
      <c r="Q833" s="86">
        <f t="shared" si="130"/>
        <v>-1.0289999999999999</v>
      </c>
      <c r="R833" s="86">
        <f t="shared" si="130"/>
        <v>-1.0289999999999999</v>
      </c>
    </row>
    <row r="834" spans="1:18" x14ac:dyDescent="0.35">
      <c r="A834" s="1">
        <v>2022.08</v>
      </c>
      <c r="B834" s="89">
        <f t="shared" ref="B834:B897" si="131">IF(RIGHT(A834,3)="0.1",_xlfn.CONCAT(A834,"0"),A834)</f>
        <v>2022.08</v>
      </c>
      <c r="C834" s="80">
        <f t="shared" si="122"/>
        <v>44774</v>
      </c>
      <c r="D834" s="1">
        <f>VLOOKUP(A834,Data_Shiller!A:M,13,FALSE)</f>
        <v>30.698763365175278</v>
      </c>
      <c r="E834" s="1">
        <f>VLOOKUP(A834,Data_Shiller!A:B,2)</f>
        <v>4158.5630434782615</v>
      </c>
      <c r="F834" s="81">
        <f>VLOOKUP(C834,'FRED Graph'!$A$12:$C$853,3,FALSE)</f>
        <v>2.8999999999999998E-2</v>
      </c>
      <c r="G834" s="82">
        <f t="shared" si="123"/>
        <v>2.3851279739270925E-3</v>
      </c>
      <c r="H834" s="83">
        <f t="shared" si="124"/>
        <v>-7.4074280963680295E-2</v>
      </c>
      <c r="I834" s="84">
        <f t="shared" si="125"/>
        <v>-1</v>
      </c>
      <c r="J834" s="84">
        <f t="shared" si="126"/>
        <v>-1</v>
      </c>
      <c r="L834" s="85">
        <f t="shared" si="127"/>
        <v>-0.60288730612957053</v>
      </c>
      <c r="M834" s="85">
        <f t="shared" si="128"/>
        <v>-1</v>
      </c>
      <c r="N834" s="85">
        <f t="shared" si="129"/>
        <v>-1</v>
      </c>
      <c r="P834" s="86">
        <f t="shared" si="130"/>
        <v>-0.63188730612957056</v>
      </c>
      <c r="Q834" s="86">
        <f t="shared" si="130"/>
        <v>-1.0289999999999999</v>
      </c>
      <c r="R834" s="86">
        <f t="shared" si="130"/>
        <v>-1.0289999999999999</v>
      </c>
    </row>
    <row r="835" spans="1:18" x14ac:dyDescent="0.35">
      <c r="A835" s="1">
        <v>2022.09</v>
      </c>
      <c r="B835" s="89">
        <f t="shared" si="131"/>
        <v>2022.09</v>
      </c>
      <c r="C835" s="80">
        <f t="shared" ref="C835:C843" si="132">DATE(LEFT(B835,4),RIGHT(B835,2),1)</f>
        <v>44805</v>
      </c>
      <c r="D835" s="1">
        <f>VLOOKUP(A835,Data_Shiller!A:M,13,FALSE)</f>
        <v>28.229884655821962</v>
      </c>
      <c r="E835" s="1">
        <f>VLOOKUP(A835,Data_Shiller!A:B,2)</f>
        <v>3850.5204761904752</v>
      </c>
      <c r="F835" s="81">
        <f>VLOOKUP(C835,'FRED Graph'!$A$12:$C$853,3,FALSE)</f>
        <v>3.5200000000000002E-2</v>
      </c>
      <c r="G835" s="82">
        <f t="shared" ref="G835:G843" si="133">((1+F835)^(1/12))-1</f>
        <v>2.8870465787962374E-3</v>
      </c>
      <c r="H835" s="83">
        <f t="shared" ref="H835:H843" si="134">E836/E835-1</f>
        <v>-3.2325376420973551E-2</v>
      </c>
      <c r="I835" s="84">
        <f t="shared" ref="I835:I843" si="135">E847/E835-1</f>
        <v>-1</v>
      </c>
      <c r="J835" s="84">
        <f t="shared" ref="J835:J843" si="136">E955/E835-1</f>
        <v>-1</v>
      </c>
      <c r="L835" s="85">
        <f t="shared" ref="L835:L843" si="137">((1+H835)^12)-1</f>
        <v>-0.3258566940222275</v>
      </c>
      <c r="M835" s="85">
        <f t="shared" ref="M835:M843" si="138">I835</f>
        <v>-1</v>
      </c>
      <c r="N835" s="85">
        <f t="shared" ref="N835:N843" si="139">((1+J835)^(1/10))-1</f>
        <v>-1</v>
      </c>
      <c r="P835" s="86">
        <f t="shared" ref="P835:R843" si="140">L835-$F835</f>
        <v>-0.36105669402222751</v>
      </c>
      <c r="Q835" s="86">
        <f t="shared" si="140"/>
        <v>-1.0351999999999999</v>
      </c>
      <c r="R835" s="86">
        <f t="shared" si="140"/>
        <v>-1.0351999999999999</v>
      </c>
    </row>
    <row r="836" spans="1:18" x14ac:dyDescent="0.35">
      <c r="A836" s="1">
        <v>2022.1</v>
      </c>
      <c r="B836" s="89">
        <f t="shared" si="131"/>
        <v>2022.1</v>
      </c>
      <c r="C836" s="80">
        <f t="shared" si="132"/>
        <v>44531</v>
      </c>
      <c r="D836" s="1">
        <f>VLOOKUP(A836,Data_Shiller!A:M,13,FALSE)</f>
        <v>27.080766925400681</v>
      </c>
      <c r="E836" s="1">
        <f>VLOOKUP(A836,Data_Shiller!A:B,2)</f>
        <v>3726.0509523809519</v>
      </c>
      <c r="F836" s="81">
        <f>VLOOKUP(C836,'FRED Graph'!$A$12:$C$853,3,FALSE)</f>
        <v>1.47E-2</v>
      </c>
      <c r="G836" s="82">
        <f t="shared" si="133"/>
        <v>1.2168232546390101E-3</v>
      </c>
      <c r="H836" s="83">
        <f t="shared" si="134"/>
        <v>5.1378153840137442E-2</v>
      </c>
      <c r="I836" s="84">
        <f t="shared" si="135"/>
        <v>-1</v>
      </c>
      <c r="J836" s="84">
        <f t="shared" si="136"/>
        <v>-1</v>
      </c>
      <c r="L836" s="85">
        <f t="shared" si="137"/>
        <v>0.82434674005542696</v>
      </c>
      <c r="M836" s="85">
        <f t="shared" si="138"/>
        <v>-1</v>
      </c>
      <c r="N836" s="85">
        <f t="shared" si="139"/>
        <v>-1</v>
      </c>
      <c r="P836" s="86">
        <f t="shared" si="140"/>
        <v>0.80964674005542692</v>
      </c>
      <c r="Q836" s="86">
        <f t="shared" si="140"/>
        <v>-1.0146999999999999</v>
      </c>
      <c r="R836" s="86">
        <f t="shared" si="140"/>
        <v>-1.0146999999999999</v>
      </c>
    </row>
    <row r="837" spans="1:18" x14ac:dyDescent="0.35">
      <c r="A837" s="1">
        <v>2022.11</v>
      </c>
      <c r="B837" s="89">
        <f t="shared" si="131"/>
        <v>2022.11</v>
      </c>
      <c r="C837" s="80">
        <f t="shared" si="132"/>
        <v>44866</v>
      </c>
      <c r="D837" s="1">
        <f>VLOOKUP(A837,Data_Shiller!A:M,13,FALSE)</f>
        <v>28.378949016273307</v>
      </c>
      <c r="E837" s="1">
        <f>VLOOKUP(A837,Data_Shiller!A:B,2)</f>
        <v>3917.488571428571</v>
      </c>
      <c r="F837" s="81">
        <f>VLOOKUP(C837,'FRED Graph'!$A$12:$C$853,3,FALSE)</f>
        <v>3.8900000000000004E-2</v>
      </c>
      <c r="G837" s="82">
        <f t="shared" si="133"/>
        <v>3.1852673082803928E-3</v>
      </c>
      <c r="H837" s="83">
        <f t="shared" si="134"/>
        <v>-1.3037993486105792E-3</v>
      </c>
      <c r="I837" s="84">
        <f t="shared" si="135"/>
        <v>-1</v>
      </c>
      <c r="J837" s="84">
        <f t="shared" si="136"/>
        <v>-1</v>
      </c>
      <c r="L837" s="85">
        <f t="shared" si="137"/>
        <v>-1.5533885425192406E-2</v>
      </c>
      <c r="M837" s="85">
        <f t="shared" si="138"/>
        <v>-1</v>
      </c>
      <c r="N837" s="85">
        <f t="shared" si="139"/>
        <v>-1</v>
      </c>
      <c r="P837" s="86">
        <f t="shared" si="140"/>
        <v>-5.443388542519241E-2</v>
      </c>
      <c r="Q837" s="86">
        <f t="shared" si="140"/>
        <v>-1.0388999999999999</v>
      </c>
      <c r="R837" s="86">
        <f t="shared" si="140"/>
        <v>-1.0388999999999999</v>
      </c>
    </row>
    <row r="838" spans="1:18" x14ac:dyDescent="0.35">
      <c r="A838" s="1">
        <v>2022.12</v>
      </c>
      <c r="B838" s="89">
        <f t="shared" si="131"/>
        <v>2022.12</v>
      </c>
      <c r="C838" s="80">
        <f t="shared" si="132"/>
        <v>44896</v>
      </c>
      <c r="D838" s="1">
        <f>VLOOKUP(A838,Data_Shiller!A:M,13,FALSE)</f>
        <v>28.316901284527276</v>
      </c>
      <c r="E838" s="1">
        <f>VLOOKUP(A838,Data_Shiller!A:B,2)</f>
        <v>3912.3809523809532</v>
      </c>
      <c r="F838" s="81">
        <f>VLOOKUP(C838,'FRED Graph'!$A$12:$C$853,3,FALSE)</f>
        <v>3.6200000000000003E-2</v>
      </c>
      <c r="G838" s="82">
        <f t="shared" si="133"/>
        <v>2.9677430057029053E-3</v>
      </c>
      <c r="H838" s="83">
        <f t="shared" si="134"/>
        <v>1.2339173563777894E-2</v>
      </c>
      <c r="I838" s="84">
        <f t="shared" si="135"/>
        <v>-1</v>
      </c>
      <c r="J838" s="84">
        <f t="shared" si="136"/>
        <v>-1</v>
      </c>
      <c r="L838" s="85">
        <f t="shared" si="137"/>
        <v>0.15854394574798514</v>
      </c>
      <c r="M838" s="85">
        <f t="shared" si="138"/>
        <v>-1</v>
      </c>
      <c r="N838" s="85">
        <f t="shared" si="139"/>
        <v>-1</v>
      </c>
      <c r="P838" s="86">
        <f t="shared" si="140"/>
        <v>0.12234394574798513</v>
      </c>
      <c r="Q838" s="86">
        <f t="shared" si="140"/>
        <v>-1.0362</v>
      </c>
      <c r="R838" s="86">
        <f t="shared" si="140"/>
        <v>-1.0362</v>
      </c>
    </row>
    <row r="839" spans="1:18" x14ac:dyDescent="0.35">
      <c r="A839" s="1">
        <v>2023.01</v>
      </c>
      <c r="B839" s="89">
        <f t="shared" si="131"/>
        <v>2023.01</v>
      </c>
      <c r="C839" s="80">
        <f t="shared" si="132"/>
        <v>44927</v>
      </c>
      <c r="D839" s="1">
        <f>VLOOKUP(A839,Data_Shiller!A:M,13,FALSE)</f>
        <v>28.33481342375568</v>
      </c>
      <c r="E839" s="1">
        <f>VLOOKUP(A839,Data_Shiller!A:B,2)</f>
        <v>3960.6565000000001</v>
      </c>
      <c r="F839" s="81">
        <f>VLOOKUP(C839,'FRED Graph'!$A$12:$C$853,3,FALSE)</f>
        <v>3.5299999999999998E-2</v>
      </c>
      <c r="G839" s="82">
        <f t="shared" si="133"/>
        <v>2.8951194362685229E-3</v>
      </c>
      <c r="H839" s="83">
        <f t="shared" si="134"/>
        <v>3.0052653352317993E-2</v>
      </c>
      <c r="I839" s="84">
        <f t="shared" si="135"/>
        <v>-1</v>
      </c>
      <c r="J839" s="84">
        <f t="shared" si="136"/>
        <v>-1</v>
      </c>
      <c r="L839" s="85">
        <f t="shared" si="137"/>
        <v>0.42663574743781219</v>
      </c>
      <c r="M839" s="85">
        <f t="shared" si="138"/>
        <v>-1</v>
      </c>
      <c r="N839" s="85">
        <f t="shared" si="139"/>
        <v>-1</v>
      </c>
      <c r="P839" s="86">
        <f t="shared" si="140"/>
        <v>0.39133574743781219</v>
      </c>
      <c r="Q839" s="86">
        <f t="shared" si="140"/>
        <v>-1.0352999999999999</v>
      </c>
      <c r="R839" s="86">
        <f t="shared" si="140"/>
        <v>-1.0352999999999999</v>
      </c>
    </row>
    <row r="840" spans="1:18" x14ac:dyDescent="0.35">
      <c r="A840" s="1">
        <v>2023.02</v>
      </c>
      <c r="B840" s="89">
        <f t="shared" si="131"/>
        <v>2023.02</v>
      </c>
      <c r="C840" s="80">
        <f t="shared" si="132"/>
        <v>44958</v>
      </c>
      <c r="D840" s="1">
        <f>VLOOKUP(A840,Data_Shiller!A:M,13,FALSE)</f>
        <v>28.919562523004437</v>
      </c>
      <c r="E840" s="1">
        <f>VLOOKUP(A840,Data_Shiller!A:B,2)</f>
        <v>4079.6847368421049</v>
      </c>
      <c r="F840" s="81">
        <f>VLOOKUP(C840,'FRED Graph'!$A$12:$C$853,3,FALSE)</f>
        <v>3.7499999999999999E-2</v>
      </c>
      <c r="G840" s="82">
        <f t="shared" si="133"/>
        <v>3.0725417032555491E-3</v>
      </c>
      <c r="H840" s="83">
        <f t="shared" si="134"/>
        <v>-2.7238772987478344E-2</v>
      </c>
      <c r="I840" s="84">
        <f t="shared" si="135"/>
        <v>-1</v>
      </c>
      <c r="J840" s="84">
        <f t="shared" si="136"/>
        <v>-1</v>
      </c>
      <c r="L840" s="85">
        <f t="shared" si="137"/>
        <v>-0.28208170234963914</v>
      </c>
      <c r="M840" s="85">
        <f t="shared" si="138"/>
        <v>-1</v>
      </c>
      <c r="N840" s="85">
        <f t="shared" si="139"/>
        <v>-1</v>
      </c>
      <c r="P840" s="86">
        <f t="shared" si="140"/>
        <v>-0.31958170234963912</v>
      </c>
      <c r="Q840" s="86">
        <f t="shared" si="140"/>
        <v>-1.0375000000000001</v>
      </c>
      <c r="R840" s="86">
        <f t="shared" si="140"/>
        <v>-1.0375000000000001</v>
      </c>
    </row>
    <row r="841" spans="1:18" x14ac:dyDescent="0.35">
      <c r="A841" s="1">
        <v>2023.03</v>
      </c>
      <c r="B841" s="89">
        <f t="shared" si="131"/>
        <v>2023.03</v>
      </c>
      <c r="C841" s="80">
        <f t="shared" si="132"/>
        <v>44986</v>
      </c>
      <c r="D841" s="1">
        <f>VLOOKUP(A841,Data_Shiller!A:M,13,FALSE)</f>
        <v>27.952464550922034</v>
      </c>
      <c r="E841" s="1">
        <f>VLOOKUP(A841,Data_Shiller!A:B,2)</f>
        <v>3968.5591304347827</v>
      </c>
      <c r="F841" s="81">
        <f>VLOOKUP(C841,'FRED Graph'!$A$12:$C$853,3,FALSE)</f>
        <v>3.6600000000000001E-2</v>
      </c>
      <c r="G841" s="82">
        <f t="shared" si="133"/>
        <v>3.0000015894111609E-3</v>
      </c>
      <c r="H841" s="83">
        <f t="shared" si="134"/>
        <v>3.85299129887271E-2</v>
      </c>
      <c r="I841" s="84">
        <f t="shared" si="135"/>
        <v>-1</v>
      </c>
      <c r="J841" s="84">
        <f t="shared" si="136"/>
        <v>-1</v>
      </c>
      <c r="L841" s="85">
        <f t="shared" si="137"/>
        <v>0.57408478648053807</v>
      </c>
      <c r="M841" s="85">
        <f t="shared" si="138"/>
        <v>-1</v>
      </c>
      <c r="N841" s="85">
        <f t="shared" si="139"/>
        <v>-1</v>
      </c>
      <c r="P841" s="86">
        <f t="shared" si="140"/>
        <v>0.5374847864805381</v>
      </c>
      <c r="Q841" s="86">
        <f t="shared" si="140"/>
        <v>-1.0366</v>
      </c>
      <c r="R841" s="86">
        <f t="shared" si="140"/>
        <v>-1.0366</v>
      </c>
    </row>
    <row r="842" spans="1:18" x14ac:dyDescent="0.35">
      <c r="A842" s="1">
        <v>2023.04</v>
      </c>
      <c r="B842" s="89">
        <f t="shared" si="131"/>
        <v>2023.04</v>
      </c>
      <c r="C842" s="80">
        <f t="shared" si="132"/>
        <v>45017</v>
      </c>
      <c r="D842" s="1">
        <f>VLOOKUP(A842,Data_Shiller!A:M,13,FALSE)</f>
        <v>28.763503766467558</v>
      </c>
      <c r="E842" s="1">
        <f>VLOOKUP(A842,Data_Shiller!A:B,2)</f>
        <v>4121.4673684210529</v>
      </c>
      <c r="F842" s="81">
        <f>VLOOKUP(C842,'FRED Graph'!$A$12:$C$853,3,FALSE)</f>
        <v>3.4599999999999999E-2</v>
      </c>
      <c r="G842" s="82">
        <f t="shared" si="133"/>
        <v>2.8385944168292099E-3</v>
      </c>
      <c r="H842" s="83">
        <f t="shared" si="134"/>
        <v>5.9944216922416249E-3</v>
      </c>
      <c r="I842" s="84">
        <f t="shared" si="135"/>
        <v>-1</v>
      </c>
      <c r="J842" s="84">
        <f t="shared" si="136"/>
        <v>-1</v>
      </c>
      <c r="L842" s="85">
        <f t="shared" si="137"/>
        <v>7.4352677234207798E-2</v>
      </c>
      <c r="M842" s="85">
        <f t="shared" si="138"/>
        <v>-1</v>
      </c>
      <c r="N842" s="85">
        <f t="shared" si="139"/>
        <v>-1</v>
      </c>
      <c r="P842" s="86">
        <f t="shared" si="140"/>
        <v>3.9752677234207799E-2</v>
      </c>
      <c r="Q842" s="86">
        <f t="shared" si="140"/>
        <v>-1.0346</v>
      </c>
      <c r="R842" s="86">
        <f t="shared" si="140"/>
        <v>-1.0346</v>
      </c>
    </row>
    <row r="843" spans="1:18" x14ac:dyDescent="0.35">
      <c r="A843" s="1">
        <v>2023.05</v>
      </c>
      <c r="B843" s="89">
        <f t="shared" si="131"/>
        <v>2023.05</v>
      </c>
      <c r="C843" s="80">
        <f t="shared" si="132"/>
        <v>45047</v>
      </c>
      <c r="D843" s="1">
        <f>VLOOKUP(A843,Data_Shiller!A:M,13,FALSE)</f>
        <v>28.809247980435288</v>
      </c>
      <c r="E843" s="1">
        <f>VLOOKUP(A843,Data_Shiller!A:B,2)</f>
        <v>4146.1731818181825</v>
      </c>
      <c r="F843" s="81">
        <f>VLOOKUP(C843,'FRED Graph'!$A$12:$C$853,3,FALSE)</f>
        <v>3.5699999999999996E-2</v>
      </c>
      <c r="G843" s="82">
        <f t="shared" si="133"/>
        <v>2.9274037199951142E-3</v>
      </c>
      <c r="H843" s="83">
        <f t="shared" si="134"/>
        <v>-1</v>
      </c>
      <c r="I843" s="84">
        <f t="shared" si="135"/>
        <v>-1</v>
      </c>
      <c r="J843" s="84">
        <f t="shared" si="136"/>
        <v>-1</v>
      </c>
      <c r="L843" s="85">
        <f t="shared" si="137"/>
        <v>-1</v>
      </c>
      <c r="M843" s="85">
        <f t="shared" si="138"/>
        <v>-1</v>
      </c>
      <c r="N843" s="85">
        <f t="shared" si="139"/>
        <v>-1</v>
      </c>
      <c r="P843" s="86">
        <f t="shared" si="140"/>
        <v>-1.0357000000000001</v>
      </c>
      <c r="Q843" s="86">
        <f t="shared" si="140"/>
        <v>-1.0357000000000001</v>
      </c>
      <c r="R843" s="86">
        <f t="shared" si="140"/>
        <v>-1.0357000000000001</v>
      </c>
    </row>
    <row r="844" spans="1:18" x14ac:dyDescent="0.35">
      <c r="A844" s="1"/>
      <c r="B844" s="89"/>
      <c r="F844" s="81"/>
      <c r="G844" s="82"/>
      <c r="H844" s="83"/>
      <c r="I844" s="84"/>
      <c r="J844" s="84"/>
      <c r="P844" s="86"/>
      <c r="Q844" s="86"/>
      <c r="R844" s="86"/>
    </row>
    <row r="845" spans="1:18" x14ac:dyDescent="0.35">
      <c r="A845" s="1"/>
      <c r="B845" s="89"/>
      <c r="F845" s="81"/>
      <c r="G845" s="82"/>
      <c r="H845" s="83"/>
      <c r="I845" s="84"/>
      <c r="J845" s="84"/>
      <c r="P845" s="86"/>
      <c r="Q845" s="86"/>
      <c r="R845" s="86"/>
    </row>
    <row r="846" spans="1:18" x14ac:dyDescent="0.35">
      <c r="A846" s="1"/>
      <c r="B846" s="89"/>
      <c r="F846" s="81"/>
      <c r="G846" s="82"/>
      <c r="H846" s="83"/>
      <c r="I846" s="84"/>
      <c r="J846" s="84"/>
      <c r="P846" s="86"/>
      <c r="Q846" s="86"/>
      <c r="R846" s="86"/>
    </row>
    <row r="847" spans="1:18" x14ac:dyDescent="0.35">
      <c r="A847" s="1"/>
      <c r="B847" s="89"/>
      <c r="F847" s="81"/>
      <c r="G847" s="82"/>
      <c r="H847" s="83"/>
      <c r="I847" s="84"/>
      <c r="J847" s="84"/>
      <c r="P847" s="86"/>
      <c r="Q847" s="86"/>
      <c r="R847" s="86"/>
    </row>
    <row r="848" spans="1:18" x14ac:dyDescent="0.35">
      <c r="B848" s="89"/>
      <c r="F848" s="81"/>
      <c r="G848" s="82"/>
      <c r="H848" s="83"/>
      <c r="I848" s="84"/>
      <c r="J848" s="84"/>
      <c r="P848" s="86"/>
      <c r="Q848" s="86"/>
      <c r="R848" s="86"/>
    </row>
    <row r="849" spans="2:18" x14ac:dyDescent="0.35">
      <c r="B849" s="89"/>
      <c r="F849" s="81"/>
      <c r="G849" s="82"/>
      <c r="H849" s="83"/>
      <c r="I849" s="84"/>
      <c r="J849" s="84"/>
      <c r="P849" s="86"/>
      <c r="Q849" s="86"/>
      <c r="R849" s="86"/>
    </row>
    <row r="850" spans="2:18" x14ac:dyDescent="0.35">
      <c r="B850" s="89"/>
      <c r="F850" s="81"/>
      <c r="G850" s="82"/>
      <c r="H850" s="83"/>
      <c r="I850" s="84"/>
      <c r="J850" s="84"/>
      <c r="P850" s="86"/>
      <c r="Q850" s="86"/>
      <c r="R850" s="86"/>
    </row>
    <row r="851" spans="2:18" x14ac:dyDescent="0.35">
      <c r="B851" s="89"/>
      <c r="F851" s="81"/>
      <c r="G851" s="82"/>
      <c r="H851" s="83"/>
      <c r="I851" s="84"/>
      <c r="J851" s="84"/>
      <c r="P851" s="86"/>
      <c r="Q851" s="86"/>
      <c r="R851" s="86"/>
    </row>
    <row r="852" spans="2:18" x14ac:dyDescent="0.35">
      <c r="B852" s="89"/>
      <c r="F852" s="81"/>
      <c r="G852" s="82"/>
      <c r="H852" s="83"/>
      <c r="I852" s="84"/>
      <c r="J852" s="84"/>
      <c r="P852" s="86"/>
      <c r="Q852" s="86"/>
      <c r="R852" s="86"/>
    </row>
    <row r="853" spans="2:18" x14ac:dyDescent="0.35">
      <c r="B853" s="89"/>
      <c r="F853" s="81"/>
      <c r="G853" s="82"/>
      <c r="H853" s="83"/>
      <c r="I853" s="84"/>
      <c r="J853" s="84"/>
      <c r="P853" s="86"/>
      <c r="Q853" s="86"/>
      <c r="R853" s="86"/>
    </row>
    <row r="854" spans="2:18" x14ac:dyDescent="0.35">
      <c r="B854" s="89"/>
      <c r="F854" s="81"/>
      <c r="G854" s="82"/>
      <c r="H854" s="83"/>
      <c r="I854" s="84"/>
      <c r="J854" s="84"/>
      <c r="P854" s="86"/>
      <c r="Q854" s="86"/>
      <c r="R854" s="86"/>
    </row>
    <row r="855" spans="2:18" x14ac:dyDescent="0.35">
      <c r="B855" s="89"/>
      <c r="F855" s="81"/>
      <c r="G855" s="82"/>
      <c r="H855" s="83"/>
      <c r="I855" s="84"/>
      <c r="J855" s="84"/>
      <c r="P855" s="86"/>
      <c r="Q855" s="86"/>
      <c r="R855" s="86"/>
    </row>
    <row r="856" spans="2:18" x14ac:dyDescent="0.35">
      <c r="B856" s="89"/>
      <c r="F856" s="81"/>
      <c r="G856" s="82"/>
      <c r="H856" s="83"/>
      <c r="I856" s="84"/>
      <c r="J856" s="84"/>
      <c r="P856" s="86"/>
      <c r="Q856" s="86"/>
      <c r="R856" s="86"/>
    </row>
    <row r="857" spans="2:18" x14ac:dyDescent="0.35">
      <c r="B857" s="89"/>
      <c r="F857" s="81"/>
      <c r="G857" s="82"/>
      <c r="H857" s="83"/>
      <c r="I857" s="84"/>
      <c r="J857" s="84"/>
      <c r="P857" s="86"/>
      <c r="Q857" s="86"/>
      <c r="R857" s="86"/>
    </row>
    <row r="858" spans="2:18" x14ac:dyDescent="0.35">
      <c r="B858" s="89"/>
      <c r="F858" s="81"/>
      <c r="G858" s="82"/>
      <c r="H858" s="83"/>
      <c r="I858" s="84"/>
      <c r="J858" s="84"/>
      <c r="P858" s="86"/>
      <c r="Q858" s="86"/>
      <c r="R858" s="86"/>
    </row>
    <row r="859" spans="2:18" x14ac:dyDescent="0.35">
      <c r="B859" s="89"/>
      <c r="F859" s="81"/>
      <c r="G859" s="82"/>
      <c r="H859" s="83"/>
      <c r="I859" s="84"/>
      <c r="J859" s="84"/>
      <c r="P859" s="86"/>
      <c r="Q859" s="86"/>
      <c r="R859" s="86"/>
    </row>
    <row r="860" spans="2:18" x14ac:dyDescent="0.35">
      <c r="B860" s="89"/>
      <c r="F860" s="81"/>
      <c r="G860" s="82"/>
      <c r="H860" s="83"/>
      <c r="I860" s="84"/>
      <c r="J860" s="84"/>
      <c r="P860" s="86"/>
      <c r="Q860" s="86"/>
      <c r="R860" s="86"/>
    </row>
    <row r="861" spans="2:18" x14ac:dyDescent="0.35">
      <c r="B861" s="89"/>
      <c r="F861" s="81"/>
      <c r="G861" s="82"/>
      <c r="H861" s="83"/>
      <c r="I861" s="84"/>
      <c r="J861" s="84"/>
      <c r="P861" s="86"/>
      <c r="Q861" s="86"/>
      <c r="R861" s="86"/>
    </row>
    <row r="862" spans="2:18" x14ac:dyDescent="0.35">
      <c r="B862" s="89"/>
      <c r="F862" s="81"/>
      <c r="G862" s="82"/>
      <c r="H862" s="83"/>
      <c r="I862" s="84"/>
      <c r="J862" s="84"/>
      <c r="P862" s="86"/>
      <c r="Q862" s="86"/>
      <c r="R862" s="86"/>
    </row>
    <row r="863" spans="2:18" x14ac:dyDescent="0.35">
      <c r="B863" s="89"/>
      <c r="F863" s="81"/>
      <c r="G863" s="82"/>
      <c r="H863" s="83"/>
      <c r="I863" s="84"/>
      <c r="J863" s="84"/>
      <c r="P863" s="86"/>
      <c r="Q863" s="86"/>
      <c r="R863" s="86"/>
    </row>
    <row r="864" spans="2:18" x14ac:dyDescent="0.35">
      <c r="B864" s="89"/>
      <c r="F864" s="81"/>
      <c r="G864" s="82"/>
      <c r="H864" s="83"/>
      <c r="I864" s="84"/>
      <c r="J864" s="84"/>
      <c r="P864" s="86"/>
      <c r="Q864" s="86"/>
      <c r="R864" s="86"/>
    </row>
    <row r="865" spans="2:18" x14ac:dyDescent="0.35">
      <c r="B865" s="89"/>
      <c r="F865" s="81"/>
      <c r="G865" s="82"/>
      <c r="H865" s="83"/>
      <c r="I865" s="84"/>
      <c r="J865" s="84"/>
      <c r="P865" s="86"/>
      <c r="Q865" s="86"/>
      <c r="R865" s="86"/>
    </row>
    <row r="866" spans="2:18" x14ac:dyDescent="0.35">
      <c r="B866" s="89"/>
      <c r="F866" s="81"/>
      <c r="G866" s="82"/>
      <c r="H866" s="83"/>
      <c r="I866" s="84"/>
      <c r="J866" s="84"/>
      <c r="P866" s="86"/>
      <c r="Q866" s="86"/>
      <c r="R866" s="86"/>
    </row>
    <row r="867" spans="2:18" x14ac:dyDescent="0.35">
      <c r="B867" s="89"/>
      <c r="F867" s="81"/>
      <c r="G867" s="82"/>
      <c r="H867" s="83"/>
      <c r="I867" s="84"/>
      <c r="J867" s="84"/>
      <c r="P867" s="86"/>
      <c r="Q867" s="86"/>
      <c r="R867" s="86"/>
    </row>
    <row r="868" spans="2:18" x14ac:dyDescent="0.35">
      <c r="B868" s="89"/>
      <c r="F868" s="81"/>
      <c r="G868" s="82"/>
      <c r="H868" s="83"/>
      <c r="I868" s="84"/>
      <c r="J868" s="84"/>
      <c r="P868" s="86"/>
      <c r="Q868" s="86"/>
      <c r="R868" s="86"/>
    </row>
    <row r="869" spans="2:18" x14ac:dyDescent="0.35">
      <c r="B869" s="89"/>
      <c r="F869" s="81"/>
      <c r="G869" s="82"/>
      <c r="H869" s="83"/>
      <c r="I869" s="84"/>
      <c r="J869" s="84"/>
      <c r="P869" s="86"/>
      <c r="Q869" s="86"/>
      <c r="R869" s="86"/>
    </row>
    <row r="870" spans="2:18" x14ac:dyDescent="0.35">
      <c r="B870" s="89"/>
      <c r="F870" s="81"/>
      <c r="G870" s="82"/>
      <c r="H870" s="83"/>
      <c r="I870" s="84"/>
      <c r="J870" s="84"/>
      <c r="P870" s="86"/>
      <c r="Q870" s="86"/>
      <c r="R870" s="86"/>
    </row>
    <row r="871" spans="2:18" x14ac:dyDescent="0.35">
      <c r="B871" s="89"/>
      <c r="F871" s="81"/>
      <c r="G871" s="82"/>
      <c r="H871" s="83"/>
      <c r="I871" s="84"/>
      <c r="J871" s="84"/>
      <c r="P871" s="86"/>
      <c r="Q871" s="86"/>
      <c r="R871" s="86"/>
    </row>
    <row r="872" spans="2:18" x14ac:dyDescent="0.35">
      <c r="B872" s="89"/>
      <c r="F872" s="81"/>
      <c r="G872" s="82"/>
      <c r="H872" s="83"/>
      <c r="I872" s="84"/>
      <c r="J872" s="84"/>
      <c r="P872" s="86"/>
      <c r="Q872" s="86"/>
      <c r="R872" s="86"/>
    </row>
    <row r="873" spans="2:18" x14ac:dyDescent="0.35">
      <c r="B873" s="89"/>
      <c r="F873" s="81"/>
      <c r="G873" s="82"/>
      <c r="H873" s="83"/>
      <c r="I873" s="84"/>
      <c r="J873" s="84"/>
      <c r="P873" s="86"/>
      <c r="Q873" s="86"/>
      <c r="R873" s="86"/>
    </row>
    <row r="874" spans="2:18" x14ac:dyDescent="0.35">
      <c r="B874" s="89"/>
      <c r="F874" s="81"/>
      <c r="G874" s="82"/>
      <c r="H874" s="83"/>
      <c r="I874" s="84"/>
      <c r="J874" s="84"/>
      <c r="P874" s="86"/>
      <c r="Q874" s="86"/>
      <c r="R874" s="86"/>
    </row>
    <row r="875" spans="2:18" x14ac:dyDescent="0.35">
      <c r="B875" s="89"/>
      <c r="F875" s="81"/>
      <c r="G875" s="82"/>
      <c r="H875" s="83"/>
      <c r="I875" s="84"/>
      <c r="J875" s="84"/>
      <c r="P875" s="86"/>
      <c r="Q875" s="86"/>
      <c r="R875" s="86"/>
    </row>
    <row r="876" spans="2:18" x14ac:dyDescent="0.35">
      <c r="B876" s="89"/>
      <c r="F876" s="81"/>
      <c r="G876" s="82"/>
      <c r="H876" s="83"/>
      <c r="I876" s="84"/>
      <c r="J876" s="84"/>
      <c r="P876" s="86"/>
      <c r="Q876" s="86"/>
      <c r="R876" s="86"/>
    </row>
    <row r="877" spans="2:18" x14ac:dyDescent="0.35">
      <c r="B877" s="89"/>
      <c r="F877" s="81"/>
      <c r="G877" s="82"/>
      <c r="H877" s="83"/>
      <c r="I877" s="84"/>
      <c r="J877" s="84"/>
      <c r="P877" s="86"/>
      <c r="Q877" s="86"/>
      <c r="R877" s="86"/>
    </row>
    <row r="878" spans="2:18" x14ac:dyDescent="0.35">
      <c r="B878" s="89"/>
      <c r="F878" s="81"/>
      <c r="G878" s="82"/>
      <c r="H878" s="83"/>
      <c r="I878" s="84"/>
      <c r="J878" s="84"/>
      <c r="P878" s="86"/>
      <c r="Q878" s="86"/>
      <c r="R878" s="86"/>
    </row>
    <row r="879" spans="2:18" x14ac:dyDescent="0.35">
      <c r="B879" s="89"/>
      <c r="F879" s="81"/>
      <c r="G879" s="82"/>
      <c r="H879" s="83"/>
      <c r="I879" s="84"/>
      <c r="J879" s="84"/>
      <c r="P879" s="86"/>
      <c r="Q879" s="86"/>
      <c r="R879" s="86"/>
    </row>
    <row r="880" spans="2:18" x14ac:dyDescent="0.35">
      <c r="B880" s="89"/>
      <c r="F880" s="81"/>
      <c r="G880" s="82"/>
      <c r="H880" s="83"/>
      <c r="I880" s="84"/>
      <c r="J880" s="84"/>
      <c r="P880" s="86"/>
      <c r="Q880" s="86"/>
      <c r="R880" s="86"/>
    </row>
    <row r="881" spans="2:18" x14ac:dyDescent="0.35">
      <c r="B881" s="89"/>
      <c r="F881" s="81"/>
      <c r="G881" s="82"/>
      <c r="H881" s="83"/>
      <c r="I881" s="84"/>
      <c r="J881" s="84"/>
      <c r="P881" s="86"/>
      <c r="Q881" s="86"/>
      <c r="R881" s="86"/>
    </row>
    <row r="882" spans="2:18" x14ac:dyDescent="0.35">
      <c r="B882" s="89"/>
      <c r="F882" s="81"/>
      <c r="G882" s="82"/>
      <c r="H882" s="83"/>
      <c r="I882" s="84"/>
      <c r="J882" s="84"/>
      <c r="P882" s="86"/>
      <c r="Q882" s="86"/>
      <c r="R882" s="86"/>
    </row>
    <row r="883" spans="2:18" x14ac:dyDescent="0.35">
      <c r="B883" s="89"/>
      <c r="F883" s="81"/>
      <c r="G883" s="82"/>
      <c r="H883" s="83"/>
      <c r="I883" s="84"/>
      <c r="J883" s="84"/>
      <c r="P883" s="86"/>
      <c r="Q883" s="86"/>
      <c r="R883" s="86"/>
    </row>
    <row r="884" spans="2:18" x14ac:dyDescent="0.35">
      <c r="B884" s="89"/>
      <c r="F884" s="81"/>
      <c r="G884" s="82"/>
      <c r="H884" s="83"/>
      <c r="I884" s="84"/>
      <c r="J884" s="84"/>
      <c r="P884" s="86"/>
      <c r="Q884" s="86"/>
      <c r="R884" s="86"/>
    </row>
    <row r="885" spans="2:18" x14ac:dyDescent="0.35">
      <c r="B885" s="89"/>
      <c r="F885" s="81"/>
      <c r="G885" s="82"/>
      <c r="H885" s="83"/>
      <c r="I885" s="84"/>
      <c r="J885" s="84"/>
      <c r="P885" s="86"/>
      <c r="Q885" s="86"/>
      <c r="R885" s="86"/>
    </row>
    <row r="886" spans="2:18" x14ac:dyDescent="0.35">
      <c r="B886" s="89"/>
      <c r="F886" s="81"/>
      <c r="G886" s="82"/>
      <c r="H886" s="83"/>
      <c r="I886" s="84"/>
      <c r="J886" s="84"/>
      <c r="P886" s="86"/>
      <c r="Q886" s="86"/>
      <c r="R886" s="86"/>
    </row>
    <row r="887" spans="2:18" x14ac:dyDescent="0.35">
      <c r="B887" s="89"/>
      <c r="F887" s="81"/>
      <c r="G887" s="82"/>
      <c r="H887" s="83"/>
      <c r="I887" s="84"/>
      <c r="J887" s="84"/>
      <c r="P887" s="86"/>
      <c r="Q887" s="86"/>
      <c r="R887" s="86"/>
    </row>
    <row r="888" spans="2:18" x14ac:dyDescent="0.35">
      <c r="B888" s="89"/>
      <c r="F888" s="81"/>
      <c r="G888" s="82"/>
      <c r="H888" s="83"/>
      <c r="I888" s="84"/>
      <c r="J888" s="84"/>
      <c r="P888" s="86"/>
      <c r="Q888" s="86"/>
      <c r="R888" s="86"/>
    </row>
    <row r="889" spans="2:18" x14ac:dyDescent="0.35">
      <c r="B889" s="89"/>
      <c r="F889" s="81"/>
      <c r="G889" s="82"/>
      <c r="H889" s="83"/>
      <c r="I889" s="84"/>
      <c r="J889" s="84"/>
      <c r="P889" s="86"/>
      <c r="Q889" s="86"/>
      <c r="R889" s="86"/>
    </row>
    <row r="890" spans="2:18" x14ac:dyDescent="0.35">
      <c r="B890" s="89"/>
      <c r="F890" s="81"/>
      <c r="G890" s="82"/>
      <c r="H890" s="83"/>
      <c r="I890" s="84"/>
      <c r="J890" s="84"/>
      <c r="P890" s="86"/>
      <c r="Q890" s="86"/>
      <c r="R890" s="86"/>
    </row>
    <row r="891" spans="2:18" x14ac:dyDescent="0.35">
      <c r="B891" s="89"/>
      <c r="F891" s="81"/>
      <c r="G891" s="82"/>
      <c r="H891" s="83"/>
      <c r="I891" s="84"/>
      <c r="J891" s="84"/>
      <c r="P891" s="86"/>
      <c r="Q891" s="86"/>
      <c r="R891" s="86"/>
    </row>
    <row r="892" spans="2:18" x14ac:dyDescent="0.35">
      <c r="B892" s="89"/>
      <c r="F892" s="81"/>
      <c r="G892" s="82"/>
      <c r="H892" s="83"/>
      <c r="I892" s="84"/>
      <c r="J892" s="84"/>
      <c r="P892" s="86"/>
      <c r="Q892" s="86"/>
      <c r="R892" s="86"/>
    </row>
    <row r="893" spans="2:18" x14ac:dyDescent="0.35">
      <c r="B893" s="89"/>
      <c r="F893" s="81"/>
      <c r="G893" s="82"/>
      <c r="H893" s="83"/>
      <c r="I893" s="84"/>
      <c r="J893" s="84"/>
      <c r="P893" s="86"/>
      <c r="Q893" s="86"/>
      <c r="R893" s="86"/>
    </row>
    <row r="894" spans="2:18" x14ac:dyDescent="0.35">
      <c r="B894" s="89"/>
      <c r="F894" s="81"/>
      <c r="G894" s="82"/>
      <c r="H894" s="83"/>
      <c r="I894" s="84"/>
      <c r="J894" s="84"/>
      <c r="P894" s="86"/>
      <c r="Q894" s="86"/>
      <c r="R894" s="86"/>
    </row>
    <row r="895" spans="2:18" x14ac:dyDescent="0.35">
      <c r="B895" s="89"/>
      <c r="F895" s="81"/>
      <c r="G895" s="82"/>
      <c r="H895" s="83"/>
      <c r="I895" s="84"/>
      <c r="J895" s="84"/>
      <c r="P895" s="86"/>
      <c r="Q895" s="86"/>
      <c r="R895" s="86"/>
    </row>
    <row r="896" spans="2:18" x14ac:dyDescent="0.35">
      <c r="B896" s="89"/>
      <c r="F896" s="81"/>
      <c r="G896" s="82"/>
      <c r="H896" s="83"/>
      <c r="I896" s="84"/>
      <c r="J896" s="84"/>
      <c r="P896" s="86"/>
      <c r="Q896" s="86"/>
      <c r="R896" s="86"/>
    </row>
    <row r="897" spans="2:18" x14ac:dyDescent="0.35">
      <c r="B897" s="89"/>
      <c r="F897" s="81"/>
      <c r="G897" s="82"/>
      <c r="H897" s="83"/>
      <c r="I897" s="84"/>
      <c r="J897" s="84"/>
      <c r="P897" s="86"/>
      <c r="Q897" s="86"/>
      <c r="R897" s="86"/>
    </row>
    <row r="898" spans="2:18" x14ac:dyDescent="0.35">
      <c r="B898" s="89"/>
      <c r="F898" s="81"/>
      <c r="G898" s="82"/>
      <c r="H898" s="83"/>
      <c r="I898" s="84"/>
      <c r="J898" s="84"/>
      <c r="P898" s="86"/>
      <c r="Q898" s="86"/>
      <c r="R898" s="86"/>
    </row>
    <row r="899" spans="2:18" x14ac:dyDescent="0.35">
      <c r="B899" s="89"/>
      <c r="F899" s="81"/>
      <c r="G899" s="82"/>
      <c r="H899" s="83"/>
      <c r="I899" s="84"/>
      <c r="J899" s="84"/>
      <c r="P899" s="86"/>
      <c r="Q899" s="86"/>
      <c r="R899" s="86"/>
    </row>
    <row r="900" spans="2:18" x14ac:dyDescent="0.35">
      <c r="B900" s="89"/>
      <c r="F900" s="81"/>
      <c r="G900" s="82"/>
      <c r="H900" s="83"/>
      <c r="I900" s="84"/>
      <c r="J900" s="84"/>
      <c r="P900" s="86"/>
      <c r="Q900" s="86"/>
      <c r="R900" s="86"/>
    </row>
    <row r="901" spans="2:18" x14ac:dyDescent="0.35">
      <c r="B901" s="89"/>
      <c r="F901" s="81"/>
      <c r="G901" s="82"/>
      <c r="H901" s="83"/>
      <c r="I901" s="84"/>
      <c r="J901" s="84"/>
      <c r="P901" s="86"/>
      <c r="Q901" s="86"/>
      <c r="R901" s="86"/>
    </row>
    <row r="902" spans="2:18" x14ac:dyDescent="0.35">
      <c r="B902" s="89"/>
      <c r="F902" s="81"/>
      <c r="G902" s="82"/>
      <c r="H902" s="83"/>
      <c r="I902" s="84"/>
      <c r="J902" s="84"/>
      <c r="P902" s="86"/>
      <c r="Q902" s="86"/>
      <c r="R902" s="86"/>
    </row>
    <row r="903" spans="2:18" x14ac:dyDescent="0.35">
      <c r="B903" s="89"/>
      <c r="F903" s="81"/>
      <c r="G903" s="82"/>
      <c r="H903" s="83"/>
      <c r="I903" s="84"/>
      <c r="J903" s="84"/>
      <c r="P903" s="86"/>
      <c r="Q903" s="86"/>
      <c r="R903" s="86"/>
    </row>
    <row r="904" spans="2:18" x14ac:dyDescent="0.35">
      <c r="B904" s="89"/>
      <c r="F904" s="81"/>
      <c r="G904" s="82"/>
      <c r="H904" s="83"/>
      <c r="I904" s="84"/>
      <c r="J904" s="84"/>
      <c r="P904" s="86"/>
      <c r="Q904" s="86"/>
      <c r="R904" s="86"/>
    </row>
    <row r="905" spans="2:18" x14ac:dyDescent="0.35">
      <c r="B905" s="89"/>
      <c r="F905" s="81"/>
      <c r="G905" s="82"/>
      <c r="H905" s="83"/>
      <c r="I905" s="84"/>
      <c r="J905" s="84"/>
      <c r="P905" s="86"/>
      <c r="Q905" s="86"/>
      <c r="R905" s="86"/>
    </row>
    <row r="906" spans="2:18" x14ac:dyDescent="0.35">
      <c r="B906" s="89"/>
      <c r="F906" s="81"/>
      <c r="G906" s="82"/>
      <c r="H906" s="83"/>
      <c r="I906" s="84"/>
      <c r="J906" s="84"/>
      <c r="P906" s="86"/>
      <c r="Q906" s="86"/>
      <c r="R906" s="86"/>
    </row>
    <row r="907" spans="2:18" x14ac:dyDescent="0.35">
      <c r="B907" s="89"/>
      <c r="F907" s="81"/>
      <c r="G907" s="82"/>
      <c r="H907" s="83"/>
      <c r="I907" s="84"/>
      <c r="J907" s="84"/>
      <c r="P907" s="86"/>
      <c r="Q907" s="86"/>
      <c r="R907" s="86"/>
    </row>
    <row r="908" spans="2:18" x14ac:dyDescent="0.35">
      <c r="B908" s="89"/>
      <c r="F908" s="81"/>
      <c r="G908" s="82"/>
      <c r="H908" s="83"/>
      <c r="I908" s="84"/>
      <c r="J908" s="84"/>
      <c r="P908" s="86"/>
      <c r="Q908" s="86"/>
      <c r="R908" s="86"/>
    </row>
    <row r="909" spans="2:18" x14ac:dyDescent="0.35">
      <c r="B909" s="89"/>
      <c r="F909" s="81"/>
      <c r="G909" s="82"/>
      <c r="H909" s="83"/>
      <c r="I909" s="84"/>
      <c r="J909" s="84"/>
      <c r="P909" s="86"/>
      <c r="Q909" s="86"/>
      <c r="R909" s="86"/>
    </row>
    <row r="910" spans="2:18" x14ac:dyDescent="0.35">
      <c r="B910" s="89"/>
      <c r="F910" s="81"/>
      <c r="G910" s="82"/>
      <c r="H910" s="83"/>
      <c r="I910" s="84"/>
      <c r="J910" s="84"/>
      <c r="P910" s="86"/>
      <c r="Q910" s="86"/>
      <c r="R910" s="86"/>
    </row>
    <row r="911" spans="2:18" x14ac:dyDescent="0.35">
      <c r="B911" s="89"/>
      <c r="F911" s="81"/>
      <c r="G911" s="82"/>
      <c r="H911" s="83"/>
      <c r="I911" s="84"/>
      <c r="J911" s="84"/>
      <c r="P911" s="86"/>
      <c r="Q911" s="86"/>
      <c r="R911" s="86"/>
    </row>
    <row r="912" spans="2:18" x14ac:dyDescent="0.35">
      <c r="B912" s="89"/>
      <c r="F912" s="81"/>
      <c r="G912" s="82"/>
      <c r="H912" s="83"/>
      <c r="I912" s="84"/>
      <c r="J912" s="84"/>
      <c r="P912" s="86"/>
      <c r="Q912" s="86"/>
      <c r="R912" s="86"/>
    </row>
    <row r="913" spans="2:18" x14ac:dyDescent="0.35">
      <c r="B913" s="89"/>
      <c r="F913" s="81"/>
      <c r="G913" s="82"/>
      <c r="H913" s="83"/>
      <c r="I913" s="84"/>
      <c r="J913" s="84"/>
      <c r="P913" s="86"/>
      <c r="Q913" s="86"/>
      <c r="R913" s="86"/>
    </row>
    <row r="914" spans="2:18" x14ac:dyDescent="0.35">
      <c r="B914" s="89"/>
      <c r="F914" s="81"/>
      <c r="G914" s="82"/>
      <c r="H914" s="83"/>
      <c r="I914" s="84"/>
      <c r="J914" s="84"/>
      <c r="P914" s="86"/>
      <c r="Q914" s="86"/>
      <c r="R914" s="86"/>
    </row>
    <row r="915" spans="2:18" x14ac:dyDescent="0.35">
      <c r="B915" s="89"/>
      <c r="F915" s="81"/>
      <c r="G915" s="82"/>
      <c r="H915" s="83"/>
      <c r="I915" s="84"/>
      <c r="J915" s="84"/>
      <c r="P915" s="86"/>
      <c r="Q915" s="86"/>
      <c r="R915" s="86"/>
    </row>
    <row r="916" spans="2:18" x14ac:dyDescent="0.35">
      <c r="B916" s="89"/>
      <c r="F916" s="81"/>
      <c r="G916" s="82"/>
      <c r="H916" s="83"/>
      <c r="I916" s="84"/>
      <c r="J916" s="84"/>
      <c r="P916" s="86"/>
      <c r="Q916" s="86"/>
      <c r="R916" s="86"/>
    </row>
    <row r="917" spans="2:18" x14ac:dyDescent="0.35">
      <c r="B917" s="89"/>
      <c r="F917" s="81"/>
      <c r="G917" s="82"/>
      <c r="H917" s="83"/>
      <c r="I917" s="84"/>
      <c r="J917" s="84"/>
      <c r="P917" s="86"/>
      <c r="Q917" s="86"/>
      <c r="R917" s="86"/>
    </row>
    <row r="918" spans="2:18" x14ac:dyDescent="0.35">
      <c r="B918" s="89"/>
      <c r="F918" s="81"/>
      <c r="G918" s="82"/>
      <c r="H918" s="83"/>
      <c r="I918" s="84"/>
      <c r="J918" s="84"/>
      <c r="P918" s="86"/>
      <c r="Q918" s="86"/>
      <c r="R918" s="86"/>
    </row>
    <row r="919" spans="2:18" x14ac:dyDescent="0.35">
      <c r="B919" s="89"/>
      <c r="F919" s="81"/>
      <c r="G919" s="82"/>
      <c r="H919" s="83"/>
      <c r="I919" s="84"/>
      <c r="J919" s="84"/>
      <c r="P919" s="86"/>
      <c r="Q919" s="86"/>
      <c r="R919" s="86"/>
    </row>
    <row r="920" spans="2:18" x14ac:dyDescent="0.35">
      <c r="B920" s="89"/>
      <c r="F920" s="81"/>
      <c r="G920" s="82"/>
      <c r="H920" s="83"/>
      <c r="I920" s="84"/>
      <c r="J920" s="84"/>
      <c r="P920" s="86"/>
      <c r="Q920" s="86"/>
      <c r="R920" s="86"/>
    </row>
    <row r="921" spans="2:18" x14ac:dyDescent="0.35">
      <c r="B921" s="89"/>
      <c r="F921" s="81"/>
      <c r="G921" s="82"/>
      <c r="H921" s="83"/>
      <c r="I921" s="84"/>
      <c r="J921" s="84"/>
      <c r="P921" s="86"/>
      <c r="Q921" s="86"/>
      <c r="R921" s="86"/>
    </row>
    <row r="922" spans="2:18" x14ac:dyDescent="0.35">
      <c r="B922" s="89"/>
      <c r="F922" s="81"/>
      <c r="G922" s="82"/>
      <c r="H922" s="83"/>
      <c r="I922" s="84"/>
      <c r="J922" s="84"/>
      <c r="P922" s="86"/>
      <c r="Q922" s="86"/>
      <c r="R922" s="86"/>
    </row>
    <row r="923" spans="2:18" x14ac:dyDescent="0.35">
      <c r="B923" s="89"/>
      <c r="F923" s="81"/>
      <c r="G923" s="82"/>
      <c r="H923" s="83"/>
      <c r="I923" s="84"/>
      <c r="J923" s="84"/>
      <c r="P923" s="86"/>
      <c r="Q923" s="86"/>
      <c r="R923" s="86"/>
    </row>
    <row r="924" spans="2:18" x14ac:dyDescent="0.35">
      <c r="B924" s="89"/>
      <c r="F924" s="81"/>
      <c r="G924" s="82"/>
      <c r="H924" s="83"/>
      <c r="I924" s="84"/>
      <c r="J924" s="84"/>
      <c r="P924" s="86"/>
      <c r="Q924" s="86"/>
      <c r="R924" s="86"/>
    </row>
    <row r="925" spans="2:18" x14ac:dyDescent="0.35">
      <c r="B925" s="89"/>
      <c r="F925" s="81"/>
      <c r="G925" s="82"/>
      <c r="H925" s="83"/>
      <c r="I925" s="84"/>
      <c r="J925" s="84"/>
      <c r="P925" s="86"/>
      <c r="Q925" s="86"/>
      <c r="R925" s="86"/>
    </row>
    <row r="926" spans="2:18" x14ac:dyDescent="0.35">
      <c r="B926" s="89"/>
      <c r="F926" s="81"/>
      <c r="G926" s="82"/>
      <c r="H926" s="83"/>
      <c r="I926" s="84"/>
      <c r="J926" s="84"/>
      <c r="P926" s="86"/>
      <c r="Q926" s="86"/>
      <c r="R926" s="86"/>
    </row>
    <row r="927" spans="2:18" x14ac:dyDescent="0.35">
      <c r="B927" s="89"/>
      <c r="F927" s="81"/>
      <c r="G927" s="82"/>
      <c r="H927" s="83"/>
      <c r="I927" s="84"/>
      <c r="J927" s="84"/>
      <c r="P927" s="86"/>
      <c r="Q927" s="86"/>
      <c r="R927" s="86"/>
    </row>
    <row r="928" spans="2:18" x14ac:dyDescent="0.35">
      <c r="B928" s="89"/>
      <c r="F928" s="81"/>
      <c r="G928" s="82"/>
      <c r="H928" s="83"/>
      <c r="I928" s="84"/>
      <c r="J928" s="84"/>
      <c r="P928" s="86"/>
      <c r="Q928" s="86"/>
      <c r="R928" s="86"/>
    </row>
    <row r="929" spans="2:18" x14ac:dyDescent="0.35">
      <c r="B929" s="89"/>
      <c r="F929" s="81"/>
      <c r="G929" s="82"/>
      <c r="H929" s="83"/>
      <c r="I929" s="84"/>
      <c r="J929" s="84"/>
      <c r="P929" s="86"/>
      <c r="Q929" s="86"/>
      <c r="R929" s="86"/>
    </row>
    <row r="930" spans="2:18" x14ac:dyDescent="0.35">
      <c r="B930" s="89"/>
      <c r="F930" s="81"/>
      <c r="G930" s="82"/>
      <c r="H930" s="83"/>
      <c r="I930" s="84"/>
      <c r="J930" s="84"/>
      <c r="P930" s="86"/>
      <c r="Q930" s="86"/>
      <c r="R930" s="86"/>
    </row>
    <row r="931" spans="2:18" x14ac:dyDescent="0.35">
      <c r="B931" s="89"/>
      <c r="F931" s="81"/>
      <c r="G931" s="82"/>
      <c r="H931" s="83"/>
      <c r="I931" s="84"/>
      <c r="J931" s="84"/>
      <c r="P931" s="86"/>
      <c r="Q931" s="86"/>
      <c r="R931" s="86"/>
    </row>
    <row r="932" spans="2:18" x14ac:dyDescent="0.35">
      <c r="B932" s="89"/>
      <c r="F932" s="81"/>
      <c r="G932" s="82"/>
      <c r="H932" s="83"/>
      <c r="I932" s="84"/>
      <c r="J932" s="84"/>
      <c r="P932" s="86"/>
      <c r="Q932" s="86"/>
      <c r="R932" s="86"/>
    </row>
    <row r="933" spans="2:18" x14ac:dyDescent="0.35">
      <c r="B933" s="89"/>
      <c r="F933" s="81"/>
      <c r="G933" s="82"/>
      <c r="H933" s="83"/>
      <c r="I933" s="84"/>
      <c r="J933" s="84"/>
      <c r="P933" s="86"/>
      <c r="Q933" s="86"/>
      <c r="R933" s="86"/>
    </row>
    <row r="934" spans="2:18" x14ac:dyDescent="0.35">
      <c r="B934" s="89"/>
      <c r="F934" s="81"/>
      <c r="G934" s="82"/>
      <c r="H934" s="83"/>
      <c r="I934" s="84"/>
      <c r="J934" s="84"/>
      <c r="P934" s="86"/>
      <c r="Q934" s="86"/>
      <c r="R934" s="86"/>
    </row>
    <row r="935" spans="2:18" x14ac:dyDescent="0.35">
      <c r="B935" s="89"/>
      <c r="F935" s="81"/>
      <c r="G935" s="82"/>
      <c r="H935" s="83"/>
      <c r="I935" s="84"/>
      <c r="J935" s="84"/>
      <c r="P935" s="86"/>
      <c r="Q935" s="86"/>
      <c r="R935" s="86"/>
    </row>
    <row r="936" spans="2:18" x14ac:dyDescent="0.35">
      <c r="B936" s="89"/>
      <c r="F936" s="81"/>
      <c r="G936" s="82"/>
      <c r="H936" s="83"/>
      <c r="I936" s="84"/>
      <c r="J936" s="84"/>
      <c r="P936" s="86"/>
      <c r="Q936" s="86"/>
      <c r="R936" s="86"/>
    </row>
    <row r="937" spans="2:18" x14ac:dyDescent="0.35">
      <c r="B937" s="89"/>
      <c r="F937" s="81"/>
      <c r="G937" s="82"/>
      <c r="H937" s="83"/>
      <c r="I937" s="84"/>
      <c r="J937" s="84"/>
      <c r="P937" s="86"/>
      <c r="Q937" s="86"/>
      <c r="R937" s="86"/>
    </row>
    <row r="938" spans="2:18" x14ac:dyDescent="0.35">
      <c r="B938" s="89"/>
      <c r="F938" s="81"/>
      <c r="G938" s="82"/>
      <c r="H938" s="83"/>
      <c r="I938" s="84"/>
      <c r="J938" s="84"/>
      <c r="P938" s="86"/>
      <c r="Q938" s="86"/>
      <c r="R938" s="86"/>
    </row>
    <row r="939" spans="2:18" x14ac:dyDescent="0.35">
      <c r="B939" s="89"/>
      <c r="F939" s="81"/>
      <c r="G939" s="82"/>
      <c r="H939" s="83"/>
      <c r="I939" s="84"/>
      <c r="J939" s="84"/>
      <c r="P939" s="86"/>
      <c r="Q939" s="86"/>
      <c r="R939" s="86"/>
    </row>
    <row r="940" spans="2:18" x14ac:dyDescent="0.35">
      <c r="B940" s="89"/>
      <c r="F940" s="81"/>
      <c r="G940" s="82"/>
      <c r="H940" s="83"/>
      <c r="I940" s="84"/>
      <c r="J940" s="84"/>
      <c r="P940" s="86"/>
      <c r="Q940" s="86"/>
      <c r="R940" s="86"/>
    </row>
    <row r="941" spans="2:18" x14ac:dyDescent="0.35">
      <c r="B941" s="89"/>
      <c r="F941" s="81"/>
      <c r="G941" s="82"/>
      <c r="H941" s="83"/>
      <c r="I941" s="84"/>
      <c r="J941" s="84"/>
      <c r="P941" s="86"/>
      <c r="Q941" s="86"/>
      <c r="R941" s="86"/>
    </row>
    <row r="942" spans="2:18" x14ac:dyDescent="0.35">
      <c r="B942" s="89"/>
      <c r="F942" s="81"/>
      <c r="G942" s="82"/>
      <c r="H942" s="83"/>
      <c r="I942" s="84"/>
      <c r="J942" s="84"/>
      <c r="P942" s="86"/>
      <c r="Q942" s="86"/>
      <c r="R942" s="86"/>
    </row>
    <row r="943" spans="2:18" x14ac:dyDescent="0.35">
      <c r="B943" s="89"/>
      <c r="F943" s="81"/>
      <c r="G943" s="82"/>
      <c r="H943" s="83"/>
      <c r="I943" s="84"/>
      <c r="J943" s="84"/>
      <c r="P943" s="86"/>
      <c r="Q943" s="86"/>
      <c r="R943" s="86"/>
    </row>
    <row r="944" spans="2:18" x14ac:dyDescent="0.35">
      <c r="B944" s="89"/>
      <c r="F944" s="81"/>
      <c r="G944" s="82"/>
      <c r="H944" s="83"/>
      <c r="I944" s="84"/>
      <c r="J944" s="84"/>
      <c r="P944" s="86"/>
      <c r="Q944" s="86"/>
      <c r="R944" s="86"/>
    </row>
    <row r="945" spans="2:18" x14ac:dyDescent="0.35">
      <c r="B945" s="89"/>
      <c r="F945" s="81"/>
      <c r="G945" s="82"/>
      <c r="H945" s="83"/>
      <c r="I945" s="84"/>
      <c r="J945" s="84"/>
      <c r="P945" s="86"/>
      <c r="Q945" s="86"/>
      <c r="R945" s="86"/>
    </row>
    <row r="946" spans="2:18" x14ac:dyDescent="0.35">
      <c r="B946" s="89"/>
      <c r="F946" s="81"/>
      <c r="G946" s="82"/>
      <c r="H946" s="83"/>
      <c r="I946" s="84"/>
      <c r="J946" s="84"/>
      <c r="P946" s="86"/>
      <c r="Q946" s="86"/>
      <c r="R946" s="86"/>
    </row>
    <row r="947" spans="2:18" x14ac:dyDescent="0.35">
      <c r="B947" s="89"/>
      <c r="F947" s="81"/>
      <c r="G947" s="82"/>
      <c r="H947" s="83"/>
      <c r="I947" s="84"/>
      <c r="J947" s="84"/>
      <c r="P947" s="86"/>
      <c r="Q947" s="86"/>
      <c r="R947" s="86"/>
    </row>
    <row r="948" spans="2:18" x14ac:dyDescent="0.35">
      <c r="B948" s="89"/>
      <c r="F948" s="81"/>
      <c r="G948" s="82"/>
      <c r="H948" s="83"/>
      <c r="I948" s="84"/>
      <c r="J948" s="84"/>
      <c r="P948" s="86"/>
      <c r="Q948" s="86"/>
      <c r="R948" s="86"/>
    </row>
    <row r="949" spans="2:18" x14ac:dyDescent="0.35">
      <c r="B949" s="89"/>
      <c r="F949" s="81"/>
      <c r="G949" s="82"/>
      <c r="H949" s="83"/>
      <c r="I949" s="84"/>
      <c r="J949" s="84"/>
      <c r="P949" s="86"/>
      <c r="Q949" s="86"/>
      <c r="R949" s="86"/>
    </row>
    <row r="950" spans="2:18" x14ac:dyDescent="0.35">
      <c r="B950" s="89"/>
      <c r="F950" s="81"/>
      <c r="G950" s="82"/>
      <c r="H950" s="83"/>
      <c r="I950" s="84"/>
      <c r="J950" s="84"/>
      <c r="P950" s="86"/>
      <c r="Q950" s="86"/>
      <c r="R950" s="86"/>
    </row>
    <row r="951" spans="2:18" x14ac:dyDescent="0.35">
      <c r="B951" s="89"/>
      <c r="F951" s="81"/>
      <c r="G951" s="82"/>
      <c r="H951" s="83"/>
      <c r="I951" s="84"/>
      <c r="J951" s="84"/>
      <c r="P951" s="86"/>
      <c r="Q951" s="86"/>
      <c r="R951" s="86"/>
    </row>
    <row r="952" spans="2:18" x14ac:dyDescent="0.35">
      <c r="B952" s="89"/>
      <c r="F952" s="81"/>
      <c r="G952" s="82"/>
      <c r="H952" s="83"/>
      <c r="I952" s="84"/>
      <c r="J952" s="84"/>
      <c r="P952" s="86"/>
      <c r="Q952" s="86"/>
      <c r="R952" s="86"/>
    </row>
    <row r="953" spans="2:18" x14ac:dyDescent="0.35">
      <c r="B953" s="89"/>
      <c r="F953" s="81"/>
      <c r="G953" s="82"/>
      <c r="H953" s="83"/>
      <c r="I953" s="84"/>
      <c r="J953" s="84"/>
      <c r="P953" s="86"/>
      <c r="Q953" s="86"/>
      <c r="R953" s="86"/>
    </row>
    <row r="954" spans="2:18" x14ac:dyDescent="0.35">
      <c r="B954" s="89"/>
      <c r="F954" s="81"/>
      <c r="G954" s="82"/>
      <c r="H954" s="83"/>
      <c r="I954" s="84"/>
      <c r="J954" s="84"/>
      <c r="P954" s="86"/>
      <c r="Q954" s="86"/>
      <c r="R954" s="86"/>
    </row>
    <row r="955" spans="2:18" x14ac:dyDescent="0.35">
      <c r="B955" s="89"/>
      <c r="F955" s="81"/>
      <c r="G955" s="82"/>
      <c r="H955" s="83"/>
      <c r="I955" s="84"/>
      <c r="J955" s="84"/>
      <c r="P955" s="86"/>
      <c r="Q955" s="86"/>
      <c r="R955" s="86"/>
    </row>
    <row r="956" spans="2:18" x14ac:dyDescent="0.35">
      <c r="B956" s="89"/>
      <c r="F956" s="81"/>
      <c r="G956" s="82"/>
      <c r="H956" s="83"/>
      <c r="I956" s="84"/>
      <c r="J956" s="84"/>
      <c r="P956" s="86"/>
      <c r="Q956" s="86"/>
      <c r="R956" s="86"/>
    </row>
    <row r="957" spans="2:18" x14ac:dyDescent="0.35">
      <c r="B957" s="89"/>
      <c r="F957" s="81"/>
      <c r="G957" s="82"/>
      <c r="H957" s="83"/>
      <c r="I957" s="84"/>
      <c r="J957" s="84"/>
      <c r="P957" s="86"/>
      <c r="Q957" s="86"/>
      <c r="R957" s="86"/>
    </row>
    <row r="958" spans="2:18" x14ac:dyDescent="0.35">
      <c r="B958" s="89"/>
      <c r="F958" s="81"/>
      <c r="G958" s="82"/>
      <c r="H958" s="83"/>
      <c r="I958" s="84"/>
      <c r="J958" s="84"/>
      <c r="P958" s="86"/>
      <c r="Q958" s="86"/>
      <c r="R958" s="86"/>
    </row>
    <row r="959" spans="2:18" x14ac:dyDescent="0.35">
      <c r="B959" s="89"/>
      <c r="F959" s="81"/>
      <c r="G959" s="82"/>
      <c r="H959" s="83"/>
      <c r="I959" s="84"/>
      <c r="J959" s="84"/>
      <c r="P959" s="86"/>
      <c r="Q959" s="86"/>
      <c r="R959" s="86"/>
    </row>
    <row r="960" spans="2:18" x14ac:dyDescent="0.35">
      <c r="B960" s="89"/>
      <c r="F960" s="81"/>
      <c r="G960" s="82"/>
      <c r="H960" s="83"/>
      <c r="I960" s="84"/>
      <c r="J960" s="84"/>
      <c r="P960" s="86"/>
      <c r="Q960" s="86"/>
      <c r="R960" s="86"/>
    </row>
    <row r="961" spans="2:18" x14ac:dyDescent="0.35">
      <c r="B961" s="89"/>
      <c r="F961" s="81"/>
      <c r="G961" s="82"/>
      <c r="H961" s="83"/>
      <c r="I961" s="84"/>
      <c r="J961" s="84"/>
      <c r="P961" s="86"/>
      <c r="Q961" s="86"/>
      <c r="R961" s="86"/>
    </row>
    <row r="962" spans="2:18" x14ac:dyDescent="0.35">
      <c r="B962" s="89"/>
      <c r="F962" s="81"/>
      <c r="G962" s="82"/>
      <c r="H962" s="83"/>
      <c r="I962" s="84"/>
      <c r="J962" s="84"/>
      <c r="P962" s="86"/>
      <c r="Q962" s="86"/>
      <c r="R962" s="86"/>
    </row>
    <row r="963" spans="2:18" x14ac:dyDescent="0.35">
      <c r="B963" s="89"/>
      <c r="F963" s="81"/>
      <c r="G963" s="82"/>
      <c r="H963" s="83"/>
      <c r="I963" s="84"/>
      <c r="J963" s="84"/>
      <c r="P963" s="86"/>
      <c r="Q963" s="86"/>
      <c r="R963" s="86"/>
    </row>
    <row r="964" spans="2:18" x14ac:dyDescent="0.35">
      <c r="B964" s="89"/>
      <c r="F964" s="81"/>
      <c r="G964" s="82"/>
      <c r="H964" s="83"/>
      <c r="I964" s="84"/>
      <c r="J964" s="84"/>
      <c r="P964" s="86"/>
      <c r="Q964" s="86"/>
      <c r="R964" s="86"/>
    </row>
    <row r="965" spans="2:18" x14ac:dyDescent="0.35">
      <c r="B965" s="89"/>
      <c r="F965" s="81"/>
      <c r="G965" s="82"/>
      <c r="H965" s="83"/>
      <c r="I965" s="84"/>
      <c r="J965" s="84"/>
      <c r="P965" s="86"/>
      <c r="Q965" s="86"/>
      <c r="R965" s="86"/>
    </row>
    <row r="966" spans="2:18" x14ac:dyDescent="0.35">
      <c r="B966" s="89"/>
      <c r="F966" s="81"/>
      <c r="G966" s="82"/>
      <c r="H966" s="83"/>
      <c r="I966" s="84"/>
      <c r="J966" s="84"/>
      <c r="P966" s="86"/>
      <c r="Q966" s="86"/>
      <c r="R966" s="86"/>
    </row>
    <row r="967" spans="2:18" x14ac:dyDescent="0.35">
      <c r="B967" s="89"/>
      <c r="F967" s="81"/>
      <c r="G967" s="82"/>
      <c r="H967" s="83"/>
      <c r="I967" s="84"/>
      <c r="J967" s="84"/>
      <c r="P967" s="86"/>
      <c r="Q967" s="86"/>
      <c r="R967" s="86"/>
    </row>
    <row r="968" spans="2:18" x14ac:dyDescent="0.35">
      <c r="B968" s="89"/>
      <c r="F968" s="81"/>
      <c r="G968" s="82"/>
      <c r="H968" s="83"/>
      <c r="I968" s="84"/>
      <c r="J968" s="84"/>
      <c r="P968" s="86"/>
      <c r="Q968" s="86"/>
      <c r="R968" s="86"/>
    </row>
    <row r="969" spans="2:18" x14ac:dyDescent="0.35">
      <c r="B969" s="89"/>
      <c r="F969" s="81"/>
      <c r="G969" s="82"/>
      <c r="H969" s="83"/>
      <c r="I969" s="84"/>
      <c r="J969" s="84"/>
      <c r="P969" s="86"/>
      <c r="Q969" s="86"/>
      <c r="R969" s="86"/>
    </row>
    <row r="970" spans="2:18" x14ac:dyDescent="0.35">
      <c r="B970" s="89"/>
      <c r="F970" s="81"/>
      <c r="G970" s="82"/>
      <c r="H970" s="83"/>
      <c r="I970" s="84"/>
      <c r="J970" s="84"/>
      <c r="P970" s="86"/>
      <c r="Q970" s="86"/>
      <c r="R970" s="86"/>
    </row>
    <row r="971" spans="2:18" x14ac:dyDescent="0.35">
      <c r="B971" s="89"/>
      <c r="F971" s="81"/>
      <c r="G971" s="82"/>
      <c r="H971" s="83"/>
      <c r="I971" s="84"/>
      <c r="J971" s="84"/>
      <c r="P971" s="86"/>
      <c r="Q971" s="86"/>
      <c r="R971" s="86"/>
    </row>
    <row r="972" spans="2:18" x14ac:dyDescent="0.35">
      <c r="B972" s="89"/>
      <c r="F972" s="81"/>
      <c r="G972" s="82"/>
      <c r="H972" s="83"/>
      <c r="I972" s="84"/>
      <c r="J972" s="84"/>
      <c r="P972" s="86"/>
      <c r="Q972" s="86"/>
      <c r="R972" s="86"/>
    </row>
    <row r="973" spans="2:18" x14ac:dyDescent="0.35">
      <c r="B973" s="89"/>
      <c r="F973" s="81"/>
      <c r="G973" s="82"/>
      <c r="H973" s="83"/>
      <c r="I973" s="84"/>
      <c r="J973" s="84"/>
      <c r="P973" s="86"/>
      <c r="Q973" s="86"/>
      <c r="R973" s="86"/>
    </row>
    <row r="974" spans="2:18" x14ac:dyDescent="0.35">
      <c r="B974" s="89"/>
      <c r="F974" s="81"/>
      <c r="G974" s="82"/>
      <c r="H974" s="83"/>
      <c r="I974" s="84"/>
      <c r="J974" s="84"/>
      <c r="P974" s="86"/>
      <c r="Q974" s="86"/>
      <c r="R974" s="86"/>
    </row>
    <row r="975" spans="2:18" x14ac:dyDescent="0.35">
      <c r="B975" s="89"/>
      <c r="F975" s="81"/>
      <c r="G975" s="82"/>
      <c r="H975" s="83"/>
      <c r="I975" s="84"/>
      <c r="J975" s="84"/>
      <c r="P975" s="86"/>
      <c r="Q975" s="86"/>
      <c r="R975" s="86"/>
    </row>
    <row r="976" spans="2:18" x14ac:dyDescent="0.35">
      <c r="B976" s="89"/>
      <c r="F976" s="81"/>
      <c r="G976" s="82"/>
      <c r="H976" s="83"/>
      <c r="I976" s="84"/>
      <c r="J976" s="84"/>
      <c r="P976" s="86"/>
      <c r="Q976" s="86"/>
      <c r="R976" s="86"/>
    </row>
    <row r="977" spans="2:18" x14ac:dyDescent="0.35">
      <c r="B977" s="89"/>
      <c r="F977" s="81"/>
      <c r="G977" s="82"/>
      <c r="H977" s="83"/>
      <c r="I977" s="84"/>
      <c r="J977" s="84"/>
      <c r="P977" s="86"/>
      <c r="Q977" s="86"/>
      <c r="R977" s="86"/>
    </row>
    <row r="978" spans="2:18" x14ac:dyDescent="0.35">
      <c r="B978" s="89"/>
      <c r="F978" s="81"/>
      <c r="G978" s="82"/>
      <c r="H978" s="83"/>
      <c r="I978" s="84"/>
      <c r="J978" s="84"/>
      <c r="P978" s="86"/>
      <c r="Q978" s="86"/>
      <c r="R978" s="86"/>
    </row>
    <row r="979" spans="2:18" x14ac:dyDescent="0.35">
      <c r="B979" s="89"/>
      <c r="F979" s="81"/>
      <c r="G979" s="82"/>
      <c r="H979" s="83"/>
      <c r="I979" s="84"/>
      <c r="J979" s="84"/>
      <c r="P979" s="86"/>
      <c r="Q979" s="86"/>
      <c r="R979" s="86"/>
    </row>
    <row r="980" spans="2:18" x14ac:dyDescent="0.35">
      <c r="B980" s="89"/>
      <c r="F980" s="81"/>
      <c r="G980" s="82"/>
      <c r="H980" s="83"/>
      <c r="I980" s="84"/>
      <c r="J980" s="84"/>
      <c r="P980" s="86"/>
      <c r="Q980" s="86"/>
      <c r="R980" s="86"/>
    </row>
    <row r="981" spans="2:18" x14ac:dyDescent="0.35">
      <c r="B981" s="89"/>
      <c r="F981" s="81"/>
      <c r="G981" s="82"/>
      <c r="H981" s="83"/>
      <c r="I981" s="84"/>
      <c r="J981" s="84"/>
      <c r="P981" s="86"/>
      <c r="Q981" s="86"/>
      <c r="R981" s="86"/>
    </row>
    <row r="982" spans="2:18" x14ac:dyDescent="0.35">
      <c r="B982" s="89"/>
      <c r="F982" s="81"/>
      <c r="G982" s="82"/>
      <c r="H982" s="83"/>
      <c r="I982" s="84"/>
      <c r="J982" s="84"/>
      <c r="P982" s="86"/>
      <c r="Q982" s="86"/>
      <c r="R982" s="86"/>
    </row>
    <row r="983" spans="2:18" x14ac:dyDescent="0.35">
      <c r="B983" s="89"/>
      <c r="F983" s="81"/>
      <c r="G983" s="82"/>
      <c r="H983" s="83"/>
      <c r="I983" s="84"/>
      <c r="J983" s="84"/>
      <c r="P983" s="86"/>
      <c r="Q983" s="86"/>
      <c r="R983" s="86"/>
    </row>
    <row r="984" spans="2:18" x14ac:dyDescent="0.35">
      <c r="B984" s="89"/>
      <c r="F984" s="81"/>
      <c r="G984" s="82"/>
      <c r="H984" s="83"/>
      <c r="I984" s="84"/>
      <c r="J984" s="84"/>
      <c r="P984" s="86"/>
      <c r="Q984" s="86"/>
      <c r="R984" s="86"/>
    </row>
    <row r="985" spans="2:18" x14ac:dyDescent="0.35">
      <c r="B985" s="89"/>
      <c r="F985" s="81"/>
      <c r="G985" s="82"/>
      <c r="H985" s="83"/>
      <c r="I985" s="84"/>
      <c r="J985" s="84"/>
      <c r="P985" s="86"/>
      <c r="Q985" s="86"/>
      <c r="R985" s="86"/>
    </row>
    <row r="986" spans="2:18" x14ac:dyDescent="0.35">
      <c r="B986" s="89"/>
      <c r="F986" s="81"/>
      <c r="G986" s="82"/>
      <c r="H986" s="83"/>
      <c r="I986" s="84"/>
      <c r="J986" s="84"/>
      <c r="P986" s="86"/>
      <c r="Q986" s="86"/>
      <c r="R986" s="86"/>
    </row>
    <row r="987" spans="2:18" x14ac:dyDescent="0.35">
      <c r="B987" s="89"/>
      <c r="F987" s="81"/>
      <c r="G987" s="82"/>
      <c r="H987" s="83"/>
      <c r="I987" s="84"/>
      <c r="J987" s="84"/>
      <c r="P987" s="86"/>
      <c r="Q987" s="86"/>
      <c r="R987" s="86"/>
    </row>
    <row r="988" spans="2:18" x14ac:dyDescent="0.35">
      <c r="B988" s="89"/>
      <c r="F988" s="81"/>
      <c r="G988" s="82"/>
      <c r="H988" s="83"/>
      <c r="I988" s="84"/>
      <c r="J988" s="84"/>
      <c r="P988" s="86"/>
      <c r="Q988" s="86"/>
      <c r="R988" s="86"/>
    </row>
    <row r="989" spans="2:18" x14ac:dyDescent="0.35">
      <c r="B989" s="89"/>
      <c r="F989" s="81"/>
      <c r="G989" s="82"/>
      <c r="H989" s="83"/>
      <c r="I989" s="84"/>
      <c r="J989" s="84"/>
      <c r="P989" s="86"/>
      <c r="Q989" s="86"/>
      <c r="R989" s="86"/>
    </row>
    <row r="990" spans="2:18" x14ac:dyDescent="0.35">
      <c r="B990" s="89"/>
      <c r="F990" s="81"/>
      <c r="G990" s="82"/>
      <c r="H990" s="83"/>
      <c r="I990" s="84"/>
      <c r="J990" s="84"/>
      <c r="P990" s="86"/>
      <c r="Q990" s="86"/>
      <c r="R990" s="86"/>
    </row>
    <row r="991" spans="2:18" x14ac:dyDescent="0.35">
      <c r="B991" s="89"/>
      <c r="F991" s="81"/>
      <c r="G991" s="82"/>
      <c r="H991" s="83"/>
      <c r="I991" s="84"/>
      <c r="J991" s="84"/>
      <c r="P991" s="86"/>
      <c r="Q991" s="86"/>
      <c r="R991" s="86"/>
    </row>
    <row r="992" spans="2:18" x14ac:dyDescent="0.35">
      <c r="B992" s="89"/>
      <c r="F992" s="81"/>
      <c r="G992" s="82"/>
      <c r="H992" s="83"/>
      <c r="I992" s="84"/>
      <c r="J992" s="84"/>
      <c r="P992" s="86"/>
      <c r="Q992" s="86"/>
      <c r="R992" s="86"/>
    </row>
    <row r="993" spans="2:18" x14ac:dyDescent="0.35">
      <c r="B993" s="89"/>
      <c r="F993" s="81"/>
      <c r="G993" s="82"/>
      <c r="H993" s="83"/>
      <c r="I993" s="84"/>
      <c r="J993" s="84"/>
      <c r="P993" s="86"/>
      <c r="Q993" s="86"/>
      <c r="R993" s="86"/>
    </row>
    <row r="994" spans="2:18" x14ac:dyDescent="0.35">
      <c r="B994" s="89"/>
      <c r="F994" s="81"/>
      <c r="G994" s="82"/>
      <c r="H994" s="83"/>
      <c r="I994" s="84"/>
      <c r="J994" s="84"/>
      <c r="P994" s="86"/>
      <c r="Q994" s="86"/>
      <c r="R994" s="86"/>
    </row>
    <row r="995" spans="2:18" x14ac:dyDescent="0.35">
      <c r="B995" s="89"/>
      <c r="F995" s="81"/>
      <c r="G995" s="82"/>
      <c r="H995" s="83"/>
      <c r="I995" s="84"/>
      <c r="J995" s="84"/>
      <c r="P995" s="86"/>
      <c r="Q995" s="86"/>
      <c r="R995" s="86"/>
    </row>
    <row r="996" spans="2:18" x14ac:dyDescent="0.35">
      <c r="B996" s="89"/>
      <c r="F996" s="81"/>
      <c r="G996" s="82"/>
      <c r="H996" s="83"/>
      <c r="I996" s="84"/>
      <c r="J996" s="84"/>
      <c r="P996" s="86"/>
      <c r="Q996" s="86"/>
      <c r="R996" s="86"/>
    </row>
    <row r="997" spans="2:18" x14ac:dyDescent="0.35">
      <c r="B997" s="89"/>
      <c r="F997" s="81"/>
      <c r="G997" s="82"/>
      <c r="H997" s="83"/>
      <c r="I997" s="84"/>
      <c r="J997" s="84"/>
      <c r="P997" s="86"/>
      <c r="Q997" s="86"/>
      <c r="R997" s="86"/>
    </row>
    <row r="998" spans="2:18" x14ac:dyDescent="0.35">
      <c r="B998" s="89"/>
      <c r="F998" s="81"/>
      <c r="G998" s="82"/>
      <c r="H998" s="83"/>
      <c r="I998" s="84"/>
      <c r="J998" s="84"/>
      <c r="P998" s="86"/>
      <c r="Q998" s="86"/>
      <c r="R998" s="86"/>
    </row>
    <row r="999" spans="2:18" x14ac:dyDescent="0.35">
      <c r="B999" s="89"/>
      <c r="F999" s="81"/>
      <c r="G999" s="82"/>
      <c r="H999" s="83"/>
      <c r="I999" s="84"/>
      <c r="J999" s="84"/>
      <c r="P999" s="86"/>
      <c r="Q999" s="86"/>
      <c r="R999" s="86"/>
    </row>
    <row r="1000" spans="2:18" x14ac:dyDescent="0.35">
      <c r="B1000" s="89"/>
      <c r="F1000" s="81"/>
      <c r="G1000" s="82"/>
      <c r="H1000" s="83"/>
      <c r="I1000" s="84"/>
      <c r="J1000" s="84"/>
      <c r="P1000" s="86"/>
      <c r="Q1000" s="86"/>
      <c r="R1000" s="86"/>
    </row>
    <row r="1001" spans="2:18" x14ac:dyDescent="0.35">
      <c r="B1001" s="89"/>
      <c r="F1001" s="81"/>
      <c r="G1001" s="82"/>
      <c r="H1001" s="83"/>
      <c r="I1001" s="84"/>
      <c r="J1001" s="84"/>
      <c r="P1001" s="86"/>
      <c r="Q1001" s="86"/>
      <c r="R1001" s="86"/>
    </row>
    <row r="1002" spans="2:18" x14ac:dyDescent="0.35">
      <c r="B1002" s="89"/>
      <c r="F1002" s="81"/>
      <c r="G1002" s="82"/>
      <c r="H1002" s="83"/>
      <c r="I1002" s="84"/>
      <c r="J1002" s="84"/>
      <c r="P1002" s="86"/>
      <c r="Q1002" s="86"/>
      <c r="R1002" s="86"/>
    </row>
    <row r="1003" spans="2:18" x14ac:dyDescent="0.35">
      <c r="B1003" s="89"/>
      <c r="F1003" s="81"/>
      <c r="G1003" s="82"/>
      <c r="H1003" s="83"/>
      <c r="I1003" s="84"/>
      <c r="J1003" s="84"/>
      <c r="P1003" s="86"/>
      <c r="Q1003" s="86"/>
      <c r="R1003" s="86"/>
    </row>
    <row r="1004" spans="2:18" x14ac:dyDescent="0.35">
      <c r="B1004" s="89"/>
      <c r="F1004" s="81"/>
      <c r="G1004" s="82"/>
      <c r="H1004" s="83"/>
      <c r="I1004" s="84"/>
      <c r="J1004" s="84"/>
      <c r="P1004" s="86"/>
      <c r="Q1004" s="86"/>
      <c r="R1004" s="86"/>
    </row>
    <row r="1005" spans="2:18" x14ac:dyDescent="0.35">
      <c r="B1005" s="89"/>
      <c r="F1005" s="81"/>
      <c r="G1005" s="82"/>
      <c r="H1005" s="83"/>
      <c r="I1005" s="84"/>
      <c r="J1005" s="84"/>
      <c r="P1005" s="86"/>
      <c r="Q1005" s="86"/>
      <c r="R1005" s="86"/>
    </row>
    <row r="1006" spans="2:18" x14ac:dyDescent="0.35">
      <c r="B1006" s="89"/>
      <c r="F1006" s="81"/>
      <c r="G1006" s="82"/>
      <c r="H1006" s="83"/>
      <c r="I1006" s="84"/>
      <c r="J1006" s="84"/>
      <c r="P1006" s="86"/>
      <c r="Q1006" s="86"/>
      <c r="R1006" s="86"/>
    </row>
    <row r="1007" spans="2:18" x14ac:dyDescent="0.35">
      <c r="B1007" s="89"/>
      <c r="F1007" s="81"/>
      <c r="G1007" s="82"/>
      <c r="H1007" s="83"/>
      <c r="I1007" s="84"/>
      <c r="J1007" s="84"/>
      <c r="P1007" s="86"/>
      <c r="Q1007" s="86"/>
      <c r="R1007" s="86"/>
    </row>
    <row r="1008" spans="2:18" x14ac:dyDescent="0.35">
      <c r="B1008" s="89"/>
      <c r="F1008" s="81"/>
      <c r="G1008" s="82"/>
      <c r="H1008" s="83"/>
      <c r="I1008" s="84"/>
      <c r="J1008" s="84"/>
      <c r="P1008" s="86"/>
      <c r="Q1008" s="86"/>
      <c r="R1008" s="86"/>
    </row>
    <row r="1009" spans="2:18" x14ac:dyDescent="0.35">
      <c r="B1009" s="89"/>
      <c r="F1009" s="81"/>
      <c r="G1009" s="82"/>
      <c r="H1009" s="83"/>
      <c r="I1009" s="84"/>
      <c r="J1009" s="84"/>
      <c r="P1009" s="86"/>
      <c r="Q1009" s="86"/>
      <c r="R1009" s="86"/>
    </row>
    <row r="1010" spans="2:18" x14ac:dyDescent="0.35">
      <c r="B1010" s="89"/>
      <c r="F1010" s="81"/>
      <c r="G1010" s="82"/>
      <c r="H1010" s="83"/>
      <c r="I1010" s="84"/>
      <c r="J1010" s="84"/>
      <c r="P1010" s="86"/>
      <c r="Q1010" s="86"/>
      <c r="R1010" s="86"/>
    </row>
    <row r="1011" spans="2:18" x14ac:dyDescent="0.35">
      <c r="B1011" s="89"/>
      <c r="F1011" s="81"/>
      <c r="G1011" s="82"/>
      <c r="H1011" s="83"/>
      <c r="I1011" s="84"/>
      <c r="J1011" s="84"/>
      <c r="P1011" s="86"/>
      <c r="Q1011" s="86"/>
      <c r="R1011" s="86"/>
    </row>
    <row r="1012" spans="2:18" x14ac:dyDescent="0.35">
      <c r="B1012" s="89"/>
      <c r="F1012" s="81"/>
      <c r="G1012" s="82"/>
      <c r="H1012" s="83"/>
      <c r="I1012" s="84"/>
      <c r="J1012" s="84"/>
      <c r="P1012" s="86"/>
      <c r="Q1012" s="86"/>
      <c r="R1012" s="86"/>
    </row>
    <row r="1013" spans="2:18" x14ac:dyDescent="0.35">
      <c r="B1013" s="89"/>
      <c r="F1013" s="81"/>
      <c r="G1013" s="82"/>
      <c r="H1013" s="83"/>
      <c r="I1013" s="84"/>
      <c r="J1013" s="84"/>
      <c r="P1013" s="86"/>
      <c r="Q1013" s="86"/>
      <c r="R1013" s="86"/>
    </row>
    <row r="1014" spans="2:18" x14ac:dyDescent="0.35">
      <c r="B1014" s="89"/>
      <c r="F1014" s="81"/>
      <c r="G1014" s="82"/>
      <c r="H1014" s="83"/>
      <c r="I1014" s="84"/>
      <c r="J1014" s="84"/>
      <c r="P1014" s="86"/>
      <c r="Q1014" s="86"/>
      <c r="R1014" s="86"/>
    </row>
    <row r="1015" spans="2:18" x14ac:dyDescent="0.35">
      <c r="B1015" s="89"/>
      <c r="F1015" s="81"/>
      <c r="G1015" s="82"/>
      <c r="H1015" s="83"/>
      <c r="I1015" s="84"/>
      <c r="J1015" s="84"/>
      <c r="P1015" s="86"/>
      <c r="Q1015" s="86"/>
      <c r="R1015" s="86"/>
    </row>
    <row r="1016" spans="2:18" x14ac:dyDescent="0.35">
      <c r="B1016" s="89"/>
      <c r="F1016" s="81"/>
      <c r="G1016" s="82"/>
      <c r="H1016" s="83"/>
      <c r="I1016" s="84"/>
      <c r="J1016" s="84"/>
      <c r="P1016" s="86"/>
      <c r="Q1016" s="86"/>
      <c r="R1016" s="86"/>
    </row>
    <row r="1017" spans="2:18" x14ac:dyDescent="0.35">
      <c r="B1017" s="89"/>
      <c r="F1017" s="81"/>
      <c r="G1017" s="82"/>
      <c r="H1017" s="83"/>
      <c r="I1017" s="84"/>
      <c r="J1017" s="84"/>
      <c r="P1017" s="86"/>
      <c r="Q1017" s="86"/>
      <c r="R1017" s="86"/>
    </row>
    <row r="1018" spans="2:18" x14ac:dyDescent="0.35">
      <c r="B1018" s="89"/>
      <c r="F1018" s="81"/>
      <c r="G1018" s="82"/>
      <c r="H1018" s="83"/>
      <c r="I1018" s="84"/>
      <c r="J1018" s="84"/>
      <c r="P1018" s="86"/>
      <c r="Q1018" s="86"/>
      <c r="R1018" s="86"/>
    </row>
    <row r="1019" spans="2:18" x14ac:dyDescent="0.35">
      <c r="B1019" s="89"/>
      <c r="F1019" s="81"/>
      <c r="G1019" s="82"/>
      <c r="H1019" s="83"/>
      <c r="I1019" s="84"/>
      <c r="J1019" s="84"/>
      <c r="P1019" s="86"/>
      <c r="Q1019" s="86"/>
      <c r="R1019" s="86"/>
    </row>
    <row r="1020" spans="2:18" x14ac:dyDescent="0.35">
      <c r="B1020" s="89"/>
      <c r="F1020" s="81"/>
      <c r="G1020" s="82"/>
      <c r="H1020" s="83"/>
      <c r="I1020" s="84"/>
      <c r="J1020" s="84"/>
      <c r="P1020" s="86"/>
      <c r="Q1020" s="86"/>
      <c r="R1020" s="86"/>
    </row>
    <row r="1021" spans="2:18" x14ac:dyDescent="0.35">
      <c r="B1021" s="89"/>
      <c r="F1021" s="81"/>
      <c r="G1021" s="82"/>
      <c r="H1021" s="83"/>
      <c r="I1021" s="84"/>
      <c r="J1021" s="84"/>
      <c r="P1021" s="86"/>
      <c r="Q1021" s="86"/>
      <c r="R1021" s="86"/>
    </row>
    <row r="1022" spans="2:18" x14ac:dyDescent="0.35">
      <c r="B1022" s="89"/>
      <c r="F1022" s="81"/>
      <c r="G1022" s="82"/>
      <c r="H1022" s="83"/>
      <c r="I1022" s="84"/>
      <c r="J1022" s="84"/>
      <c r="P1022" s="86"/>
      <c r="Q1022" s="86"/>
      <c r="R1022" s="86"/>
    </row>
    <row r="1023" spans="2:18" x14ac:dyDescent="0.35">
      <c r="B1023" s="89"/>
      <c r="F1023" s="81"/>
      <c r="G1023" s="82"/>
      <c r="H1023" s="83"/>
      <c r="I1023" s="84"/>
      <c r="J1023" s="84"/>
      <c r="P1023" s="86"/>
      <c r="Q1023" s="86"/>
      <c r="R1023" s="86"/>
    </row>
    <row r="1024" spans="2:18" x14ac:dyDescent="0.35">
      <c r="B1024" s="89"/>
      <c r="F1024" s="81"/>
      <c r="G1024" s="82"/>
      <c r="H1024" s="83"/>
      <c r="I1024" s="84"/>
      <c r="J1024" s="84"/>
      <c r="P1024" s="86"/>
      <c r="Q1024" s="86"/>
      <c r="R1024" s="86"/>
    </row>
    <row r="1025" spans="2:18" x14ac:dyDescent="0.35">
      <c r="B1025" s="89"/>
      <c r="F1025" s="81"/>
      <c r="G1025" s="82"/>
      <c r="H1025" s="83"/>
      <c r="I1025" s="84"/>
      <c r="J1025" s="84"/>
      <c r="P1025" s="86"/>
      <c r="Q1025" s="86"/>
      <c r="R1025" s="86"/>
    </row>
    <row r="1026" spans="2:18" x14ac:dyDescent="0.35">
      <c r="B1026" s="89"/>
      <c r="F1026" s="81"/>
      <c r="G1026" s="82"/>
      <c r="H1026" s="83"/>
      <c r="I1026" s="84"/>
      <c r="J1026" s="84"/>
      <c r="P1026" s="86"/>
      <c r="Q1026" s="86"/>
      <c r="R1026" s="86"/>
    </row>
    <row r="1027" spans="2:18" x14ac:dyDescent="0.35">
      <c r="B1027" s="89"/>
      <c r="F1027" s="81"/>
      <c r="G1027" s="82"/>
      <c r="H1027" s="83"/>
      <c r="I1027" s="84"/>
      <c r="J1027" s="84"/>
      <c r="P1027" s="86"/>
      <c r="Q1027" s="86"/>
      <c r="R1027" s="86"/>
    </row>
    <row r="1028" spans="2:18" x14ac:dyDescent="0.35">
      <c r="B1028" s="89"/>
      <c r="F1028" s="81"/>
      <c r="G1028" s="82"/>
      <c r="H1028" s="83"/>
      <c r="I1028" s="84"/>
      <c r="J1028" s="84"/>
      <c r="P1028" s="86"/>
      <c r="Q1028" s="86"/>
      <c r="R1028" s="86"/>
    </row>
    <row r="1029" spans="2:18" x14ac:dyDescent="0.35">
      <c r="B1029" s="89"/>
      <c r="F1029" s="81"/>
      <c r="G1029" s="82"/>
      <c r="H1029" s="83"/>
      <c r="I1029" s="84"/>
      <c r="J1029" s="84"/>
      <c r="P1029" s="86"/>
      <c r="Q1029" s="86"/>
      <c r="R1029" s="86"/>
    </row>
    <row r="1030" spans="2:18" x14ac:dyDescent="0.35">
      <c r="B1030" s="89"/>
      <c r="F1030" s="81"/>
      <c r="G1030" s="82"/>
      <c r="H1030" s="83"/>
      <c r="I1030" s="84"/>
      <c r="J1030" s="84"/>
      <c r="P1030" s="86"/>
      <c r="Q1030" s="86"/>
      <c r="R1030" s="86"/>
    </row>
    <row r="1031" spans="2:18" x14ac:dyDescent="0.35">
      <c r="B1031" s="89"/>
      <c r="F1031" s="81"/>
      <c r="G1031" s="82"/>
      <c r="H1031" s="83"/>
      <c r="I1031" s="84"/>
      <c r="J1031" s="84"/>
      <c r="P1031" s="86"/>
      <c r="Q1031" s="86"/>
      <c r="R1031" s="86"/>
    </row>
    <row r="1032" spans="2:18" x14ac:dyDescent="0.35">
      <c r="B1032" s="89"/>
      <c r="F1032" s="81"/>
      <c r="G1032" s="82"/>
      <c r="H1032" s="83"/>
      <c r="I1032" s="84"/>
      <c r="J1032" s="84"/>
      <c r="P1032" s="86"/>
      <c r="Q1032" s="86"/>
      <c r="R1032" s="86"/>
    </row>
    <row r="1033" spans="2:18" x14ac:dyDescent="0.35">
      <c r="B1033" s="89"/>
      <c r="F1033" s="81"/>
      <c r="G1033" s="82"/>
      <c r="H1033" s="83"/>
      <c r="I1033" s="84"/>
      <c r="J1033" s="84"/>
      <c r="P1033" s="86"/>
      <c r="Q1033" s="86"/>
      <c r="R1033" s="86"/>
    </row>
    <row r="1034" spans="2:18" x14ac:dyDescent="0.35">
      <c r="B1034" s="89"/>
      <c r="F1034" s="81"/>
      <c r="G1034" s="82"/>
      <c r="H1034" s="83"/>
      <c r="I1034" s="84"/>
      <c r="J1034" s="84"/>
      <c r="P1034" s="86"/>
      <c r="Q1034" s="86"/>
      <c r="R1034" s="86"/>
    </row>
    <row r="1035" spans="2:18" x14ac:dyDescent="0.35">
      <c r="B1035" s="89"/>
      <c r="F1035" s="81"/>
      <c r="G1035" s="82"/>
      <c r="H1035" s="83"/>
      <c r="I1035" s="84"/>
      <c r="J1035" s="84"/>
      <c r="P1035" s="86"/>
      <c r="Q1035" s="86"/>
      <c r="R1035" s="86"/>
    </row>
    <row r="1036" spans="2:18" x14ac:dyDescent="0.35">
      <c r="B1036" s="89"/>
      <c r="F1036" s="81"/>
      <c r="G1036" s="82"/>
      <c r="H1036" s="83"/>
      <c r="I1036" s="84"/>
      <c r="J1036" s="84"/>
      <c r="P1036" s="86"/>
      <c r="Q1036" s="86"/>
      <c r="R1036" s="86"/>
    </row>
    <row r="1037" spans="2:18" x14ac:dyDescent="0.35">
      <c r="B1037" s="89"/>
      <c r="F1037" s="81"/>
      <c r="G1037" s="82"/>
      <c r="H1037" s="83"/>
      <c r="I1037" s="84"/>
      <c r="J1037" s="84"/>
      <c r="P1037" s="86"/>
      <c r="Q1037" s="86"/>
      <c r="R1037" s="86"/>
    </row>
    <row r="1038" spans="2:18" x14ac:dyDescent="0.35">
      <c r="B1038" s="89"/>
      <c r="F1038" s="81"/>
      <c r="G1038" s="82"/>
      <c r="H1038" s="83"/>
      <c r="I1038" s="84"/>
      <c r="J1038" s="84"/>
      <c r="P1038" s="86"/>
      <c r="Q1038" s="86"/>
      <c r="R1038" s="86"/>
    </row>
    <row r="1039" spans="2:18" x14ac:dyDescent="0.35">
      <c r="B1039" s="89"/>
      <c r="F1039" s="81"/>
      <c r="G1039" s="82"/>
      <c r="H1039" s="83"/>
      <c r="I1039" s="84"/>
      <c r="J1039" s="84"/>
      <c r="P1039" s="86"/>
      <c r="Q1039" s="86"/>
      <c r="R1039" s="86"/>
    </row>
    <row r="1040" spans="2:18" x14ac:dyDescent="0.35">
      <c r="B1040" s="89"/>
      <c r="F1040" s="81"/>
      <c r="G1040" s="82"/>
      <c r="H1040" s="83"/>
      <c r="I1040" s="84"/>
      <c r="J1040" s="84"/>
      <c r="P1040" s="86"/>
      <c r="Q1040" s="86"/>
      <c r="R1040" s="86"/>
    </row>
    <row r="1041" spans="2:18" x14ac:dyDescent="0.35">
      <c r="B1041" s="89"/>
      <c r="F1041" s="81"/>
      <c r="G1041" s="82"/>
      <c r="H1041" s="83"/>
      <c r="I1041" s="84"/>
      <c r="J1041" s="84"/>
      <c r="P1041" s="86"/>
      <c r="Q1041" s="86"/>
      <c r="R1041" s="86"/>
    </row>
    <row r="1042" spans="2:18" x14ac:dyDescent="0.35">
      <c r="B1042" s="89"/>
      <c r="F1042" s="81"/>
      <c r="G1042" s="82"/>
      <c r="H1042" s="83"/>
      <c r="I1042" s="84"/>
      <c r="J1042" s="84"/>
      <c r="P1042" s="86"/>
      <c r="Q1042" s="86"/>
      <c r="R1042" s="86"/>
    </row>
    <row r="1043" spans="2:18" x14ac:dyDescent="0.35">
      <c r="B1043" s="89"/>
      <c r="F1043" s="81"/>
      <c r="G1043" s="82"/>
      <c r="H1043" s="83"/>
      <c r="I1043" s="84"/>
      <c r="J1043" s="84"/>
      <c r="P1043" s="86"/>
      <c r="Q1043" s="86"/>
      <c r="R1043" s="86"/>
    </row>
    <row r="1044" spans="2:18" x14ac:dyDescent="0.35">
      <c r="B1044" s="89"/>
      <c r="F1044" s="81"/>
      <c r="G1044" s="82"/>
      <c r="H1044" s="83"/>
      <c r="I1044" s="84"/>
      <c r="J1044" s="84"/>
      <c r="P1044" s="86"/>
      <c r="Q1044" s="86"/>
      <c r="R1044" s="86"/>
    </row>
    <row r="1045" spans="2:18" x14ac:dyDescent="0.35">
      <c r="B1045" s="89"/>
      <c r="F1045" s="81"/>
      <c r="G1045" s="82"/>
      <c r="H1045" s="83"/>
      <c r="I1045" s="84"/>
      <c r="J1045" s="84"/>
      <c r="P1045" s="86"/>
      <c r="Q1045" s="86"/>
      <c r="R1045" s="86"/>
    </row>
    <row r="1046" spans="2:18" x14ac:dyDescent="0.35">
      <c r="B1046" s="89"/>
      <c r="F1046" s="81"/>
      <c r="G1046" s="82"/>
      <c r="H1046" s="83"/>
      <c r="I1046" s="84"/>
      <c r="J1046" s="84"/>
      <c r="P1046" s="86"/>
      <c r="Q1046" s="86"/>
      <c r="R1046" s="86"/>
    </row>
    <row r="1047" spans="2:18" x14ac:dyDescent="0.35">
      <c r="B1047" s="89"/>
      <c r="F1047" s="81"/>
      <c r="G1047" s="82"/>
      <c r="H1047" s="83"/>
      <c r="I1047" s="84"/>
      <c r="J1047" s="84"/>
      <c r="P1047" s="86"/>
      <c r="Q1047" s="86"/>
      <c r="R1047" s="86"/>
    </row>
    <row r="1048" spans="2:18" x14ac:dyDescent="0.35">
      <c r="B1048" s="89"/>
      <c r="F1048" s="81"/>
      <c r="G1048" s="82"/>
      <c r="H1048" s="83"/>
      <c r="I1048" s="84"/>
      <c r="J1048" s="84"/>
      <c r="P1048" s="86"/>
      <c r="Q1048" s="86"/>
      <c r="R1048" s="86"/>
    </row>
    <row r="1049" spans="2:18" x14ac:dyDescent="0.35">
      <c r="B1049" s="89"/>
      <c r="F1049" s="81"/>
      <c r="G1049" s="82"/>
      <c r="H1049" s="83"/>
      <c r="I1049" s="84"/>
      <c r="J1049" s="84"/>
      <c r="P1049" s="86"/>
      <c r="Q1049" s="86"/>
      <c r="R1049" s="86"/>
    </row>
    <row r="1050" spans="2:18" x14ac:dyDescent="0.35">
      <c r="B1050" s="89"/>
      <c r="F1050" s="81"/>
      <c r="G1050" s="82"/>
      <c r="H1050" s="83"/>
      <c r="I1050" s="84"/>
      <c r="J1050" s="84"/>
      <c r="P1050" s="86"/>
      <c r="Q1050" s="86"/>
      <c r="R1050" s="86"/>
    </row>
    <row r="1051" spans="2:18" x14ac:dyDescent="0.35">
      <c r="B1051" s="89"/>
      <c r="F1051" s="81"/>
      <c r="G1051" s="82"/>
      <c r="H1051" s="83"/>
      <c r="I1051" s="84"/>
      <c r="J1051" s="84"/>
      <c r="P1051" s="86"/>
      <c r="Q1051" s="86"/>
      <c r="R1051" s="86"/>
    </row>
    <row r="1052" spans="2:18" x14ac:dyDescent="0.35">
      <c r="B1052" s="89"/>
      <c r="F1052" s="81"/>
      <c r="G1052" s="82"/>
      <c r="H1052" s="83"/>
      <c r="I1052" s="84"/>
      <c r="J1052" s="84"/>
      <c r="P1052" s="86"/>
      <c r="Q1052" s="86"/>
      <c r="R1052" s="86"/>
    </row>
    <row r="1053" spans="2:18" x14ac:dyDescent="0.35">
      <c r="B1053" s="89"/>
      <c r="F1053" s="81"/>
      <c r="G1053" s="82"/>
      <c r="H1053" s="83"/>
      <c r="I1053" s="84"/>
      <c r="J1053" s="84"/>
      <c r="P1053" s="86"/>
      <c r="Q1053" s="86"/>
      <c r="R1053" s="86"/>
    </row>
    <row r="1054" spans="2:18" x14ac:dyDescent="0.35">
      <c r="B1054" s="89"/>
      <c r="F1054" s="81"/>
      <c r="G1054" s="82"/>
      <c r="H1054" s="83"/>
      <c r="I1054" s="84"/>
      <c r="J1054" s="84"/>
      <c r="P1054" s="86"/>
      <c r="Q1054" s="86"/>
      <c r="R1054" s="86"/>
    </row>
    <row r="1055" spans="2:18" x14ac:dyDescent="0.35">
      <c r="B1055" s="89"/>
      <c r="F1055" s="81"/>
      <c r="G1055" s="82"/>
      <c r="H1055" s="83"/>
      <c r="I1055" s="84"/>
      <c r="J1055" s="84"/>
      <c r="P1055" s="86"/>
      <c r="Q1055" s="86"/>
      <c r="R1055" s="86"/>
    </row>
    <row r="1056" spans="2:18" x14ac:dyDescent="0.35">
      <c r="B1056" s="89"/>
      <c r="F1056" s="81"/>
      <c r="G1056" s="82"/>
      <c r="H1056" s="83"/>
      <c r="I1056" s="84"/>
      <c r="J1056" s="84"/>
      <c r="P1056" s="86"/>
      <c r="Q1056" s="86"/>
      <c r="R1056" s="86"/>
    </row>
    <row r="1057" spans="2:18" x14ac:dyDescent="0.35">
      <c r="B1057" s="89"/>
      <c r="F1057" s="81"/>
      <c r="G1057" s="82"/>
      <c r="H1057" s="83"/>
      <c r="I1057" s="84"/>
      <c r="J1057" s="84"/>
      <c r="P1057" s="86"/>
      <c r="Q1057" s="86"/>
      <c r="R1057" s="86"/>
    </row>
    <row r="1058" spans="2:18" x14ac:dyDescent="0.35">
      <c r="B1058" s="89"/>
      <c r="F1058" s="81"/>
      <c r="G1058" s="82"/>
      <c r="H1058" s="83"/>
      <c r="I1058" s="84"/>
      <c r="J1058" s="84"/>
      <c r="P1058" s="86"/>
      <c r="Q1058" s="86"/>
      <c r="R1058" s="86"/>
    </row>
    <row r="1059" spans="2:18" x14ac:dyDescent="0.35">
      <c r="B1059" s="89"/>
      <c r="F1059" s="81"/>
      <c r="G1059" s="82"/>
      <c r="H1059" s="83"/>
      <c r="I1059" s="84"/>
      <c r="J1059" s="84"/>
      <c r="P1059" s="86"/>
      <c r="Q1059" s="86"/>
      <c r="R1059" s="86"/>
    </row>
    <row r="1060" spans="2:18" x14ac:dyDescent="0.35">
      <c r="B1060" s="89"/>
      <c r="F1060" s="81"/>
      <c r="G1060" s="82"/>
      <c r="H1060" s="83"/>
      <c r="I1060" s="84"/>
      <c r="J1060" s="84"/>
      <c r="P1060" s="86"/>
      <c r="Q1060" s="86"/>
      <c r="R1060" s="86"/>
    </row>
    <row r="1061" spans="2:18" x14ac:dyDescent="0.35">
      <c r="B1061" s="89"/>
      <c r="F1061" s="81"/>
      <c r="G1061" s="82"/>
      <c r="H1061" s="83"/>
      <c r="I1061" s="84"/>
      <c r="J1061" s="84"/>
      <c r="P1061" s="86"/>
      <c r="Q1061" s="86"/>
      <c r="R1061" s="86"/>
    </row>
    <row r="1062" spans="2:18" x14ac:dyDescent="0.35">
      <c r="B1062" s="89"/>
      <c r="F1062" s="81"/>
      <c r="G1062" s="82"/>
      <c r="H1062" s="83"/>
      <c r="I1062" s="84"/>
      <c r="J1062" s="84"/>
      <c r="P1062" s="86"/>
      <c r="Q1062" s="86"/>
      <c r="R1062" s="86"/>
    </row>
    <row r="1063" spans="2:18" x14ac:dyDescent="0.35">
      <c r="B1063" s="89"/>
      <c r="F1063" s="81"/>
      <c r="G1063" s="82"/>
      <c r="H1063" s="83"/>
      <c r="I1063" s="84"/>
      <c r="J1063" s="84"/>
      <c r="P1063" s="86"/>
      <c r="Q1063" s="86"/>
      <c r="R1063" s="86"/>
    </row>
    <row r="1064" spans="2:18" x14ac:dyDescent="0.35">
      <c r="B1064" s="89"/>
      <c r="F1064" s="81"/>
      <c r="G1064" s="82"/>
      <c r="H1064" s="83"/>
      <c r="I1064" s="84"/>
      <c r="J1064" s="84"/>
      <c r="P1064" s="86"/>
      <c r="Q1064" s="86"/>
      <c r="R1064" s="86"/>
    </row>
    <row r="1065" spans="2:18" x14ac:dyDescent="0.35">
      <c r="B1065" s="89"/>
      <c r="F1065" s="81"/>
      <c r="G1065" s="82"/>
      <c r="H1065" s="83"/>
      <c r="I1065" s="84"/>
      <c r="J1065" s="84"/>
      <c r="P1065" s="86"/>
      <c r="Q1065" s="86"/>
      <c r="R1065" s="86"/>
    </row>
    <row r="1066" spans="2:18" x14ac:dyDescent="0.35">
      <c r="B1066" s="89"/>
      <c r="F1066" s="81"/>
      <c r="G1066" s="82"/>
      <c r="H1066" s="83"/>
      <c r="I1066" s="84"/>
      <c r="J1066" s="84"/>
      <c r="P1066" s="86"/>
      <c r="Q1066" s="86"/>
      <c r="R1066" s="86"/>
    </row>
    <row r="1067" spans="2:18" x14ac:dyDescent="0.35">
      <c r="B1067" s="89"/>
      <c r="F1067" s="81"/>
      <c r="G1067" s="82"/>
      <c r="H1067" s="83"/>
      <c r="I1067" s="84"/>
      <c r="J1067" s="84"/>
      <c r="P1067" s="86"/>
      <c r="Q1067" s="86"/>
      <c r="R1067" s="86"/>
    </row>
    <row r="1068" spans="2:18" x14ac:dyDescent="0.35">
      <c r="B1068" s="89"/>
      <c r="F1068" s="81"/>
      <c r="G1068" s="82"/>
      <c r="H1068" s="83"/>
      <c r="I1068" s="84"/>
      <c r="J1068" s="84"/>
      <c r="P1068" s="86"/>
      <c r="Q1068" s="86"/>
      <c r="R1068" s="86"/>
    </row>
    <row r="1069" spans="2:18" x14ac:dyDescent="0.35">
      <c r="B1069" s="89"/>
      <c r="F1069" s="81"/>
      <c r="G1069" s="82"/>
      <c r="H1069" s="83"/>
      <c r="I1069" s="84"/>
      <c r="J1069" s="84"/>
      <c r="P1069" s="86"/>
      <c r="Q1069" s="86"/>
      <c r="R1069" s="86"/>
    </row>
    <row r="1070" spans="2:18" x14ac:dyDescent="0.35">
      <c r="B1070" s="89"/>
      <c r="F1070" s="81"/>
      <c r="G1070" s="82"/>
      <c r="H1070" s="83"/>
      <c r="I1070" s="84"/>
      <c r="J1070" s="84"/>
      <c r="P1070" s="86"/>
      <c r="Q1070" s="86"/>
      <c r="R1070" s="86"/>
    </row>
    <row r="1071" spans="2:18" x14ac:dyDescent="0.35">
      <c r="B1071" s="89"/>
      <c r="F1071" s="81"/>
      <c r="G1071" s="82"/>
      <c r="H1071" s="83"/>
      <c r="I1071" s="84"/>
      <c r="J1071" s="84"/>
      <c r="P1071" s="86"/>
      <c r="Q1071" s="86"/>
      <c r="R1071" s="86"/>
    </row>
    <row r="1072" spans="2:18" x14ac:dyDescent="0.35">
      <c r="B1072" s="89"/>
      <c r="F1072" s="81"/>
      <c r="G1072" s="82"/>
      <c r="H1072" s="83"/>
      <c r="I1072" s="84"/>
      <c r="J1072" s="84"/>
      <c r="P1072" s="86"/>
      <c r="Q1072" s="86"/>
      <c r="R1072" s="86"/>
    </row>
    <row r="1073" spans="2:18" x14ac:dyDescent="0.35">
      <c r="B1073" s="89"/>
      <c r="F1073" s="81"/>
      <c r="G1073" s="82"/>
      <c r="H1073" s="83"/>
      <c r="I1073" s="84"/>
      <c r="J1073" s="84"/>
      <c r="P1073" s="86"/>
      <c r="Q1073" s="86"/>
      <c r="R1073" s="86"/>
    </row>
    <row r="1074" spans="2:18" x14ac:dyDescent="0.35">
      <c r="B1074" s="89"/>
      <c r="F1074" s="81"/>
      <c r="G1074" s="82"/>
      <c r="H1074" s="83"/>
      <c r="I1074" s="84"/>
      <c r="J1074" s="84"/>
      <c r="P1074" s="86"/>
      <c r="Q1074" s="86"/>
      <c r="R1074" s="86"/>
    </row>
    <row r="1075" spans="2:18" x14ac:dyDescent="0.35">
      <c r="B1075" s="89"/>
      <c r="F1075" s="81"/>
      <c r="G1075" s="82"/>
      <c r="H1075" s="83"/>
      <c r="I1075" s="84"/>
      <c r="J1075" s="84"/>
      <c r="P1075" s="86"/>
      <c r="Q1075" s="86"/>
      <c r="R1075" s="86"/>
    </row>
    <row r="1076" spans="2:18" x14ac:dyDescent="0.35">
      <c r="B1076" s="89"/>
      <c r="F1076" s="81"/>
      <c r="G1076" s="82"/>
      <c r="H1076" s="83"/>
      <c r="I1076" s="84"/>
      <c r="J1076" s="84"/>
      <c r="P1076" s="86"/>
      <c r="Q1076" s="86"/>
      <c r="R1076" s="86"/>
    </row>
    <row r="1077" spans="2:18" x14ac:dyDescent="0.35">
      <c r="B1077" s="89"/>
      <c r="F1077" s="81"/>
      <c r="G1077" s="82"/>
      <c r="H1077" s="83"/>
      <c r="I1077" s="84"/>
      <c r="J1077" s="84"/>
      <c r="P1077" s="86"/>
      <c r="Q1077" s="86"/>
      <c r="R1077" s="86"/>
    </row>
    <row r="1078" spans="2:18" x14ac:dyDescent="0.35">
      <c r="B1078" s="89"/>
      <c r="F1078" s="81"/>
      <c r="G1078" s="82"/>
      <c r="H1078" s="83"/>
      <c r="I1078" s="84"/>
      <c r="J1078" s="84"/>
      <c r="P1078" s="86"/>
      <c r="Q1078" s="86"/>
      <c r="R1078" s="86"/>
    </row>
    <row r="1079" spans="2:18" x14ac:dyDescent="0.35">
      <c r="B1079" s="89"/>
      <c r="F1079" s="81"/>
      <c r="G1079" s="82"/>
      <c r="H1079" s="83"/>
      <c r="I1079" s="84"/>
      <c r="J1079" s="84"/>
      <c r="P1079" s="86"/>
      <c r="Q1079" s="86"/>
      <c r="R1079" s="86"/>
    </row>
    <row r="1080" spans="2:18" x14ac:dyDescent="0.35">
      <c r="B1080" s="89"/>
      <c r="F1080" s="81"/>
      <c r="G1080" s="82"/>
      <c r="H1080" s="83"/>
      <c r="I1080" s="84"/>
      <c r="J1080" s="84"/>
      <c r="P1080" s="86"/>
      <c r="Q1080" s="86"/>
      <c r="R1080" s="86"/>
    </row>
    <row r="1081" spans="2:18" x14ac:dyDescent="0.35">
      <c r="B1081" s="89"/>
      <c r="F1081" s="81"/>
      <c r="G1081" s="82"/>
      <c r="H1081" s="83"/>
      <c r="I1081" s="84"/>
      <c r="J1081" s="84"/>
      <c r="P1081" s="86"/>
      <c r="Q1081" s="86"/>
      <c r="R1081" s="86"/>
    </row>
    <row r="1082" spans="2:18" x14ac:dyDescent="0.35">
      <c r="B1082" s="89"/>
      <c r="F1082" s="81"/>
      <c r="G1082" s="82"/>
      <c r="H1082" s="83"/>
      <c r="I1082" s="84"/>
      <c r="J1082" s="84"/>
      <c r="P1082" s="86"/>
      <c r="Q1082" s="86"/>
      <c r="R1082" s="86"/>
    </row>
    <row r="1083" spans="2:18" x14ac:dyDescent="0.35">
      <c r="B1083" s="89"/>
      <c r="F1083" s="81"/>
      <c r="G1083" s="82"/>
      <c r="H1083" s="83"/>
      <c r="I1083" s="84"/>
      <c r="J1083" s="84"/>
      <c r="P1083" s="86"/>
      <c r="Q1083" s="86"/>
      <c r="R1083" s="86"/>
    </row>
    <row r="1084" spans="2:18" x14ac:dyDescent="0.35">
      <c r="B1084" s="89"/>
      <c r="F1084" s="81"/>
      <c r="G1084" s="82"/>
      <c r="H1084" s="83"/>
      <c r="I1084" s="84"/>
      <c r="J1084" s="84"/>
      <c r="P1084" s="86"/>
      <c r="Q1084" s="86"/>
      <c r="R1084" s="86"/>
    </row>
    <row r="1085" spans="2:18" x14ac:dyDescent="0.35">
      <c r="B1085" s="89"/>
      <c r="F1085" s="81"/>
      <c r="G1085" s="82"/>
      <c r="H1085" s="83"/>
      <c r="I1085" s="84"/>
      <c r="J1085" s="84"/>
      <c r="P1085" s="86"/>
      <c r="Q1085" s="86"/>
      <c r="R1085" s="86"/>
    </row>
    <row r="1086" spans="2:18" x14ac:dyDescent="0.35">
      <c r="B1086" s="89"/>
      <c r="F1086" s="81"/>
      <c r="G1086" s="82"/>
      <c r="H1086" s="83"/>
      <c r="I1086" s="84"/>
      <c r="J1086" s="84"/>
      <c r="P1086" s="86"/>
      <c r="Q1086" s="86"/>
      <c r="R1086" s="86"/>
    </row>
    <row r="1087" spans="2:18" x14ac:dyDescent="0.35">
      <c r="B1087" s="89"/>
      <c r="F1087" s="81"/>
      <c r="G1087" s="82"/>
      <c r="H1087" s="83"/>
      <c r="I1087" s="84"/>
      <c r="J1087" s="84"/>
      <c r="P1087" s="86"/>
      <c r="Q1087" s="86"/>
      <c r="R1087" s="86"/>
    </row>
    <row r="1088" spans="2:18" x14ac:dyDescent="0.35">
      <c r="B1088" s="89"/>
      <c r="F1088" s="81"/>
      <c r="G1088" s="82"/>
      <c r="H1088" s="83"/>
      <c r="I1088" s="84"/>
      <c r="J1088" s="84"/>
      <c r="P1088" s="86"/>
      <c r="Q1088" s="86"/>
      <c r="R1088" s="86"/>
    </row>
    <row r="1089" spans="2:18" x14ac:dyDescent="0.35">
      <c r="B1089" s="89"/>
      <c r="F1089" s="81"/>
      <c r="G1089" s="82"/>
      <c r="H1089" s="83"/>
      <c r="I1089" s="84"/>
      <c r="J1089" s="84"/>
      <c r="P1089" s="86"/>
      <c r="Q1089" s="86"/>
      <c r="R1089" s="86"/>
    </row>
    <row r="1090" spans="2:18" x14ac:dyDescent="0.35">
      <c r="B1090" s="89"/>
      <c r="F1090" s="81"/>
      <c r="G1090" s="82"/>
      <c r="H1090" s="83"/>
      <c r="I1090" s="84"/>
      <c r="J1090" s="84"/>
      <c r="P1090" s="86"/>
      <c r="Q1090" s="86"/>
      <c r="R1090" s="86"/>
    </row>
    <row r="1091" spans="2:18" x14ac:dyDescent="0.35">
      <c r="B1091" s="89"/>
      <c r="F1091" s="81"/>
      <c r="G1091" s="82"/>
      <c r="H1091" s="83"/>
      <c r="I1091" s="84"/>
      <c r="J1091" s="84"/>
      <c r="P1091" s="86"/>
      <c r="Q1091" s="86"/>
      <c r="R1091" s="86"/>
    </row>
    <row r="1092" spans="2:18" x14ac:dyDescent="0.35">
      <c r="B1092" s="89"/>
      <c r="F1092" s="81"/>
      <c r="G1092" s="82"/>
      <c r="H1092" s="83"/>
      <c r="I1092" s="84"/>
      <c r="J1092" s="84"/>
      <c r="P1092" s="86"/>
      <c r="Q1092" s="86"/>
      <c r="R1092" s="86"/>
    </row>
    <row r="1093" spans="2:18" x14ac:dyDescent="0.35">
      <c r="B1093" s="89"/>
      <c r="F1093" s="81"/>
      <c r="G1093" s="82"/>
      <c r="H1093" s="83"/>
      <c r="I1093" s="84"/>
      <c r="J1093" s="84"/>
      <c r="P1093" s="86"/>
      <c r="Q1093" s="86"/>
      <c r="R1093" s="86"/>
    </row>
    <row r="1094" spans="2:18" x14ac:dyDescent="0.35">
      <c r="B1094" s="89"/>
      <c r="F1094" s="81"/>
      <c r="G1094" s="82"/>
      <c r="H1094" s="83"/>
      <c r="I1094" s="84"/>
      <c r="J1094" s="84"/>
      <c r="P1094" s="86"/>
      <c r="Q1094" s="86"/>
      <c r="R1094" s="86"/>
    </row>
    <row r="1095" spans="2:18" x14ac:dyDescent="0.35">
      <c r="B1095" s="89"/>
      <c r="F1095" s="81"/>
      <c r="G1095" s="82"/>
      <c r="H1095" s="83"/>
      <c r="I1095" s="84"/>
      <c r="J1095" s="84"/>
      <c r="P1095" s="86"/>
      <c r="Q1095" s="86"/>
      <c r="R1095" s="86"/>
    </row>
    <row r="1096" spans="2:18" x14ac:dyDescent="0.35">
      <c r="B1096" s="89"/>
      <c r="F1096" s="81"/>
      <c r="G1096" s="82"/>
      <c r="H1096" s="83"/>
      <c r="I1096" s="84"/>
      <c r="J1096" s="84"/>
      <c r="P1096" s="86"/>
      <c r="Q1096" s="86"/>
      <c r="R1096" s="86"/>
    </row>
    <row r="1097" spans="2:18" x14ac:dyDescent="0.35">
      <c r="B1097" s="89"/>
      <c r="F1097" s="81"/>
      <c r="G1097" s="82"/>
      <c r="H1097" s="83"/>
      <c r="I1097" s="84"/>
      <c r="J1097" s="84"/>
      <c r="P1097" s="86"/>
      <c r="Q1097" s="86"/>
      <c r="R1097" s="86"/>
    </row>
    <row r="1098" spans="2:18" x14ac:dyDescent="0.35">
      <c r="B1098" s="89"/>
      <c r="F1098" s="81"/>
      <c r="G1098" s="82"/>
      <c r="H1098" s="83"/>
      <c r="I1098" s="84"/>
      <c r="J1098" s="84"/>
      <c r="P1098" s="86"/>
      <c r="Q1098" s="86"/>
      <c r="R1098" s="86"/>
    </row>
    <row r="1099" spans="2:18" x14ac:dyDescent="0.35">
      <c r="B1099" s="89"/>
      <c r="F1099" s="81"/>
      <c r="G1099" s="82"/>
      <c r="H1099" s="83"/>
      <c r="I1099" s="84"/>
      <c r="J1099" s="84"/>
      <c r="P1099" s="86"/>
      <c r="Q1099" s="86"/>
      <c r="R1099" s="86"/>
    </row>
    <row r="1100" spans="2:18" x14ac:dyDescent="0.35">
      <c r="B1100" s="89"/>
      <c r="F1100" s="81"/>
      <c r="G1100" s="82"/>
      <c r="H1100" s="83"/>
      <c r="I1100" s="84"/>
      <c r="J1100" s="84"/>
      <c r="P1100" s="86"/>
      <c r="Q1100" s="86"/>
      <c r="R1100" s="86"/>
    </row>
    <row r="1101" spans="2:18" x14ac:dyDescent="0.35">
      <c r="B1101" s="89"/>
      <c r="F1101" s="81"/>
      <c r="G1101" s="82"/>
      <c r="H1101" s="83"/>
      <c r="I1101" s="84"/>
      <c r="J1101" s="84"/>
      <c r="P1101" s="86"/>
      <c r="Q1101" s="86"/>
      <c r="R1101" s="86"/>
    </row>
    <row r="1102" spans="2:18" x14ac:dyDescent="0.35">
      <c r="B1102" s="89"/>
      <c r="F1102" s="81"/>
      <c r="G1102" s="82"/>
      <c r="H1102" s="83"/>
      <c r="I1102" s="84"/>
      <c r="J1102" s="84"/>
      <c r="P1102" s="86"/>
      <c r="Q1102" s="86"/>
      <c r="R1102" s="86"/>
    </row>
    <row r="1103" spans="2:18" x14ac:dyDescent="0.35">
      <c r="B1103" s="89"/>
      <c r="F1103" s="81"/>
      <c r="G1103" s="82"/>
      <c r="H1103" s="83"/>
      <c r="I1103" s="84"/>
      <c r="J1103" s="84"/>
      <c r="P1103" s="86"/>
      <c r="Q1103" s="86"/>
      <c r="R1103" s="86"/>
    </row>
    <row r="1104" spans="2:18" x14ac:dyDescent="0.35">
      <c r="B1104" s="89"/>
      <c r="F1104" s="81"/>
      <c r="G1104" s="82"/>
      <c r="H1104" s="83"/>
      <c r="I1104" s="84"/>
      <c r="J1104" s="84"/>
      <c r="P1104" s="86"/>
      <c r="Q1104" s="86"/>
      <c r="R1104" s="86"/>
    </row>
    <row r="1105" spans="2:18" x14ac:dyDescent="0.35">
      <c r="B1105" s="89"/>
      <c r="F1105" s="81"/>
      <c r="G1105" s="82"/>
      <c r="H1105" s="83"/>
      <c r="I1105" s="84"/>
      <c r="J1105" s="84"/>
      <c r="P1105" s="86"/>
      <c r="Q1105" s="86"/>
      <c r="R1105" s="86"/>
    </row>
    <row r="1106" spans="2:18" x14ac:dyDescent="0.35">
      <c r="B1106" s="89"/>
      <c r="F1106" s="81"/>
      <c r="G1106" s="82"/>
      <c r="H1106" s="83"/>
      <c r="I1106" s="84"/>
      <c r="J1106" s="84"/>
      <c r="P1106" s="86"/>
      <c r="Q1106" s="86"/>
      <c r="R1106" s="86"/>
    </row>
    <row r="1107" spans="2:18" x14ac:dyDescent="0.35">
      <c r="B1107" s="89"/>
      <c r="F1107" s="81"/>
      <c r="G1107" s="82"/>
      <c r="H1107" s="83"/>
      <c r="I1107" s="84"/>
      <c r="J1107" s="84"/>
      <c r="P1107" s="86"/>
      <c r="Q1107" s="86"/>
      <c r="R1107" s="86"/>
    </row>
    <row r="1108" spans="2:18" x14ac:dyDescent="0.35">
      <c r="B1108" s="89"/>
      <c r="F1108" s="81"/>
      <c r="G1108" s="82"/>
      <c r="H1108" s="83"/>
      <c r="I1108" s="84"/>
      <c r="J1108" s="84"/>
      <c r="P1108" s="86"/>
      <c r="Q1108" s="86"/>
      <c r="R1108" s="86"/>
    </row>
    <row r="1109" spans="2:18" x14ac:dyDescent="0.35">
      <c r="B1109" s="89"/>
      <c r="F1109" s="81"/>
      <c r="G1109" s="82"/>
      <c r="H1109" s="83"/>
      <c r="I1109" s="84"/>
      <c r="J1109" s="84"/>
      <c r="P1109" s="86"/>
      <c r="Q1109" s="86"/>
      <c r="R1109" s="86"/>
    </row>
    <row r="1110" spans="2:18" x14ac:dyDescent="0.35">
      <c r="B1110" s="89"/>
      <c r="F1110" s="81"/>
      <c r="G1110" s="82"/>
      <c r="H1110" s="83"/>
      <c r="I1110" s="84"/>
      <c r="J1110" s="84"/>
      <c r="P1110" s="86"/>
      <c r="Q1110" s="86"/>
      <c r="R1110" s="86"/>
    </row>
    <row r="1111" spans="2:18" x14ac:dyDescent="0.35">
      <c r="B1111" s="89"/>
      <c r="F1111" s="81"/>
      <c r="G1111" s="82"/>
      <c r="H1111" s="83"/>
      <c r="I1111" s="84"/>
      <c r="J1111" s="84"/>
      <c r="P1111" s="86"/>
      <c r="Q1111" s="86"/>
      <c r="R1111" s="86"/>
    </row>
    <row r="1112" spans="2:18" x14ac:dyDescent="0.35">
      <c r="B1112" s="89"/>
      <c r="F1112" s="81"/>
      <c r="G1112" s="82"/>
      <c r="H1112" s="83"/>
      <c r="I1112" s="84"/>
      <c r="J1112" s="84"/>
      <c r="P1112" s="86"/>
      <c r="Q1112" s="86"/>
      <c r="R1112" s="86"/>
    </row>
    <row r="1113" spans="2:18" x14ac:dyDescent="0.35">
      <c r="B1113" s="89"/>
      <c r="F1113" s="81"/>
      <c r="G1113" s="82"/>
      <c r="H1113" s="83"/>
      <c r="I1113" s="84"/>
      <c r="J1113" s="84"/>
      <c r="P1113" s="86"/>
      <c r="Q1113" s="86"/>
      <c r="R1113" s="86"/>
    </row>
    <row r="1114" spans="2:18" x14ac:dyDescent="0.35">
      <c r="B1114" s="89"/>
      <c r="F1114" s="81"/>
      <c r="G1114" s="82"/>
      <c r="H1114" s="83"/>
      <c r="I1114" s="84"/>
      <c r="J1114" s="84"/>
      <c r="P1114" s="86"/>
      <c r="Q1114" s="86"/>
      <c r="R1114" s="86"/>
    </row>
    <row r="1115" spans="2:18" x14ac:dyDescent="0.35">
      <c r="B1115" s="89"/>
      <c r="F1115" s="81"/>
      <c r="G1115" s="82"/>
      <c r="H1115" s="83"/>
      <c r="I1115" s="84"/>
      <c r="J1115" s="84"/>
      <c r="P1115" s="86"/>
      <c r="Q1115" s="86"/>
      <c r="R1115" s="86"/>
    </row>
    <row r="1116" spans="2:18" x14ac:dyDescent="0.35">
      <c r="B1116" s="89"/>
      <c r="F1116" s="81"/>
      <c r="G1116" s="82"/>
      <c r="H1116" s="83"/>
      <c r="I1116" s="84"/>
      <c r="J1116" s="84"/>
      <c r="P1116" s="86"/>
      <c r="Q1116" s="86"/>
      <c r="R1116" s="86"/>
    </row>
    <row r="1117" spans="2:18" x14ac:dyDescent="0.35">
      <c r="B1117" s="89"/>
      <c r="F1117" s="81"/>
      <c r="G1117" s="82"/>
      <c r="H1117" s="83"/>
      <c r="I1117" s="84"/>
      <c r="J1117" s="84"/>
      <c r="P1117" s="86"/>
      <c r="Q1117" s="86"/>
      <c r="R1117" s="86"/>
    </row>
    <row r="1118" spans="2:18" x14ac:dyDescent="0.35">
      <c r="B1118" s="89"/>
      <c r="F1118" s="81"/>
      <c r="G1118" s="82"/>
      <c r="H1118" s="83"/>
      <c r="I1118" s="84"/>
      <c r="J1118" s="84"/>
      <c r="P1118" s="86"/>
      <c r="Q1118" s="86"/>
      <c r="R1118" s="86"/>
    </row>
    <row r="1119" spans="2:18" x14ac:dyDescent="0.35">
      <c r="B1119" s="89"/>
      <c r="F1119" s="81"/>
      <c r="G1119" s="82"/>
      <c r="H1119" s="83"/>
      <c r="I1119" s="84"/>
      <c r="J1119" s="84"/>
      <c r="P1119" s="86"/>
      <c r="Q1119" s="86"/>
      <c r="R1119" s="86"/>
    </row>
    <row r="1120" spans="2:18" x14ac:dyDescent="0.35">
      <c r="B1120" s="89"/>
      <c r="F1120" s="81"/>
      <c r="G1120" s="82"/>
      <c r="H1120" s="83"/>
      <c r="I1120" s="84"/>
      <c r="J1120" s="84"/>
      <c r="P1120" s="86"/>
      <c r="Q1120" s="86"/>
      <c r="R1120" s="86"/>
    </row>
    <row r="1121" spans="2:18" x14ac:dyDescent="0.35">
      <c r="B1121" s="89"/>
      <c r="F1121" s="81"/>
      <c r="G1121" s="82"/>
      <c r="H1121" s="83"/>
      <c r="I1121" s="84"/>
      <c r="J1121" s="84"/>
      <c r="P1121" s="86"/>
      <c r="Q1121" s="86"/>
      <c r="R1121" s="86"/>
    </row>
    <row r="1122" spans="2:18" x14ac:dyDescent="0.35">
      <c r="B1122" s="89"/>
      <c r="F1122" s="81"/>
      <c r="G1122" s="82"/>
      <c r="H1122" s="83"/>
      <c r="I1122" s="84"/>
      <c r="J1122" s="84"/>
      <c r="P1122" s="86"/>
      <c r="Q1122" s="86"/>
      <c r="R1122" s="86"/>
    </row>
    <row r="1123" spans="2:18" x14ac:dyDescent="0.35">
      <c r="B1123" s="89"/>
      <c r="F1123" s="81"/>
      <c r="G1123" s="82"/>
      <c r="H1123" s="83"/>
      <c r="I1123" s="84"/>
      <c r="J1123" s="84"/>
      <c r="P1123" s="86"/>
      <c r="Q1123" s="86"/>
      <c r="R1123" s="86"/>
    </row>
    <row r="1124" spans="2:18" x14ac:dyDescent="0.35">
      <c r="B1124" s="89"/>
      <c r="F1124" s="81"/>
      <c r="G1124" s="82"/>
      <c r="H1124" s="83"/>
      <c r="I1124" s="84"/>
      <c r="J1124" s="84"/>
      <c r="P1124" s="86"/>
      <c r="Q1124" s="86"/>
      <c r="R1124" s="86"/>
    </row>
    <row r="1125" spans="2:18" x14ac:dyDescent="0.35">
      <c r="B1125" s="89"/>
      <c r="F1125" s="81"/>
      <c r="G1125" s="82"/>
      <c r="H1125" s="83"/>
      <c r="I1125" s="84"/>
      <c r="J1125" s="84"/>
      <c r="P1125" s="86"/>
      <c r="Q1125" s="86"/>
      <c r="R1125" s="86"/>
    </row>
    <row r="1126" spans="2:18" x14ac:dyDescent="0.35">
      <c r="B1126" s="89"/>
      <c r="F1126" s="81"/>
      <c r="G1126" s="82"/>
      <c r="H1126" s="83"/>
      <c r="I1126" s="84"/>
      <c r="J1126" s="84"/>
      <c r="P1126" s="86"/>
      <c r="Q1126" s="86"/>
      <c r="R1126" s="86"/>
    </row>
    <row r="1127" spans="2:18" x14ac:dyDescent="0.35">
      <c r="B1127" s="89"/>
      <c r="F1127" s="81"/>
      <c r="G1127" s="82"/>
      <c r="H1127" s="83"/>
      <c r="I1127" s="84"/>
      <c r="J1127" s="84"/>
      <c r="P1127" s="86"/>
      <c r="Q1127" s="86"/>
      <c r="R1127" s="86"/>
    </row>
    <row r="1128" spans="2:18" x14ac:dyDescent="0.35">
      <c r="B1128" s="89"/>
      <c r="F1128" s="81"/>
      <c r="G1128" s="82"/>
      <c r="H1128" s="83"/>
      <c r="I1128" s="84"/>
      <c r="J1128" s="84"/>
      <c r="P1128" s="86"/>
      <c r="Q1128" s="86"/>
      <c r="R1128" s="86"/>
    </row>
    <row r="1129" spans="2:18" x14ac:dyDescent="0.35">
      <c r="B1129" s="89"/>
      <c r="F1129" s="81"/>
      <c r="G1129" s="82"/>
      <c r="H1129" s="83"/>
      <c r="I1129" s="84"/>
      <c r="J1129" s="84"/>
      <c r="P1129" s="86"/>
      <c r="Q1129" s="86"/>
      <c r="R1129" s="86"/>
    </row>
    <row r="1130" spans="2:18" x14ac:dyDescent="0.35">
      <c r="B1130" s="89"/>
      <c r="F1130" s="81"/>
      <c r="G1130" s="82"/>
      <c r="H1130" s="83"/>
      <c r="I1130" s="84"/>
      <c r="J1130" s="84"/>
      <c r="P1130" s="86"/>
      <c r="Q1130" s="86"/>
      <c r="R1130" s="86"/>
    </row>
    <row r="1131" spans="2:18" x14ac:dyDescent="0.35">
      <c r="B1131" s="89"/>
      <c r="F1131" s="81"/>
      <c r="G1131" s="82"/>
      <c r="H1131" s="83"/>
      <c r="I1131" s="84"/>
      <c r="J1131" s="84"/>
      <c r="P1131" s="86"/>
      <c r="Q1131" s="86"/>
      <c r="R1131" s="86"/>
    </row>
    <row r="1132" spans="2:18" x14ac:dyDescent="0.35">
      <c r="B1132" s="89"/>
      <c r="F1132" s="81"/>
      <c r="G1132" s="82"/>
      <c r="H1132" s="83"/>
      <c r="I1132" s="84"/>
      <c r="J1132" s="84"/>
      <c r="P1132" s="86"/>
      <c r="Q1132" s="86"/>
      <c r="R1132" s="86"/>
    </row>
    <row r="1133" spans="2:18" x14ac:dyDescent="0.35">
      <c r="B1133" s="89"/>
      <c r="F1133" s="81"/>
      <c r="G1133" s="82"/>
      <c r="H1133" s="83"/>
      <c r="I1133" s="84"/>
      <c r="J1133" s="84"/>
      <c r="P1133" s="86"/>
      <c r="Q1133" s="86"/>
      <c r="R1133" s="86"/>
    </row>
    <row r="1134" spans="2:18" x14ac:dyDescent="0.35">
      <c r="B1134" s="89"/>
      <c r="F1134" s="81"/>
      <c r="G1134" s="82"/>
      <c r="H1134" s="83"/>
      <c r="I1134" s="84"/>
      <c r="J1134" s="84"/>
      <c r="P1134" s="86"/>
      <c r="Q1134" s="86"/>
      <c r="R1134" s="86"/>
    </row>
    <row r="1135" spans="2:18" x14ac:dyDescent="0.35">
      <c r="B1135" s="89"/>
      <c r="F1135" s="81"/>
      <c r="G1135" s="82"/>
      <c r="H1135" s="83"/>
      <c r="I1135" s="84"/>
      <c r="J1135" s="84"/>
      <c r="P1135" s="86"/>
      <c r="Q1135" s="86"/>
      <c r="R1135" s="86"/>
    </row>
    <row r="1136" spans="2:18" x14ac:dyDescent="0.35">
      <c r="B1136" s="89"/>
      <c r="F1136" s="81"/>
      <c r="G1136" s="82"/>
      <c r="H1136" s="83"/>
      <c r="I1136" s="84"/>
      <c r="J1136" s="84"/>
      <c r="P1136" s="86"/>
      <c r="Q1136" s="86"/>
      <c r="R1136" s="86"/>
    </row>
    <row r="1137" spans="2:18" x14ac:dyDescent="0.35">
      <c r="B1137" s="89"/>
      <c r="F1137" s="81"/>
      <c r="G1137" s="82"/>
      <c r="H1137" s="83"/>
      <c r="I1137" s="84"/>
      <c r="J1137" s="84"/>
      <c r="P1137" s="86"/>
      <c r="Q1137" s="86"/>
      <c r="R1137" s="86"/>
    </row>
    <row r="1138" spans="2:18" x14ac:dyDescent="0.35">
      <c r="B1138" s="89"/>
      <c r="F1138" s="81"/>
      <c r="G1138" s="82"/>
      <c r="H1138" s="83"/>
      <c r="I1138" s="84"/>
      <c r="J1138" s="84"/>
      <c r="P1138" s="86"/>
      <c r="Q1138" s="86"/>
      <c r="R1138" s="86"/>
    </row>
    <row r="1139" spans="2:18" x14ac:dyDescent="0.35">
      <c r="B1139" s="89"/>
      <c r="F1139" s="81"/>
      <c r="G1139" s="82"/>
      <c r="H1139" s="83"/>
      <c r="I1139" s="84"/>
      <c r="J1139" s="84"/>
      <c r="P1139" s="86"/>
      <c r="Q1139" s="86"/>
      <c r="R1139" s="86"/>
    </row>
    <row r="1140" spans="2:18" x14ac:dyDescent="0.35">
      <c r="B1140" s="89"/>
      <c r="F1140" s="81"/>
      <c r="G1140" s="82"/>
      <c r="H1140" s="83"/>
      <c r="I1140" s="84"/>
      <c r="J1140" s="84"/>
      <c r="P1140" s="86"/>
      <c r="Q1140" s="86"/>
      <c r="R1140" s="86"/>
    </row>
    <row r="1141" spans="2:18" x14ac:dyDescent="0.35">
      <c r="B1141" s="89"/>
      <c r="F1141" s="81"/>
      <c r="G1141" s="82"/>
      <c r="H1141" s="83"/>
      <c r="I1141" s="84"/>
      <c r="J1141" s="84"/>
      <c r="P1141" s="86"/>
      <c r="Q1141" s="86"/>
      <c r="R1141" s="86"/>
    </row>
    <row r="1142" spans="2:18" x14ac:dyDescent="0.35">
      <c r="B1142" s="89"/>
      <c r="F1142" s="81"/>
      <c r="G1142" s="82"/>
      <c r="H1142" s="83"/>
      <c r="I1142" s="84"/>
      <c r="J1142" s="84"/>
      <c r="P1142" s="86"/>
      <c r="Q1142" s="86"/>
      <c r="R1142" s="86"/>
    </row>
    <row r="1143" spans="2:18" x14ac:dyDescent="0.35">
      <c r="B1143" s="89"/>
      <c r="F1143" s="81"/>
      <c r="G1143" s="82"/>
      <c r="H1143" s="83"/>
      <c r="I1143" s="84"/>
      <c r="J1143" s="84"/>
      <c r="P1143" s="86"/>
      <c r="Q1143" s="86"/>
      <c r="R1143" s="86"/>
    </row>
    <row r="1144" spans="2:18" x14ac:dyDescent="0.35">
      <c r="B1144" s="89"/>
      <c r="F1144" s="81"/>
      <c r="G1144" s="82"/>
      <c r="H1144" s="83"/>
      <c r="I1144" s="84"/>
      <c r="J1144" s="84"/>
      <c r="P1144" s="86"/>
      <c r="Q1144" s="86"/>
      <c r="R1144" s="86"/>
    </row>
    <row r="1145" spans="2:18" x14ac:dyDescent="0.35">
      <c r="B1145" s="89"/>
      <c r="F1145" s="81"/>
      <c r="G1145" s="82"/>
      <c r="H1145" s="83"/>
      <c r="I1145" s="84"/>
      <c r="J1145" s="84"/>
      <c r="P1145" s="86"/>
      <c r="Q1145" s="86"/>
      <c r="R1145" s="86"/>
    </row>
    <row r="1146" spans="2:18" x14ac:dyDescent="0.35">
      <c r="B1146" s="89"/>
      <c r="F1146" s="81"/>
      <c r="G1146" s="82"/>
      <c r="H1146" s="83"/>
      <c r="I1146" s="84"/>
      <c r="J1146" s="84"/>
      <c r="P1146" s="86"/>
      <c r="Q1146" s="86"/>
      <c r="R1146" s="86"/>
    </row>
    <row r="1147" spans="2:18" x14ac:dyDescent="0.35">
      <c r="B1147" s="89"/>
      <c r="F1147" s="81"/>
      <c r="G1147" s="82"/>
      <c r="H1147" s="83"/>
      <c r="I1147" s="84"/>
      <c r="J1147" s="84"/>
      <c r="P1147" s="86"/>
      <c r="Q1147" s="86"/>
      <c r="R1147" s="86"/>
    </row>
    <row r="1148" spans="2:18" x14ac:dyDescent="0.35">
      <c r="B1148" s="89"/>
      <c r="F1148" s="81"/>
      <c r="G1148" s="82"/>
      <c r="H1148" s="83"/>
      <c r="I1148" s="84"/>
      <c r="J1148" s="84"/>
      <c r="P1148" s="86"/>
      <c r="Q1148" s="86"/>
      <c r="R1148" s="86"/>
    </row>
    <row r="1149" spans="2:18" x14ac:dyDescent="0.35">
      <c r="B1149" s="89"/>
      <c r="F1149" s="81"/>
      <c r="G1149" s="82"/>
      <c r="H1149" s="83"/>
      <c r="I1149" s="84"/>
      <c r="J1149" s="84"/>
      <c r="P1149" s="86"/>
      <c r="Q1149" s="86"/>
      <c r="R1149" s="86"/>
    </row>
    <row r="1150" spans="2:18" x14ac:dyDescent="0.35">
      <c r="B1150" s="89"/>
      <c r="F1150" s="81"/>
      <c r="G1150" s="82"/>
      <c r="H1150" s="83"/>
      <c r="I1150" s="84"/>
      <c r="J1150" s="84"/>
      <c r="P1150" s="86"/>
      <c r="Q1150" s="86"/>
      <c r="R1150" s="86"/>
    </row>
    <row r="1151" spans="2:18" x14ac:dyDescent="0.35">
      <c r="B1151" s="89"/>
      <c r="F1151" s="81"/>
      <c r="G1151" s="82"/>
      <c r="H1151" s="83"/>
      <c r="I1151" s="84"/>
      <c r="J1151" s="84"/>
      <c r="P1151" s="86"/>
      <c r="Q1151" s="86"/>
      <c r="R1151" s="86"/>
    </row>
    <row r="1152" spans="2:18" x14ac:dyDescent="0.35">
      <c r="B1152" s="89"/>
      <c r="F1152" s="81"/>
      <c r="G1152" s="82"/>
      <c r="H1152" s="83"/>
      <c r="I1152" s="84"/>
      <c r="J1152" s="84"/>
      <c r="P1152" s="86"/>
      <c r="Q1152" s="86"/>
      <c r="R1152" s="86"/>
    </row>
    <row r="1153" spans="2:18" x14ac:dyDescent="0.35">
      <c r="B1153" s="89"/>
      <c r="F1153" s="81"/>
      <c r="G1153" s="82"/>
      <c r="H1153" s="83"/>
      <c r="I1153" s="84"/>
      <c r="J1153" s="84"/>
      <c r="P1153" s="86"/>
      <c r="Q1153" s="86"/>
      <c r="R1153" s="86"/>
    </row>
    <row r="1154" spans="2:18" x14ac:dyDescent="0.35">
      <c r="B1154" s="89"/>
      <c r="F1154" s="81"/>
      <c r="G1154" s="82"/>
      <c r="H1154" s="83"/>
      <c r="I1154" s="84"/>
      <c r="J1154" s="84"/>
      <c r="P1154" s="86"/>
      <c r="Q1154" s="86"/>
      <c r="R1154" s="86"/>
    </row>
    <row r="1155" spans="2:18" x14ac:dyDescent="0.35">
      <c r="B1155" s="89"/>
      <c r="F1155" s="81"/>
      <c r="G1155" s="82"/>
      <c r="H1155" s="83"/>
      <c r="I1155" s="84"/>
      <c r="J1155" s="84"/>
      <c r="P1155" s="86"/>
      <c r="Q1155" s="86"/>
      <c r="R1155" s="86"/>
    </row>
    <row r="1156" spans="2:18" x14ac:dyDescent="0.35">
      <c r="B1156" s="89"/>
      <c r="F1156" s="81"/>
      <c r="G1156" s="82"/>
      <c r="H1156" s="83"/>
      <c r="I1156" s="84"/>
      <c r="J1156" s="84"/>
      <c r="P1156" s="86"/>
      <c r="Q1156" s="86"/>
      <c r="R1156" s="86"/>
    </row>
    <row r="1157" spans="2:18" x14ac:dyDescent="0.35">
      <c r="B1157" s="89"/>
      <c r="F1157" s="81"/>
      <c r="G1157" s="82"/>
      <c r="H1157" s="83"/>
      <c r="I1157" s="84"/>
      <c r="J1157" s="84"/>
      <c r="P1157" s="86"/>
      <c r="Q1157" s="86"/>
      <c r="R1157" s="86"/>
    </row>
    <row r="1158" spans="2:18" x14ac:dyDescent="0.35">
      <c r="B1158" s="89"/>
      <c r="F1158" s="81"/>
      <c r="G1158" s="82"/>
      <c r="H1158" s="83"/>
      <c r="I1158" s="84"/>
      <c r="J1158" s="84"/>
      <c r="P1158" s="86"/>
      <c r="Q1158" s="86"/>
      <c r="R1158" s="86"/>
    </row>
    <row r="1159" spans="2:18" x14ac:dyDescent="0.35">
      <c r="B1159" s="89"/>
      <c r="F1159" s="81"/>
      <c r="G1159" s="82"/>
      <c r="H1159" s="83"/>
      <c r="I1159" s="84"/>
      <c r="J1159" s="84"/>
      <c r="P1159" s="86"/>
      <c r="Q1159" s="86"/>
      <c r="R1159" s="86"/>
    </row>
    <row r="1160" spans="2:18" x14ac:dyDescent="0.35">
      <c r="B1160" s="89"/>
      <c r="F1160" s="81"/>
      <c r="G1160" s="82"/>
      <c r="H1160" s="83"/>
      <c r="I1160" s="84"/>
      <c r="J1160" s="84"/>
      <c r="P1160" s="86"/>
      <c r="Q1160" s="86"/>
      <c r="R1160" s="86"/>
    </row>
    <row r="1161" spans="2:18" x14ac:dyDescent="0.35">
      <c r="B1161" s="89"/>
      <c r="F1161" s="81"/>
      <c r="G1161" s="82"/>
      <c r="H1161" s="83"/>
      <c r="I1161" s="84"/>
      <c r="J1161" s="84"/>
      <c r="P1161" s="86"/>
      <c r="Q1161" s="86"/>
      <c r="R1161" s="86"/>
    </row>
    <row r="1162" spans="2:18" x14ac:dyDescent="0.35">
      <c r="B1162" s="89"/>
      <c r="F1162" s="81"/>
      <c r="G1162" s="82"/>
      <c r="H1162" s="83"/>
      <c r="I1162" s="84"/>
      <c r="J1162" s="84"/>
      <c r="P1162" s="86"/>
      <c r="Q1162" s="86"/>
      <c r="R1162" s="86"/>
    </row>
    <row r="1163" spans="2:18" x14ac:dyDescent="0.35">
      <c r="B1163" s="89"/>
      <c r="F1163" s="81"/>
      <c r="G1163" s="82"/>
      <c r="H1163" s="83"/>
      <c r="I1163" s="84"/>
      <c r="J1163" s="84"/>
      <c r="P1163" s="86"/>
      <c r="Q1163" s="86"/>
      <c r="R1163" s="86"/>
    </row>
    <row r="1164" spans="2:18" x14ac:dyDescent="0.35">
      <c r="B1164" s="89"/>
      <c r="F1164" s="81"/>
      <c r="G1164" s="82"/>
      <c r="H1164" s="83"/>
      <c r="I1164" s="84"/>
      <c r="J1164" s="84"/>
      <c r="P1164" s="86"/>
      <c r="Q1164" s="86"/>
      <c r="R1164" s="86"/>
    </row>
    <row r="1165" spans="2:18" x14ac:dyDescent="0.35">
      <c r="B1165" s="89"/>
      <c r="F1165" s="81"/>
      <c r="G1165" s="82"/>
      <c r="H1165" s="83"/>
      <c r="I1165" s="84"/>
      <c r="J1165" s="84"/>
      <c r="P1165" s="86"/>
      <c r="Q1165" s="86"/>
      <c r="R1165" s="86"/>
    </row>
    <row r="1166" spans="2:18" x14ac:dyDescent="0.35">
      <c r="B1166" s="89"/>
      <c r="F1166" s="81"/>
      <c r="G1166" s="82"/>
      <c r="H1166" s="83"/>
      <c r="I1166" s="84"/>
      <c r="J1166" s="84"/>
      <c r="P1166" s="86"/>
      <c r="Q1166" s="86"/>
      <c r="R1166" s="86"/>
    </row>
    <row r="1167" spans="2:18" x14ac:dyDescent="0.35">
      <c r="B1167" s="89"/>
      <c r="F1167" s="81"/>
      <c r="G1167" s="82"/>
      <c r="H1167" s="83"/>
      <c r="I1167" s="84"/>
      <c r="J1167" s="84"/>
      <c r="P1167" s="86"/>
      <c r="Q1167" s="86"/>
      <c r="R1167" s="86"/>
    </row>
    <row r="1168" spans="2:18" x14ac:dyDescent="0.35">
      <c r="B1168" s="89"/>
      <c r="F1168" s="81"/>
      <c r="G1168" s="82"/>
      <c r="H1168" s="83"/>
      <c r="I1168" s="84"/>
      <c r="J1168" s="84"/>
      <c r="P1168" s="86"/>
      <c r="Q1168" s="86"/>
      <c r="R1168" s="86"/>
    </row>
    <row r="1169" spans="2:18" x14ac:dyDescent="0.35">
      <c r="B1169" s="89"/>
      <c r="F1169" s="81"/>
      <c r="G1169" s="82"/>
      <c r="H1169" s="83"/>
      <c r="I1169" s="84"/>
      <c r="J1169" s="84"/>
      <c r="P1169" s="86"/>
      <c r="Q1169" s="86"/>
      <c r="R1169" s="86"/>
    </row>
    <row r="1170" spans="2:18" x14ac:dyDescent="0.35">
      <c r="B1170" s="89"/>
      <c r="F1170" s="81"/>
      <c r="G1170" s="82"/>
      <c r="H1170" s="83"/>
      <c r="I1170" s="84"/>
      <c r="J1170" s="84"/>
      <c r="P1170" s="86"/>
      <c r="Q1170" s="86"/>
      <c r="R1170" s="86"/>
    </row>
    <row r="1171" spans="2:18" x14ac:dyDescent="0.35">
      <c r="B1171" s="89"/>
      <c r="F1171" s="81"/>
      <c r="G1171" s="82"/>
      <c r="H1171" s="83"/>
      <c r="I1171" s="84"/>
      <c r="J1171" s="84"/>
      <c r="P1171" s="86"/>
      <c r="Q1171" s="86"/>
      <c r="R1171" s="86"/>
    </row>
    <row r="1172" spans="2:18" x14ac:dyDescent="0.35">
      <c r="B1172" s="89"/>
      <c r="F1172" s="81"/>
      <c r="G1172" s="82"/>
      <c r="H1172" s="83"/>
      <c r="I1172" s="84"/>
      <c r="J1172" s="84"/>
      <c r="P1172" s="86"/>
      <c r="Q1172" s="86"/>
      <c r="R1172" s="86"/>
    </row>
    <row r="1173" spans="2:18" x14ac:dyDescent="0.35">
      <c r="B1173" s="89"/>
      <c r="F1173" s="81"/>
      <c r="G1173" s="82"/>
      <c r="H1173" s="83"/>
      <c r="I1173" s="84"/>
      <c r="J1173" s="84"/>
      <c r="P1173" s="86"/>
      <c r="Q1173" s="86"/>
      <c r="R1173" s="86"/>
    </row>
    <row r="1174" spans="2:18" x14ac:dyDescent="0.35">
      <c r="B1174" s="89"/>
      <c r="F1174" s="81"/>
      <c r="G1174" s="82"/>
      <c r="H1174" s="83"/>
      <c r="I1174" s="84"/>
      <c r="J1174" s="84"/>
      <c r="P1174" s="86"/>
      <c r="Q1174" s="86"/>
      <c r="R1174" s="86"/>
    </row>
    <row r="1175" spans="2:18" x14ac:dyDescent="0.35">
      <c r="B1175" s="89"/>
      <c r="F1175" s="81"/>
      <c r="G1175" s="82"/>
      <c r="H1175" s="83"/>
      <c r="I1175" s="84"/>
      <c r="J1175" s="84"/>
      <c r="P1175" s="86"/>
      <c r="Q1175" s="86"/>
      <c r="R1175" s="86"/>
    </row>
    <row r="1176" spans="2:18" x14ac:dyDescent="0.35">
      <c r="B1176" s="89"/>
      <c r="F1176" s="81"/>
      <c r="G1176" s="82"/>
      <c r="H1176" s="83"/>
      <c r="I1176" s="84"/>
      <c r="J1176" s="84"/>
      <c r="P1176" s="86"/>
      <c r="Q1176" s="86"/>
      <c r="R1176" s="86"/>
    </row>
    <row r="1177" spans="2:18" x14ac:dyDescent="0.35">
      <c r="B1177" s="89"/>
      <c r="F1177" s="81"/>
      <c r="G1177" s="82"/>
      <c r="H1177" s="83"/>
      <c r="I1177" s="84"/>
      <c r="J1177" s="84"/>
      <c r="P1177" s="86"/>
      <c r="Q1177" s="86"/>
      <c r="R1177" s="86"/>
    </row>
    <row r="1178" spans="2:18" x14ac:dyDescent="0.35">
      <c r="B1178" s="89"/>
      <c r="F1178" s="81"/>
      <c r="G1178" s="82"/>
      <c r="H1178" s="83"/>
      <c r="I1178" s="84"/>
      <c r="J1178" s="84"/>
      <c r="P1178" s="86"/>
      <c r="Q1178" s="86"/>
      <c r="R1178" s="86"/>
    </row>
    <row r="1179" spans="2:18" x14ac:dyDescent="0.35">
      <c r="B1179" s="89"/>
      <c r="F1179" s="81"/>
      <c r="G1179" s="82"/>
      <c r="H1179" s="83"/>
      <c r="I1179" s="84"/>
      <c r="J1179" s="84"/>
      <c r="P1179" s="86"/>
      <c r="Q1179" s="86"/>
      <c r="R1179" s="86"/>
    </row>
    <row r="1180" spans="2:18" x14ac:dyDescent="0.35">
      <c r="B1180" s="89"/>
      <c r="F1180" s="81"/>
      <c r="G1180" s="82"/>
      <c r="H1180" s="83"/>
      <c r="I1180" s="84"/>
      <c r="J1180" s="84"/>
      <c r="P1180" s="86"/>
      <c r="Q1180" s="86"/>
      <c r="R1180" s="86"/>
    </row>
    <row r="1181" spans="2:18" x14ac:dyDescent="0.35">
      <c r="B1181" s="89"/>
      <c r="F1181" s="81"/>
      <c r="G1181" s="82"/>
      <c r="H1181" s="83"/>
      <c r="I1181" s="84"/>
      <c r="J1181" s="84"/>
      <c r="P1181" s="86"/>
      <c r="Q1181" s="86"/>
      <c r="R1181" s="86"/>
    </row>
    <row r="1182" spans="2:18" x14ac:dyDescent="0.35">
      <c r="B1182" s="89"/>
      <c r="F1182" s="81"/>
      <c r="G1182" s="82"/>
      <c r="H1182" s="83"/>
      <c r="I1182" s="84"/>
      <c r="J1182" s="84"/>
      <c r="P1182" s="86"/>
      <c r="Q1182" s="86"/>
      <c r="R1182" s="86"/>
    </row>
    <row r="1183" spans="2:18" x14ac:dyDescent="0.35">
      <c r="B1183" s="89"/>
      <c r="F1183" s="81"/>
      <c r="G1183" s="82"/>
      <c r="H1183" s="83"/>
      <c r="I1183" s="84"/>
      <c r="J1183" s="84"/>
      <c r="P1183" s="86"/>
      <c r="Q1183" s="86"/>
      <c r="R1183" s="86"/>
    </row>
    <row r="1184" spans="2:18" x14ac:dyDescent="0.35">
      <c r="B1184" s="89"/>
      <c r="F1184" s="81"/>
      <c r="G1184" s="82"/>
      <c r="H1184" s="83"/>
      <c r="I1184" s="84"/>
      <c r="J1184" s="84"/>
      <c r="P1184" s="86"/>
      <c r="Q1184" s="86"/>
      <c r="R1184" s="86"/>
    </row>
    <row r="1185" spans="2:18" x14ac:dyDescent="0.35">
      <c r="B1185" s="89"/>
      <c r="F1185" s="81"/>
      <c r="G1185" s="82"/>
      <c r="H1185" s="83"/>
      <c r="I1185" s="84"/>
      <c r="J1185" s="84"/>
      <c r="P1185" s="86"/>
      <c r="Q1185" s="86"/>
      <c r="R1185" s="86"/>
    </row>
    <row r="1186" spans="2:18" x14ac:dyDescent="0.35">
      <c r="B1186" s="89"/>
      <c r="F1186" s="81"/>
      <c r="G1186" s="82"/>
      <c r="H1186" s="83"/>
      <c r="I1186" s="84"/>
      <c r="J1186" s="84"/>
      <c r="P1186" s="86"/>
      <c r="Q1186" s="86"/>
      <c r="R1186" s="86"/>
    </row>
    <row r="1187" spans="2:18" x14ac:dyDescent="0.35">
      <c r="B1187" s="89"/>
      <c r="F1187" s="81"/>
      <c r="G1187" s="82"/>
      <c r="H1187" s="83"/>
      <c r="I1187" s="84"/>
      <c r="J1187" s="84"/>
      <c r="P1187" s="86"/>
      <c r="Q1187" s="86"/>
      <c r="R1187" s="86"/>
    </row>
    <row r="1188" spans="2:18" x14ac:dyDescent="0.35">
      <c r="B1188" s="89"/>
      <c r="F1188" s="81"/>
      <c r="G1188" s="82"/>
      <c r="H1188" s="83"/>
      <c r="I1188" s="84"/>
      <c r="J1188" s="84"/>
      <c r="P1188" s="86"/>
      <c r="Q1188" s="86"/>
      <c r="R1188" s="86"/>
    </row>
    <row r="1189" spans="2:18" x14ac:dyDescent="0.35">
      <c r="B1189" s="89"/>
      <c r="F1189" s="81"/>
      <c r="G1189" s="82"/>
      <c r="H1189" s="83"/>
      <c r="I1189" s="84"/>
      <c r="J1189" s="84"/>
      <c r="P1189" s="86"/>
      <c r="Q1189" s="86"/>
      <c r="R1189" s="86"/>
    </row>
    <row r="1190" spans="2:18" x14ac:dyDescent="0.35">
      <c r="B1190" s="89"/>
      <c r="F1190" s="81"/>
      <c r="G1190" s="82"/>
      <c r="H1190" s="83"/>
      <c r="I1190" s="84"/>
      <c r="J1190" s="84"/>
      <c r="P1190" s="86"/>
      <c r="Q1190" s="86"/>
      <c r="R1190" s="86"/>
    </row>
    <row r="1191" spans="2:18" x14ac:dyDescent="0.35">
      <c r="B1191" s="89"/>
      <c r="F1191" s="81"/>
      <c r="G1191" s="82"/>
      <c r="H1191" s="83"/>
      <c r="I1191" s="84"/>
      <c r="J1191" s="84"/>
      <c r="P1191" s="86"/>
      <c r="Q1191" s="86"/>
      <c r="R1191" s="86"/>
    </row>
    <row r="1192" spans="2:18" x14ac:dyDescent="0.35">
      <c r="B1192" s="89"/>
      <c r="F1192" s="81"/>
      <c r="G1192" s="82"/>
      <c r="H1192" s="83"/>
      <c r="I1192" s="84"/>
      <c r="J1192" s="84"/>
      <c r="P1192" s="86"/>
      <c r="Q1192" s="86"/>
      <c r="R1192" s="86"/>
    </row>
    <row r="1193" spans="2:18" x14ac:dyDescent="0.35">
      <c r="B1193" s="89"/>
      <c r="F1193" s="81"/>
      <c r="G1193" s="82"/>
      <c r="H1193" s="83"/>
      <c r="I1193" s="84"/>
      <c r="J1193" s="84"/>
      <c r="P1193" s="86"/>
      <c r="Q1193" s="86"/>
      <c r="R1193" s="86"/>
    </row>
    <row r="1194" spans="2:18" x14ac:dyDescent="0.35">
      <c r="B1194" s="89"/>
      <c r="F1194" s="81"/>
      <c r="G1194" s="82"/>
      <c r="H1194" s="83"/>
      <c r="I1194" s="84"/>
      <c r="J1194" s="84"/>
      <c r="P1194" s="86"/>
      <c r="Q1194" s="86"/>
      <c r="R1194" s="86"/>
    </row>
    <row r="1195" spans="2:18" x14ac:dyDescent="0.35">
      <c r="B1195" s="89"/>
      <c r="F1195" s="81"/>
      <c r="G1195" s="82"/>
      <c r="H1195" s="83"/>
      <c r="I1195" s="84"/>
      <c r="J1195" s="84"/>
      <c r="P1195" s="86"/>
      <c r="Q1195" s="86"/>
      <c r="R1195" s="86"/>
    </row>
    <row r="1196" spans="2:18" x14ac:dyDescent="0.35">
      <c r="B1196" s="89"/>
      <c r="F1196" s="81"/>
      <c r="G1196" s="82"/>
      <c r="H1196" s="83"/>
      <c r="I1196" s="84"/>
      <c r="J1196" s="84"/>
      <c r="P1196" s="86"/>
      <c r="Q1196" s="86"/>
      <c r="R1196" s="86"/>
    </row>
    <row r="1197" spans="2:18" x14ac:dyDescent="0.35">
      <c r="B1197" s="89"/>
      <c r="F1197" s="81"/>
      <c r="G1197" s="82"/>
      <c r="H1197" s="83"/>
      <c r="I1197" s="84"/>
      <c r="J1197" s="84"/>
      <c r="P1197" s="86"/>
      <c r="Q1197" s="86"/>
      <c r="R1197" s="86"/>
    </row>
    <row r="1198" spans="2:18" x14ac:dyDescent="0.35">
      <c r="B1198" s="89"/>
      <c r="F1198" s="81"/>
      <c r="G1198" s="82"/>
      <c r="H1198" s="83"/>
      <c r="I1198" s="84"/>
      <c r="J1198" s="84"/>
      <c r="P1198" s="86"/>
      <c r="Q1198" s="86"/>
      <c r="R1198" s="86"/>
    </row>
    <row r="1199" spans="2:18" x14ac:dyDescent="0.35">
      <c r="B1199" s="89"/>
      <c r="F1199" s="81"/>
      <c r="G1199" s="82"/>
      <c r="H1199" s="83"/>
      <c r="I1199" s="84"/>
      <c r="J1199" s="84"/>
      <c r="P1199" s="86"/>
      <c r="Q1199" s="86"/>
      <c r="R1199" s="86"/>
    </row>
    <row r="1200" spans="2:18" x14ac:dyDescent="0.35">
      <c r="B1200" s="89"/>
      <c r="F1200" s="81"/>
      <c r="G1200" s="82"/>
      <c r="H1200" s="83"/>
      <c r="I1200" s="84"/>
      <c r="J1200" s="84"/>
      <c r="P1200" s="86"/>
      <c r="Q1200" s="86"/>
      <c r="R1200" s="86"/>
    </row>
    <row r="1201" spans="2:18" x14ac:dyDescent="0.35">
      <c r="B1201" s="89"/>
      <c r="F1201" s="81"/>
      <c r="G1201" s="82"/>
      <c r="H1201" s="83"/>
      <c r="I1201" s="84"/>
      <c r="J1201" s="84"/>
      <c r="P1201" s="86"/>
      <c r="Q1201" s="86"/>
      <c r="R1201" s="86"/>
    </row>
    <row r="1202" spans="2:18" x14ac:dyDescent="0.35">
      <c r="B1202" s="89"/>
      <c r="F1202" s="81"/>
      <c r="G1202" s="82"/>
      <c r="H1202" s="83"/>
      <c r="I1202" s="84"/>
      <c r="J1202" s="84"/>
      <c r="P1202" s="86"/>
      <c r="Q1202" s="86"/>
      <c r="R1202" s="86"/>
    </row>
    <row r="1203" spans="2:18" x14ac:dyDescent="0.35">
      <c r="B1203" s="89"/>
      <c r="F1203" s="81"/>
      <c r="G1203" s="82"/>
      <c r="H1203" s="83"/>
      <c r="I1203" s="84"/>
      <c r="J1203" s="84"/>
      <c r="P1203" s="86"/>
      <c r="Q1203" s="86"/>
      <c r="R1203" s="86"/>
    </row>
    <row r="1204" spans="2:18" x14ac:dyDescent="0.35">
      <c r="B1204" s="89"/>
      <c r="F1204" s="81"/>
      <c r="G1204" s="82"/>
      <c r="H1204" s="83"/>
      <c r="I1204" s="84"/>
      <c r="J1204" s="84"/>
      <c r="P1204" s="86"/>
      <c r="Q1204" s="86"/>
      <c r="R1204" s="86"/>
    </row>
    <row r="1205" spans="2:18" x14ac:dyDescent="0.35">
      <c r="B1205" s="89"/>
      <c r="F1205" s="81"/>
      <c r="G1205" s="82"/>
      <c r="H1205" s="83"/>
      <c r="I1205" s="84"/>
      <c r="J1205" s="84"/>
      <c r="P1205" s="86"/>
      <c r="Q1205" s="86"/>
      <c r="R1205" s="86"/>
    </row>
    <row r="1206" spans="2:18" x14ac:dyDescent="0.35">
      <c r="B1206" s="89"/>
      <c r="F1206" s="81"/>
      <c r="G1206" s="82"/>
      <c r="H1206" s="83"/>
      <c r="I1206" s="84"/>
      <c r="J1206" s="84"/>
      <c r="P1206" s="86"/>
      <c r="Q1206" s="86"/>
      <c r="R1206" s="86"/>
    </row>
    <row r="1207" spans="2:18" x14ac:dyDescent="0.35">
      <c r="B1207" s="89"/>
      <c r="F1207" s="81"/>
      <c r="G1207" s="82"/>
      <c r="H1207" s="83"/>
      <c r="I1207" s="84"/>
      <c r="J1207" s="84"/>
      <c r="P1207" s="86"/>
      <c r="Q1207" s="86"/>
      <c r="R1207" s="86"/>
    </row>
    <row r="1208" spans="2:18" x14ac:dyDescent="0.35">
      <c r="B1208" s="89"/>
      <c r="F1208" s="81"/>
      <c r="G1208" s="82"/>
      <c r="H1208" s="83"/>
      <c r="I1208" s="84"/>
      <c r="J1208" s="84"/>
      <c r="P1208" s="86"/>
      <c r="Q1208" s="86"/>
      <c r="R1208" s="86"/>
    </row>
    <row r="1209" spans="2:18" x14ac:dyDescent="0.35">
      <c r="B1209" s="89"/>
      <c r="F1209" s="81"/>
      <c r="G1209" s="82"/>
      <c r="H1209" s="83"/>
      <c r="I1209" s="84"/>
      <c r="J1209" s="84"/>
      <c r="P1209" s="86"/>
      <c r="Q1209" s="86"/>
      <c r="R1209" s="86"/>
    </row>
    <row r="1210" spans="2:18" x14ac:dyDescent="0.35">
      <c r="B1210" s="89"/>
      <c r="F1210" s="81"/>
      <c r="G1210" s="82"/>
      <c r="H1210" s="83"/>
      <c r="I1210" s="84"/>
      <c r="J1210" s="84"/>
      <c r="P1210" s="86"/>
      <c r="Q1210" s="86"/>
      <c r="R1210" s="86"/>
    </row>
    <row r="1211" spans="2:18" x14ac:dyDescent="0.35">
      <c r="B1211" s="89"/>
      <c r="F1211" s="81"/>
      <c r="G1211" s="82"/>
      <c r="H1211" s="83"/>
      <c r="I1211" s="84"/>
      <c r="J1211" s="84"/>
      <c r="P1211" s="86"/>
      <c r="Q1211" s="86"/>
      <c r="R1211" s="86"/>
    </row>
    <row r="1212" spans="2:18" x14ac:dyDescent="0.35">
      <c r="B1212" s="89"/>
      <c r="F1212" s="81"/>
      <c r="G1212" s="82"/>
      <c r="H1212" s="83"/>
      <c r="I1212" s="84"/>
      <c r="J1212" s="84"/>
      <c r="P1212" s="86"/>
      <c r="Q1212" s="86"/>
      <c r="R1212" s="86"/>
    </row>
    <row r="1213" spans="2:18" x14ac:dyDescent="0.35">
      <c r="B1213" s="89"/>
      <c r="F1213" s="81"/>
      <c r="G1213" s="82"/>
      <c r="H1213" s="83"/>
      <c r="I1213" s="84"/>
      <c r="J1213" s="84"/>
      <c r="P1213" s="86"/>
      <c r="Q1213" s="86"/>
      <c r="R1213" s="86"/>
    </row>
    <row r="1214" spans="2:18" x14ac:dyDescent="0.35">
      <c r="B1214" s="89"/>
      <c r="F1214" s="81"/>
      <c r="G1214" s="82"/>
      <c r="H1214" s="83"/>
      <c r="I1214" s="84"/>
      <c r="J1214" s="84"/>
      <c r="P1214" s="86"/>
      <c r="Q1214" s="86"/>
      <c r="R1214" s="86"/>
    </row>
    <row r="1215" spans="2:18" x14ac:dyDescent="0.35">
      <c r="B1215" s="89"/>
      <c r="F1215" s="81"/>
      <c r="G1215" s="82"/>
      <c r="H1215" s="83"/>
      <c r="I1215" s="84"/>
      <c r="J1215" s="84"/>
      <c r="P1215" s="86"/>
      <c r="Q1215" s="86"/>
      <c r="R1215" s="86"/>
    </row>
    <row r="1216" spans="2:18" x14ac:dyDescent="0.35">
      <c r="B1216" s="89"/>
      <c r="F1216" s="81"/>
      <c r="G1216" s="82"/>
      <c r="H1216" s="83"/>
      <c r="I1216" s="84"/>
      <c r="J1216" s="84"/>
      <c r="P1216" s="86"/>
      <c r="Q1216" s="86"/>
      <c r="R1216" s="86"/>
    </row>
    <row r="1217" spans="2:18" x14ac:dyDescent="0.35">
      <c r="B1217" s="89"/>
      <c r="F1217" s="81"/>
      <c r="G1217" s="82"/>
      <c r="H1217" s="83"/>
      <c r="I1217" s="84"/>
      <c r="J1217" s="84"/>
      <c r="P1217" s="86"/>
      <c r="Q1217" s="86"/>
      <c r="R1217" s="86"/>
    </row>
    <row r="1218" spans="2:18" x14ac:dyDescent="0.35">
      <c r="B1218" s="89"/>
      <c r="F1218" s="81"/>
      <c r="G1218" s="82"/>
      <c r="H1218" s="83"/>
      <c r="I1218" s="84"/>
      <c r="J1218" s="84"/>
      <c r="P1218" s="86"/>
      <c r="Q1218" s="86"/>
      <c r="R1218" s="86"/>
    </row>
    <row r="1219" spans="2:18" x14ac:dyDescent="0.35">
      <c r="B1219" s="89"/>
      <c r="F1219" s="81"/>
      <c r="G1219" s="82"/>
      <c r="H1219" s="83"/>
      <c r="I1219" s="84"/>
      <c r="J1219" s="84"/>
      <c r="P1219" s="86"/>
      <c r="Q1219" s="86"/>
      <c r="R1219" s="86"/>
    </row>
    <row r="1220" spans="2:18" x14ac:dyDescent="0.35">
      <c r="B1220" s="89"/>
      <c r="F1220" s="81"/>
      <c r="G1220" s="82"/>
      <c r="H1220" s="83"/>
      <c r="I1220" s="84"/>
      <c r="J1220" s="84"/>
      <c r="P1220" s="86"/>
      <c r="Q1220" s="86"/>
      <c r="R1220" s="86"/>
    </row>
    <row r="1221" spans="2:18" x14ac:dyDescent="0.35">
      <c r="B1221" s="89"/>
      <c r="F1221" s="81"/>
      <c r="G1221" s="82"/>
      <c r="H1221" s="83"/>
      <c r="I1221" s="84"/>
      <c r="J1221" s="84"/>
      <c r="P1221" s="86"/>
      <c r="Q1221" s="86"/>
      <c r="R1221" s="86"/>
    </row>
    <row r="1222" spans="2:18" x14ac:dyDescent="0.35">
      <c r="B1222" s="89"/>
      <c r="F1222" s="81"/>
      <c r="G1222" s="82"/>
      <c r="H1222" s="83"/>
      <c r="I1222" s="84"/>
      <c r="J1222" s="84"/>
      <c r="P1222" s="86"/>
      <c r="Q1222" s="86"/>
      <c r="R1222" s="86"/>
    </row>
    <row r="1223" spans="2:18" x14ac:dyDescent="0.35">
      <c r="B1223" s="89"/>
      <c r="F1223" s="81"/>
      <c r="G1223" s="82"/>
      <c r="H1223" s="83"/>
      <c r="I1223" s="84"/>
      <c r="J1223" s="84"/>
      <c r="P1223" s="86"/>
      <c r="Q1223" s="86"/>
      <c r="R1223" s="86"/>
    </row>
    <row r="1224" spans="2:18" x14ac:dyDescent="0.35">
      <c r="B1224" s="89"/>
      <c r="F1224" s="81"/>
      <c r="G1224" s="82"/>
      <c r="H1224" s="83"/>
      <c r="I1224" s="84"/>
      <c r="J1224" s="84"/>
      <c r="P1224" s="86"/>
      <c r="Q1224" s="86"/>
      <c r="R1224" s="86"/>
    </row>
    <row r="1225" spans="2:18" x14ac:dyDescent="0.35">
      <c r="B1225" s="89"/>
      <c r="F1225" s="81"/>
      <c r="G1225" s="82"/>
      <c r="H1225" s="83"/>
      <c r="I1225" s="84"/>
      <c r="J1225" s="84"/>
      <c r="P1225" s="86"/>
      <c r="Q1225" s="86"/>
      <c r="R1225" s="86"/>
    </row>
    <row r="1226" spans="2:18" x14ac:dyDescent="0.35">
      <c r="B1226" s="89"/>
      <c r="F1226" s="81"/>
      <c r="G1226" s="82"/>
      <c r="H1226" s="83"/>
      <c r="I1226" s="84"/>
      <c r="J1226" s="84"/>
      <c r="P1226" s="86"/>
      <c r="Q1226" s="86"/>
      <c r="R1226" s="86"/>
    </row>
    <row r="1227" spans="2:18" x14ac:dyDescent="0.35">
      <c r="B1227" s="89"/>
      <c r="F1227" s="81"/>
      <c r="G1227" s="82"/>
      <c r="H1227" s="83"/>
      <c r="I1227" s="84"/>
      <c r="J1227" s="84"/>
      <c r="P1227" s="86"/>
      <c r="Q1227" s="86"/>
      <c r="R1227" s="86"/>
    </row>
    <row r="1228" spans="2:18" x14ac:dyDescent="0.35">
      <c r="B1228" s="89"/>
      <c r="F1228" s="81"/>
      <c r="G1228" s="82"/>
      <c r="H1228" s="83"/>
      <c r="I1228" s="84"/>
      <c r="J1228" s="84"/>
      <c r="P1228" s="86"/>
      <c r="Q1228" s="86"/>
      <c r="R1228" s="86"/>
    </row>
    <row r="1229" spans="2:18" x14ac:dyDescent="0.35">
      <c r="B1229" s="89"/>
      <c r="F1229" s="81"/>
      <c r="G1229" s="82"/>
      <c r="H1229" s="83"/>
      <c r="I1229" s="84"/>
      <c r="J1229" s="84"/>
      <c r="P1229" s="86"/>
      <c r="Q1229" s="86"/>
      <c r="R1229" s="86"/>
    </row>
    <row r="1230" spans="2:18" x14ac:dyDescent="0.35">
      <c r="B1230" s="89"/>
      <c r="F1230" s="81"/>
      <c r="G1230" s="82"/>
      <c r="H1230" s="83"/>
      <c r="I1230" s="84"/>
      <c r="J1230" s="84"/>
      <c r="P1230" s="86"/>
      <c r="Q1230" s="86"/>
      <c r="R1230" s="86"/>
    </row>
    <row r="1231" spans="2:18" x14ac:dyDescent="0.35">
      <c r="B1231" s="89"/>
      <c r="F1231" s="81"/>
      <c r="G1231" s="82"/>
      <c r="H1231" s="83"/>
      <c r="I1231" s="84"/>
      <c r="J1231" s="84"/>
      <c r="P1231" s="86"/>
      <c r="Q1231" s="86"/>
      <c r="R1231" s="86"/>
    </row>
    <row r="1232" spans="2:18" x14ac:dyDescent="0.35">
      <c r="B1232" s="89"/>
      <c r="F1232" s="81"/>
      <c r="G1232" s="82"/>
      <c r="H1232" s="83"/>
      <c r="I1232" s="84"/>
      <c r="J1232" s="84"/>
      <c r="P1232" s="86"/>
      <c r="Q1232" s="86"/>
      <c r="R1232" s="86"/>
    </row>
    <row r="1233" spans="2:18" x14ac:dyDescent="0.35">
      <c r="B1233" s="89"/>
      <c r="F1233" s="81"/>
      <c r="G1233" s="82"/>
      <c r="H1233" s="83"/>
      <c r="I1233" s="84"/>
      <c r="J1233" s="84"/>
      <c r="P1233" s="86"/>
      <c r="Q1233" s="86"/>
      <c r="R1233" s="86"/>
    </row>
    <row r="1234" spans="2:18" x14ac:dyDescent="0.35">
      <c r="B1234" s="89"/>
      <c r="F1234" s="81"/>
      <c r="G1234" s="82"/>
      <c r="H1234" s="83"/>
      <c r="I1234" s="84"/>
      <c r="J1234" s="84"/>
      <c r="P1234" s="86"/>
      <c r="Q1234" s="86"/>
      <c r="R1234" s="86"/>
    </row>
    <row r="1235" spans="2:18" x14ac:dyDescent="0.35">
      <c r="B1235" s="89"/>
      <c r="F1235" s="81"/>
      <c r="G1235" s="82"/>
      <c r="H1235" s="83"/>
      <c r="I1235" s="84"/>
      <c r="J1235" s="84"/>
      <c r="P1235" s="86"/>
      <c r="Q1235" s="86"/>
      <c r="R1235" s="86"/>
    </row>
    <row r="1236" spans="2:18" x14ac:dyDescent="0.35">
      <c r="B1236" s="89"/>
      <c r="F1236" s="81"/>
      <c r="G1236" s="82"/>
      <c r="H1236" s="83"/>
      <c r="I1236" s="84"/>
      <c r="J1236" s="84"/>
      <c r="P1236" s="86"/>
      <c r="Q1236" s="86"/>
      <c r="R1236" s="86"/>
    </row>
    <row r="1237" spans="2:18" x14ac:dyDescent="0.35">
      <c r="B1237" s="89"/>
      <c r="F1237" s="81"/>
      <c r="G1237" s="82"/>
      <c r="H1237" s="83"/>
      <c r="I1237" s="84"/>
      <c r="J1237" s="84"/>
      <c r="P1237" s="86"/>
      <c r="Q1237" s="86"/>
      <c r="R1237" s="86"/>
    </row>
    <row r="1238" spans="2:18" x14ac:dyDescent="0.35">
      <c r="B1238" s="89"/>
      <c r="F1238" s="81"/>
      <c r="G1238" s="82"/>
      <c r="H1238" s="83"/>
      <c r="I1238" s="84"/>
      <c r="J1238" s="84"/>
      <c r="P1238" s="86"/>
      <c r="Q1238" s="86"/>
      <c r="R1238" s="86"/>
    </row>
    <row r="1239" spans="2:18" x14ac:dyDescent="0.35">
      <c r="B1239" s="89"/>
      <c r="F1239" s="81"/>
      <c r="G1239" s="82"/>
      <c r="H1239" s="83"/>
      <c r="I1239" s="84"/>
      <c r="J1239" s="84"/>
      <c r="P1239" s="86"/>
      <c r="Q1239" s="86"/>
      <c r="R1239" s="86"/>
    </row>
    <row r="1240" spans="2:18" x14ac:dyDescent="0.35">
      <c r="B1240" s="89"/>
      <c r="F1240" s="81"/>
      <c r="G1240" s="82"/>
      <c r="H1240" s="83"/>
      <c r="I1240" s="84"/>
      <c r="J1240" s="84"/>
      <c r="P1240" s="86"/>
      <c r="Q1240" s="86"/>
      <c r="R1240" s="86"/>
    </row>
    <row r="1241" spans="2:18" x14ac:dyDescent="0.35">
      <c r="B1241" s="89"/>
      <c r="F1241" s="81"/>
      <c r="G1241" s="82"/>
      <c r="H1241" s="83"/>
      <c r="I1241" s="84"/>
      <c r="J1241" s="84"/>
      <c r="P1241" s="86"/>
      <c r="Q1241" s="86"/>
      <c r="R1241" s="86"/>
    </row>
    <row r="1242" spans="2:18" x14ac:dyDescent="0.35">
      <c r="B1242" s="89"/>
      <c r="F1242" s="81"/>
      <c r="G1242" s="82"/>
      <c r="H1242" s="83"/>
      <c r="I1242" s="84"/>
      <c r="J1242" s="84"/>
      <c r="P1242" s="86"/>
      <c r="Q1242" s="86"/>
      <c r="R1242" s="86"/>
    </row>
    <row r="1243" spans="2:18" x14ac:dyDescent="0.35">
      <c r="B1243" s="89"/>
      <c r="F1243" s="81"/>
      <c r="G1243" s="82"/>
      <c r="H1243" s="83"/>
      <c r="I1243" s="84"/>
      <c r="J1243" s="84"/>
      <c r="P1243" s="86"/>
      <c r="Q1243" s="86"/>
      <c r="R1243" s="86"/>
    </row>
    <row r="1244" spans="2:18" x14ac:dyDescent="0.35">
      <c r="B1244" s="89"/>
      <c r="F1244" s="81"/>
      <c r="G1244" s="82"/>
      <c r="H1244" s="83"/>
      <c r="I1244" s="84"/>
      <c r="J1244" s="84"/>
      <c r="P1244" s="86"/>
      <c r="Q1244" s="86"/>
      <c r="R1244" s="86"/>
    </row>
    <row r="1245" spans="2:18" x14ac:dyDescent="0.35">
      <c r="B1245" s="89"/>
      <c r="F1245" s="81"/>
      <c r="G1245" s="82"/>
      <c r="H1245" s="83"/>
      <c r="I1245" s="84"/>
      <c r="J1245" s="84"/>
      <c r="P1245" s="86"/>
      <c r="Q1245" s="86"/>
      <c r="R1245" s="86"/>
    </row>
    <row r="1246" spans="2:18" x14ac:dyDescent="0.35">
      <c r="B1246" s="89"/>
      <c r="F1246" s="81"/>
      <c r="G1246" s="82"/>
      <c r="H1246" s="83"/>
      <c r="I1246" s="84"/>
      <c r="J1246" s="84"/>
      <c r="P1246" s="86"/>
      <c r="Q1246" s="86"/>
      <c r="R1246" s="86"/>
    </row>
    <row r="1247" spans="2:18" x14ac:dyDescent="0.35">
      <c r="B1247" s="89"/>
      <c r="F1247" s="81"/>
      <c r="G1247" s="82"/>
      <c r="H1247" s="83"/>
      <c r="I1247" s="84"/>
      <c r="J1247" s="84"/>
      <c r="P1247" s="86"/>
      <c r="Q1247" s="86"/>
      <c r="R1247" s="86"/>
    </row>
    <row r="1248" spans="2:18" x14ac:dyDescent="0.35">
      <c r="B1248" s="89"/>
      <c r="F1248" s="81"/>
      <c r="G1248" s="82"/>
      <c r="H1248" s="83"/>
      <c r="I1248" s="84"/>
      <c r="J1248" s="84"/>
      <c r="P1248" s="86"/>
      <c r="Q1248" s="86"/>
      <c r="R1248" s="86"/>
    </row>
    <row r="1249" spans="2:18" x14ac:dyDescent="0.35">
      <c r="B1249" s="89"/>
      <c r="F1249" s="81"/>
      <c r="G1249" s="82"/>
      <c r="H1249" s="83"/>
      <c r="I1249" s="84"/>
      <c r="J1249" s="84"/>
      <c r="P1249" s="86"/>
      <c r="Q1249" s="86"/>
      <c r="R1249" s="86"/>
    </row>
    <row r="1250" spans="2:18" x14ac:dyDescent="0.35">
      <c r="B1250" s="89"/>
      <c r="F1250" s="81"/>
      <c r="G1250" s="82"/>
      <c r="H1250" s="83"/>
      <c r="I1250" s="84"/>
      <c r="J1250" s="84"/>
      <c r="P1250" s="86"/>
      <c r="Q1250" s="86"/>
      <c r="R1250" s="86"/>
    </row>
    <row r="1251" spans="2:18" x14ac:dyDescent="0.35">
      <c r="B1251" s="89"/>
      <c r="F1251" s="81"/>
      <c r="G1251" s="82"/>
      <c r="H1251" s="83"/>
      <c r="I1251" s="84"/>
      <c r="J1251" s="84"/>
      <c r="P1251" s="86"/>
      <c r="Q1251" s="86"/>
      <c r="R1251" s="86"/>
    </row>
    <row r="1252" spans="2:18" x14ac:dyDescent="0.35">
      <c r="B1252" s="89"/>
      <c r="F1252" s="81"/>
      <c r="G1252" s="82"/>
      <c r="H1252" s="83"/>
      <c r="I1252" s="84"/>
      <c r="J1252" s="84"/>
      <c r="P1252" s="86"/>
      <c r="Q1252" s="86"/>
      <c r="R1252" s="86"/>
    </row>
    <row r="1253" spans="2:18" x14ac:dyDescent="0.35">
      <c r="B1253" s="89"/>
      <c r="F1253" s="81"/>
      <c r="G1253" s="82"/>
      <c r="H1253" s="83"/>
      <c r="I1253" s="84"/>
      <c r="J1253" s="84"/>
      <c r="P1253" s="86"/>
      <c r="Q1253" s="86"/>
      <c r="R1253" s="86"/>
    </row>
    <row r="1254" spans="2:18" x14ac:dyDescent="0.35">
      <c r="B1254" s="89"/>
      <c r="F1254" s="81"/>
      <c r="G1254" s="82"/>
      <c r="H1254" s="83"/>
      <c r="I1254" s="84"/>
      <c r="J1254" s="84"/>
      <c r="P1254" s="86"/>
      <c r="Q1254" s="86"/>
      <c r="R1254" s="86"/>
    </row>
    <row r="1255" spans="2:18" x14ac:dyDescent="0.35">
      <c r="B1255" s="89"/>
      <c r="F1255" s="81"/>
      <c r="G1255" s="82"/>
      <c r="H1255" s="83"/>
      <c r="I1255" s="84"/>
      <c r="J1255" s="84"/>
      <c r="P1255" s="86"/>
      <c r="Q1255" s="86"/>
      <c r="R1255" s="86"/>
    </row>
    <row r="1256" spans="2:18" x14ac:dyDescent="0.35">
      <c r="B1256" s="89"/>
      <c r="F1256" s="81"/>
      <c r="G1256" s="82"/>
      <c r="H1256" s="83"/>
      <c r="I1256" s="84"/>
      <c r="J1256" s="84"/>
      <c r="P1256" s="86"/>
      <c r="Q1256" s="86"/>
      <c r="R1256" s="86"/>
    </row>
    <row r="1257" spans="2:18" x14ac:dyDescent="0.35">
      <c r="B1257" s="89"/>
      <c r="F1257" s="81"/>
      <c r="G1257" s="82"/>
      <c r="H1257" s="83"/>
      <c r="I1257" s="84"/>
      <c r="J1257" s="84"/>
      <c r="P1257" s="86"/>
      <c r="Q1257" s="86"/>
      <c r="R1257" s="86"/>
    </row>
    <row r="1258" spans="2:18" x14ac:dyDescent="0.35">
      <c r="B1258" s="89"/>
      <c r="F1258" s="81"/>
      <c r="G1258" s="82"/>
      <c r="H1258" s="83"/>
      <c r="I1258" s="84"/>
      <c r="J1258" s="84"/>
      <c r="P1258" s="86"/>
      <c r="Q1258" s="86"/>
      <c r="R1258" s="86"/>
    </row>
    <row r="1259" spans="2:18" x14ac:dyDescent="0.35">
      <c r="B1259" s="89"/>
      <c r="F1259" s="81"/>
      <c r="G1259" s="82"/>
      <c r="H1259" s="83"/>
      <c r="I1259" s="84"/>
      <c r="J1259" s="84"/>
      <c r="P1259" s="86"/>
      <c r="Q1259" s="86"/>
      <c r="R1259" s="86"/>
    </row>
    <row r="1260" spans="2:18" x14ac:dyDescent="0.35">
      <c r="B1260" s="89"/>
      <c r="F1260" s="81"/>
      <c r="G1260" s="82"/>
      <c r="H1260" s="83"/>
      <c r="I1260" s="84"/>
      <c r="J1260" s="84"/>
      <c r="P1260" s="86"/>
      <c r="Q1260" s="86"/>
      <c r="R1260" s="86"/>
    </row>
    <row r="1261" spans="2:18" x14ac:dyDescent="0.35">
      <c r="B1261" s="89"/>
      <c r="F1261" s="81"/>
      <c r="G1261" s="82"/>
      <c r="H1261" s="83"/>
      <c r="I1261" s="84"/>
      <c r="J1261" s="84"/>
      <c r="P1261" s="86"/>
      <c r="Q1261" s="86"/>
      <c r="R1261" s="86"/>
    </row>
    <row r="1262" spans="2:18" x14ac:dyDescent="0.35">
      <c r="B1262" s="89"/>
      <c r="F1262" s="81"/>
      <c r="G1262" s="82"/>
      <c r="H1262" s="83"/>
      <c r="I1262" s="84"/>
      <c r="J1262" s="84"/>
      <c r="P1262" s="86"/>
      <c r="Q1262" s="86"/>
      <c r="R1262" s="86"/>
    </row>
    <row r="1263" spans="2:18" x14ac:dyDescent="0.35">
      <c r="B1263" s="89"/>
      <c r="F1263" s="81"/>
      <c r="G1263" s="82"/>
      <c r="H1263" s="83"/>
      <c r="I1263" s="84"/>
      <c r="J1263" s="84"/>
      <c r="P1263" s="86"/>
      <c r="Q1263" s="86"/>
      <c r="R1263" s="86"/>
    </row>
    <row r="1264" spans="2:18" x14ac:dyDescent="0.35">
      <c r="B1264" s="89"/>
      <c r="F1264" s="81"/>
      <c r="G1264" s="82"/>
      <c r="H1264" s="83"/>
      <c r="I1264" s="84"/>
      <c r="J1264" s="84"/>
      <c r="P1264" s="86"/>
      <c r="Q1264" s="86"/>
      <c r="R1264" s="86"/>
    </row>
    <row r="1265" spans="2:18" x14ac:dyDescent="0.35">
      <c r="B1265" s="89"/>
      <c r="F1265" s="81"/>
      <c r="G1265" s="82"/>
      <c r="H1265" s="83"/>
      <c r="I1265" s="84"/>
      <c r="J1265" s="84"/>
      <c r="P1265" s="86"/>
      <c r="Q1265" s="86"/>
      <c r="R1265" s="86"/>
    </row>
    <row r="1266" spans="2:18" x14ac:dyDescent="0.35">
      <c r="B1266" s="89"/>
      <c r="F1266" s="81"/>
      <c r="G1266" s="82"/>
      <c r="H1266" s="83"/>
      <c r="I1266" s="84"/>
      <c r="J1266" s="84"/>
      <c r="P1266" s="86"/>
      <c r="Q1266" s="86"/>
      <c r="R1266" s="86"/>
    </row>
    <row r="1267" spans="2:18" x14ac:dyDescent="0.35">
      <c r="B1267" s="89"/>
      <c r="F1267" s="81"/>
      <c r="G1267" s="82"/>
      <c r="H1267" s="83"/>
      <c r="I1267" s="84"/>
      <c r="J1267" s="84"/>
      <c r="P1267" s="86"/>
      <c r="Q1267" s="86"/>
      <c r="R1267" s="86"/>
    </row>
    <row r="1268" spans="2:18" x14ac:dyDescent="0.35">
      <c r="B1268" s="89"/>
      <c r="F1268" s="81"/>
      <c r="G1268" s="82"/>
      <c r="H1268" s="83"/>
      <c r="I1268" s="84"/>
      <c r="J1268" s="84"/>
      <c r="P1268" s="86"/>
      <c r="Q1268" s="86"/>
      <c r="R1268" s="86"/>
    </row>
    <row r="1269" spans="2:18" x14ac:dyDescent="0.35">
      <c r="B1269" s="89"/>
      <c r="F1269" s="81"/>
      <c r="G1269" s="82"/>
      <c r="H1269" s="83"/>
      <c r="I1269" s="84"/>
      <c r="J1269" s="84"/>
      <c r="P1269" s="86"/>
      <c r="Q1269" s="86"/>
      <c r="R1269" s="86"/>
    </row>
    <row r="1270" spans="2:18" x14ac:dyDescent="0.35">
      <c r="B1270" s="89"/>
      <c r="F1270" s="81"/>
      <c r="G1270" s="82"/>
      <c r="H1270" s="83"/>
      <c r="I1270" s="84"/>
      <c r="J1270" s="84"/>
      <c r="P1270" s="86"/>
      <c r="Q1270" s="86"/>
      <c r="R1270" s="86"/>
    </row>
    <row r="1271" spans="2:18" x14ac:dyDescent="0.35">
      <c r="B1271" s="89"/>
      <c r="F1271" s="81"/>
      <c r="G1271" s="82"/>
      <c r="H1271" s="83"/>
      <c r="I1271" s="84"/>
      <c r="J1271" s="84"/>
      <c r="P1271" s="86"/>
      <c r="Q1271" s="86"/>
      <c r="R1271" s="86"/>
    </row>
    <row r="1272" spans="2:18" x14ac:dyDescent="0.35">
      <c r="B1272" s="89"/>
      <c r="F1272" s="81"/>
      <c r="G1272" s="82"/>
      <c r="H1272" s="83"/>
      <c r="I1272" s="84"/>
      <c r="J1272" s="84"/>
      <c r="P1272" s="86"/>
      <c r="Q1272" s="86"/>
      <c r="R1272" s="86"/>
    </row>
    <row r="1273" spans="2:18" x14ac:dyDescent="0.35">
      <c r="B1273" s="89"/>
      <c r="F1273" s="81"/>
      <c r="G1273" s="82"/>
      <c r="H1273" s="83"/>
      <c r="I1273" s="84"/>
      <c r="J1273" s="84"/>
      <c r="P1273" s="86"/>
      <c r="Q1273" s="86"/>
      <c r="R1273" s="86"/>
    </row>
    <row r="1274" spans="2:18" x14ac:dyDescent="0.35">
      <c r="B1274" s="89"/>
      <c r="F1274" s="81"/>
      <c r="G1274" s="82"/>
      <c r="H1274" s="83"/>
      <c r="I1274" s="84"/>
      <c r="J1274" s="84"/>
      <c r="P1274" s="86"/>
      <c r="Q1274" s="86"/>
      <c r="R1274" s="86"/>
    </row>
    <row r="1275" spans="2:18" x14ac:dyDescent="0.35">
      <c r="B1275" s="89"/>
      <c r="F1275" s="81"/>
      <c r="G1275" s="82"/>
      <c r="H1275" s="83"/>
      <c r="I1275" s="84"/>
      <c r="J1275" s="84"/>
      <c r="P1275" s="86"/>
      <c r="Q1275" s="86"/>
      <c r="R1275" s="86"/>
    </row>
    <row r="1276" spans="2:18" x14ac:dyDescent="0.35">
      <c r="B1276" s="89"/>
      <c r="F1276" s="81"/>
      <c r="G1276" s="82"/>
      <c r="H1276" s="83"/>
      <c r="I1276" s="84"/>
      <c r="J1276" s="84"/>
      <c r="P1276" s="86"/>
      <c r="Q1276" s="86"/>
      <c r="R1276" s="86"/>
    </row>
    <row r="1277" spans="2:18" x14ac:dyDescent="0.35">
      <c r="B1277" s="89"/>
      <c r="F1277" s="81"/>
      <c r="G1277" s="82"/>
      <c r="H1277" s="83"/>
      <c r="I1277" s="84"/>
      <c r="J1277" s="84"/>
      <c r="P1277" s="86"/>
      <c r="Q1277" s="86"/>
      <c r="R1277" s="86"/>
    </row>
    <row r="1278" spans="2:18" x14ac:dyDescent="0.35">
      <c r="B1278" s="89"/>
      <c r="F1278" s="81"/>
      <c r="G1278" s="82"/>
      <c r="H1278" s="83"/>
      <c r="I1278" s="84"/>
      <c r="J1278" s="84"/>
      <c r="P1278" s="86"/>
      <c r="Q1278" s="86"/>
      <c r="R1278" s="86"/>
    </row>
    <row r="1279" spans="2:18" x14ac:dyDescent="0.35">
      <c r="B1279" s="89"/>
      <c r="F1279" s="81"/>
      <c r="G1279" s="82"/>
      <c r="H1279" s="83"/>
      <c r="I1279" s="84"/>
      <c r="J1279" s="84"/>
      <c r="P1279" s="86"/>
      <c r="Q1279" s="86"/>
      <c r="R1279" s="86"/>
    </row>
    <row r="1280" spans="2:18" x14ac:dyDescent="0.35">
      <c r="B1280" s="89"/>
      <c r="F1280" s="81"/>
      <c r="G1280" s="82"/>
      <c r="H1280" s="83"/>
      <c r="I1280" s="84"/>
      <c r="J1280" s="84"/>
      <c r="P1280" s="86"/>
      <c r="Q1280" s="86"/>
      <c r="R1280" s="86"/>
    </row>
    <row r="1281" spans="2:18" x14ac:dyDescent="0.35">
      <c r="B1281" s="89"/>
      <c r="F1281" s="81"/>
      <c r="G1281" s="82"/>
      <c r="H1281" s="83"/>
      <c r="I1281" s="84"/>
      <c r="J1281" s="84"/>
      <c r="P1281" s="86"/>
      <c r="Q1281" s="86"/>
      <c r="R1281" s="86"/>
    </row>
    <row r="1282" spans="2:18" x14ac:dyDescent="0.35">
      <c r="B1282" s="89"/>
      <c r="F1282" s="81"/>
      <c r="G1282" s="82"/>
      <c r="H1282" s="83"/>
      <c r="I1282" s="84"/>
      <c r="J1282" s="84"/>
      <c r="P1282" s="86"/>
      <c r="Q1282" s="86"/>
      <c r="R1282" s="86"/>
    </row>
    <row r="1283" spans="2:18" x14ac:dyDescent="0.35">
      <c r="B1283" s="89"/>
      <c r="F1283" s="81"/>
      <c r="G1283" s="82"/>
      <c r="H1283" s="83"/>
      <c r="I1283" s="84"/>
      <c r="J1283" s="84"/>
      <c r="P1283" s="86"/>
      <c r="Q1283" s="86"/>
      <c r="R1283" s="86"/>
    </row>
    <row r="1284" spans="2:18" x14ac:dyDescent="0.35">
      <c r="B1284" s="89"/>
      <c r="F1284" s="81"/>
      <c r="G1284" s="82"/>
      <c r="H1284" s="83"/>
      <c r="I1284" s="84"/>
      <c r="J1284" s="84"/>
      <c r="P1284" s="86"/>
      <c r="Q1284" s="86"/>
      <c r="R1284" s="86"/>
    </row>
    <row r="1285" spans="2:18" x14ac:dyDescent="0.35">
      <c r="B1285" s="89"/>
      <c r="F1285" s="81"/>
      <c r="G1285" s="82"/>
      <c r="H1285" s="83"/>
      <c r="I1285" s="84"/>
      <c r="J1285" s="84"/>
      <c r="P1285" s="86"/>
      <c r="Q1285" s="86"/>
      <c r="R1285" s="86"/>
    </row>
    <row r="1286" spans="2:18" x14ac:dyDescent="0.35">
      <c r="B1286" s="89"/>
      <c r="F1286" s="81"/>
      <c r="G1286" s="82"/>
      <c r="H1286" s="83"/>
      <c r="I1286" s="84"/>
      <c r="J1286" s="84"/>
      <c r="P1286" s="86"/>
      <c r="Q1286" s="86"/>
      <c r="R1286" s="86"/>
    </row>
    <row r="1287" spans="2:18" x14ac:dyDescent="0.35">
      <c r="B1287" s="89"/>
      <c r="F1287" s="81"/>
      <c r="G1287" s="82"/>
      <c r="H1287" s="83"/>
      <c r="I1287" s="84"/>
      <c r="J1287" s="84"/>
      <c r="P1287" s="86"/>
      <c r="Q1287" s="86"/>
      <c r="R1287" s="86"/>
    </row>
    <row r="1288" spans="2:18" x14ac:dyDescent="0.35">
      <c r="B1288" s="89"/>
      <c r="F1288" s="81"/>
      <c r="G1288" s="82"/>
      <c r="H1288" s="83"/>
      <c r="I1288" s="84"/>
      <c r="J1288" s="84"/>
      <c r="P1288" s="86"/>
      <c r="Q1288" s="86"/>
      <c r="R1288" s="86"/>
    </row>
    <row r="1289" spans="2:18" x14ac:dyDescent="0.35">
      <c r="B1289" s="89"/>
      <c r="F1289" s="81"/>
      <c r="G1289" s="82"/>
      <c r="H1289" s="83"/>
      <c r="I1289" s="84"/>
      <c r="J1289" s="84"/>
      <c r="P1289" s="86"/>
      <c r="Q1289" s="86"/>
      <c r="R1289" s="86"/>
    </row>
    <row r="1290" spans="2:18" x14ac:dyDescent="0.35">
      <c r="B1290" s="89"/>
      <c r="F1290" s="81"/>
      <c r="G1290" s="82"/>
      <c r="H1290" s="83"/>
      <c r="I1290" s="84"/>
      <c r="J1290" s="84"/>
      <c r="P1290" s="86"/>
      <c r="Q1290" s="86"/>
      <c r="R1290" s="86"/>
    </row>
    <row r="1291" spans="2:18" x14ac:dyDescent="0.35">
      <c r="B1291" s="89"/>
      <c r="F1291" s="81"/>
      <c r="G1291" s="82"/>
      <c r="H1291" s="83"/>
      <c r="I1291" s="84"/>
      <c r="J1291" s="84"/>
      <c r="P1291" s="86"/>
      <c r="Q1291" s="86"/>
      <c r="R1291" s="86"/>
    </row>
    <row r="1292" spans="2:18" x14ac:dyDescent="0.35">
      <c r="B1292" s="89"/>
      <c r="F1292" s="81"/>
      <c r="G1292" s="82"/>
      <c r="H1292" s="83"/>
      <c r="I1292" s="84"/>
      <c r="J1292" s="84"/>
      <c r="P1292" s="86"/>
      <c r="Q1292" s="86"/>
      <c r="R1292" s="86"/>
    </row>
    <row r="1293" spans="2:18" x14ac:dyDescent="0.35">
      <c r="B1293" s="89"/>
      <c r="F1293" s="81"/>
      <c r="G1293" s="82"/>
      <c r="H1293" s="83"/>
      <c r="I1293" s="84"/>
      <c r="J1293" s="84"/>
      <c r="P1293" s="86"/>
      <c r="Q1293" s="86"/>
      <c r="R1293" s="86"/>
    </row>
    <row r="1294" spans="2:18" x14ac:dyDescent="0.35">
      <c r="B1294" s="89"/>
      <c r="F1294" s="81"/>
      <c r="G1294" s="82"/>
      <c r="H1294" s="83"/>
      <c r="I1294" s="84"/>
      <c r="J1294" s="84"/>
      <c r="P1294" s="86"/>
      <c r="Q1294" s="86"/>
      <c r="R1294" s="86"/>
    </row>
    <row r="1295" spans="2:18" x14ac:dyDescent="0.35">
      <c r="B1295" s="89"/>
      <c r="F1295" s="81"/>
      <c r="G1295" s="82"/>
      <c r="H1295" s="83"/>
      <c r="I1295" s="84"/>
      <c r="J1295" s="84"/>
      <c r="P1295" s="86"/>
      <c r="Q1295" s="86"/>
      <c r="R1295" s="86"/>
    </row>
    <row r="1296" spans="2:18" x14ac:dyDescent="0.35">
      <c r="B1296" s="89"/>
      <c r="F1296" s="81"/>
      <c r="G1296" s="82"/>
      <c r="H1296" s="83"/>
      <c r="I1296" s="84"/>
      <c r="J1296" s="84"/>
      <c r="P1296" s="86"/>
      <c r="Q1296" s="86"/>
      <c r="R1296" s="86"/>
    </row>
    <row r="1297" spans="2:18" x14ac:dyDescent="0.35">
      <c r="B1297" s="89"/>
      <c r="F1297" s="81"/>
      <c r="G1297" s="82"/>
      <c r="H1297" s="83"/>
      <c r="I1297" s="84"/>
      <c r="J1297" s="84"/>
      <c r="P1297" s="86"/>
      <c r="Q1297" s="86"/>
      <c r="R1297" s="86"/>
    </row>
    <row r="1298" spans="2:18" x14ac:dyDescent="0.35">
      <c r="B1298" s="89"/>
      <c r="F1298" s="81"/>
      <c r="G1298" s="82"/>
      <c r="H1298" s="83"/>
      <c r="I1298" s="84"/>
      <c r="J1298" s="84"/>
      <c r="P1298" s="86"/>
      <c r="Q1298" s="86"/>
      <c r="R1298" s="86"/>
    </row>
    <row r="1299" spans="2:18" x14ac:dyDescent="0.35">
      <c r="B1299" s="89"/>
      <c r="F1299" s="81"/>
      <c r="G1299" s="82"/>
      <c r="H1299" s="83"/>
      <c r="I1299" s="84"/>
      <c r="J1299" s="84"/>
      <c r="P1299" s="86"/>
      <c r="Q1299" s="86"/>
      <c r="R1299" s="86"/>
    </row>
    <row r="1300" spans="2:18" x14ac:dyDescent="0.35">
      <c r="B1300" s="89"/>
      <c r="F1300" s="81"/>
      <c r="G1300" s="82"/>
      <c r="H1300" s="83"/>
      <c r="I1300" s="84"/>
      <c r="J1300" s="84"/>
      <c r="P1300" s="86"/>
      <c r="Q1300" s="86"/>
      <c r="R1300" s="86"/>
    </row>
    <row r="1301" spans="2:18" x14ac:dyDescent="0.35">
      <c r="B1301" s="89"/>
      <c r="F1301" s="81"/>
      <c r="G1301" s="82"/>
      <c r="H1301" s="83"/>
      <c r="I1301" s="84"/>
      <c r="J1301" s="84"/>
      <c r="P1301" s="86"/>
      <c r="Q1301" s="86"/>
      <c r="R1301" s="86"/>
    </row>
    <row r="1302" spans="2:18" x14ac:dyDescent="0.35">
      <c r="B1302" s="89"/>
      <c r="F1302" s="81"/>
      <c r="G1302" s="82"/>
      <c r="H1302" s="83"/>
      <c r="I1302" s="84"/>
      <c r="J1302" s="84"/>
      <c r="P1302" s="86"/>
      <c r="Q1302" s="86"/>
      <c r="R1302" s="86"/>
    </row>
    <row r="1303" spans="2:18" x14ac:dyDescent="0.35">
      <c r="B1303" s="89"/>
      <c r="F1303" s="81"/>
      <c r="G1303" s="82"/>
      <c r="H1303" s="83"/>
      <c r="I1303" s="84"/>
      <c r="J1303" s="84"/>
      <c r="P1303" s="86"/>
      <c r="Q1303" s="86"/>
      <c r="R1303" s="86"/>
    </row>
    <row r="1304" spans="2:18" x14ac:dyDescent="0.35">
      <c r="B1304" s="89"/>
      <c r="F1304" s="81"/>
      <c r="G1304" s="82"/>
      <c r="H1304" s="83"/>
      <c r="I1304" s="84"/>
      <c r="J1304" s="84"/>
      <c r="P1304" s="86"/>
      <c r="Q1304" s="86"/>
      <c r="R1304" s="86"/>
    </row>
    <row r="1305" spans="2:18" x14ac:dyDescent="0.35">
      <c r="B1305" s="89"/>
      <c r="F1305" s="81"/>
      <c r="G1305" s="82"/>
      <c r="H1305" s="83"/>
      <c r="I1305" s="84"/>
      <c r="J1305" s="84"/>
      <c r="P1305" s="86"/>
      <c r="Q1305" s="86"/>
      <c r="R1305" s="86"/>
    </row>
    <row r="1306" spans="2:18" x14ac:dyDescent="0.35">
      <c r="B1306" s="89"/>
      <c r="F1306" s="81"/>
      <c r="G1306" s="82"/>
      <c r="H1306" s="83"/>
      <c r="I1306" s="84"/>
      <c r="J1306" s="84"/>
      <c r="P1306" s="86"/>
      <c r="Q1306" s="86"/>
      <c r="R1306" s="86"/>
    </row>
    <row r="1307" spans="2:18" x14ac:dyDescent="0.35">
      <c r="B1307" s="89"/>
      <c r="F1307" s="81"/>
      <c r="G1307" s="82"/>
      <c r="H1307" s="83"/>
      <c r="I1307" s="84"/>
      <c r="J1307" s="84"/>
      <c r="P1307" s="86"/>
      <c r="Q1307" s="86"/>
      <c r="R1307" s="86"/>
    </row>
    <row r="1308" spans="2:18" x14ac:dyDescent="0.35">
      <c r="B1308" s="89"/>
      <c r="F1308" s="81"/>
      <c r="G1308" s="82"/>
      <c r="H1308" s="83"/>
      <c r="I1308" s="84"/>
      <c r="J1308" s="84"/>
      <c r="P1308" s="86"/>
      <c r="Q1308" s="86"/>
      <c r="R1308" s="86"/>
    </row>
    <row r="1309" spans="2:18" x14ac:dyDescent="0.35">
      <c r="B1309" s="89"/>
      <c r="F1309" s="81"/>
      <c r="G1309" s="82"/>
      <c r="H1309" s="83"/>
      <c r="I1309" s="84"/>
      <c r="J1309" s="84"/>
      <c r="P1309" s="86"/>
      <c r="Q1309" s="86"/>
      <c r="R1309" s="86"/>
    </row>
    <row r="1310" spans="2:18" x14ac:dyDescent="0.35">
      <c r="B1310" s="89"/>
      <c r="F1310" s="81"/>
      <c r="G1310" s="82"/>
      <c r="H1310" s="83"/>
      <c r="I1310" s="84"/>
      <c r="J1310" s="84"/>
      <c r="P1310" s="86"/>
      <c r="Q1310" s="86"/>
      <c r="R1310" s="86"/>
    </row>
    <row r="1311" spans="2:18" x14ac:dyDescent="0.35">
      <c r="B1311" s="89"/>
      <c r="F1311" s="81"/>
      <c r="G1311" s="82"/>
      <c r="H1311" s="83"/>
      <c r="I1311" s="84"/>
      <c r="J1311" s="84"/>
      <c r="P1311" s="86"/>
      <c r="Q1311" s="86"/>
      <c r="R1311" s="86"/>
    </row>
    <row r="1312" spans="2:18" x14ac:dyDescent="0.35">
      <c r="B1312" s="89"/>
      <c r="F1312" s="81"/>
      <c r="G1312" s="82"/>
      <c r="H1312" s="83"/>
      <c r="I1312" s="84"/>
      <c r="J1312" s="84"/>
      <c r="P1312" s="86"/>
      <c r="Q1312" s="86"/>
      <c r="R1312" s="86"/>
    </row>
    <row r="1313" spans="2:18" x14ac:dyDescent="0.35">
      <c r="B1313" s="89"/>
      <c r="F1313" s="81"/>
      <c r="G1313" s="82"/>
      <c r="H1313" s="83"/>
      <c r="I1313" s="84"/>
      <c r="J1313" s="84"/>
      <c r="P1313" s="86"/>
      <c r="Q1313" s="86"/>
      <c r="R1313" s="86"/>
    </row>
    <row r="1314" spans="2:18" x14ac:dyDescent="0.35">
      <c r="B1314" s="89"/>
      <c r="F1314" s="81"/>
      <c r="G1314" s="82"/>
      <c r="H1314" s="83"/>
      <c r="I1314" s="84"/>
      <c r="J1314" s="84"/>
      <c r="P1314" s="86"/>
      <c r="Q1314" s="86"/>
      <c r="R1314" s="86"/>
    </row>
    <row r="1315" spans="2:18" x14ac:dyDescent="0.35">
      <c r="B1315" s="89"/>
      <c r="F1315" s="81"/>
      <c r="G1315" s="82"/>
      <c r="H1315" s="83"/>
      <c r="I1315" s="84"/>
      <c r="J1315" s="84"/>
      <c r="P1315" s="86"/>
      <c r="Q1315" s="86"/>
      <c r="R1315" s="86"/>
    </row>
    <row r="1316" spans="2:18" x14ac:dyDescent="0.35">
      <c r="B1316" s="89"/>
      <c r="F1316" s="81"/>
      <c r="G1316" s="82"/>
      <c r="H1316" s="83"/>
      <c r="I1316" s="84"/>
      <c r="J1316" s="84"/>
      <c r="P1316" s="86"/>
      <c r="Q1316" s="86"/>
      <c r="R1316" s="86"/>
    </row>
    <row r="1317" spans="2:18" x14ac:dyDescent="0.35">
      <c r="B1317" s="89"/>
      <c r="F1317" s="81"/>
      <c r="G1317" s="82"/>
      <c r="H1317" s="83"/>
      <c r="I1317" s="84"/>
      <c r="J1317" s="84"/>
      <c r="P1317" s="86"/>
      <c r="Q1317" s="86"/>
      <c r="R1317" s="86"/>
    </row>
    <row r="1318" spans="2:18" x14ac:dyDescent="0.35">
      <c r="B1318" s="89"/>
      <c r="F1318" s="81"/>
      <c r="G1318" s="82"/>
      <c r="H1318" s="83"/>
      <c r="I1318" s="84"/>
      <c r="J1318" s="84"/>
      <c r="P1318" s="86"/>
      <c r="Q1318" s="86"/>
      <c r="R1318" s="86"/>
    </row>
    <row r="1319" spans="2:18" x14ac:dyDescent="0.35">
      <c r="B1319" s="89"/>
      <c r="F1319" s="81"/>
      <c r="G1319" s="82"/>
      <c r="H1319" s="83"/>
      <c r="I1319" s="84"/>
      <c r="J1319" s="84"/>
      <c r="P1319" s="86"/>
      <c r="Q1319" s="86"/>
      <c r="R1319" s="86"/>
    </row>
    <row r="1320" spans="2:18" x14ac:dyDescent="0.35">
      <c r="B1320" s="89"/>
      <c r="F1320" s="81"/>
      <c r="G1320" s="82"/>
      <c r="H1320" s="83"/>
      <c r="I1320" s="84"/>
      <c r="J1320" s="84"/>
      <c r="P1320" s="86"/>
      <c r="Q1320" s="86"/>
      <c r="R1320" s="86"/>
    </row>
    <row r="1321" spans="2:18" x14ac:dyDescent="0.35">
      <c r="B1321" s="89"/>
      <c r="F1321" s="81"/>
      <c r="G1321" s="82"/>
      <c r="H1321" s="83"/>
      <c r="I1321" s="84"/>
      <c r="J1321" s="84"/>
      <c r="P1321" s="86"/>
      <c r="Q1321" s="86"/>
      <c r="R1321" s="86"/>
    </row>
    <row r="1322" spans="2:18" x14ac:dyDescent="0.35">
      <c r="B1322" s="89"/>
      <c r="F1322" s="81"/>
      <c r="G1322" s="82"/>
      <c r="H1322" s="83"/>
      <c r="I1322" s="84"/>
      <c r="J1322" s="84"/>
      <c r="P1322" s="86"/>
      <c r="Q1322" s="86"/>
      <c r="R1322" s="86"/>
    </row>
    <row r="1323" spans="2:18" x14ac:dyDescent="0.35">
      <c r="B1323" s="89"/>
      <c r="F1323" s="81"/>
      <c r="G1323" s="82"/>
      <c r="H1323" s="83"/>
      <c r="I1323" s="84"/>
      <c r="J1323" s="84"/>
      <c r="P1323" s="86"/>
      <c r="Q1323" s="86"/>
      <c r="R1323" s="86"/>
    </row>
    <row r="1324" spans="2:18" x14ac:dyDescent="0.35">
      <c r="B1324" s="89"/>
      <c r="F1324" s="81"/>
      <c r="G1324" s="82"/>
      <c r="H1324" s="83"/>
      <c r="I1324" s="84"/>
      <c r="J1324" s="84"/>
      <c r="P1324" s="86"/>
      <c r="Q1324" s="86"/>
      <c r="R1324" s="86"/>
    </row>
    <row r="1325" spans="2:18" x14ac:dyDescent="0.35">
      <c r="B1325" s="89"/>
      <c r="F1325" s="81"/>
      <c r="G1325" s="82"/>
      <c r="H1325" s="83"/>
      <c r="I1325" s="84"/>
      <c r="J1325" s="84"/>
      <c r="P1325" s="86"/>
      <c r="Q1325" s="86"/>
      <c r="R1325" s="86"/>
    </row>
    <row r="1326" spans="2:18" x14ac:dyDescent="0.35">
      <c r="B1326" s="89"/>
      <c r="F1326" s="81"/>
      <c r="G1326" s="82"/>
      <c r="H1326" s="83"/>
      <c r="I1326" s="84"/>
      <c r="J1326" s="84"/>
      <c r="P1326" s="86"/>
      <c r="Q1326" s="86"/>
      <c r="R1326" s="86"/>
    </row>
    <row r="1327" spans="2:18" x14ac:dyDescent="0.35">
      <c r="B1327" s="89"/>
      <c r="F1327" s="81"/>
      <c r="G1327" s="82"/>
      <c r="H1327" s="83"/>
      <c r="I1327" s="84"/>
      <c r="J1327" s="84"/>
      <c r="P1327" s="86"/>
      <c r="Q1327" s="86"/>
      <c r="R1327" s="86"/>
    </row>
    <row r="1328" spans="2:18" x14ac:dyDescent="0.35">
      <c r="B1328" s="89"/>
      <c r="F1328" s="81"/>
      <c r="G1328" s="82"/>
      <c r="H1328" s="83"/>
      <c r="I1328" s="84"/>
      <c r="J1328" s="84"/>
      <c r="P1328" s="86"/>
      <c r="Q1328" s="86"/>
      <c r="R1328" s="86"/>
    </row>
    <row r="1329" spans="2:18" x14ac:dyDescent="0.35">
      <c r="B1329" s="89"/>
      <c r="F1329" s="81"/>
      <c r="G1329" s="82"/>
      <c r="H1329" s="83"/>
      <c r="I1329" s="84"/>
      <c r="J1329" s="84"/>
      <c r="P1329" s="86"/>
      <c r="Q1329" s="86"/>
      <c r="R1329" s="86"/>
    </row>
    <row r="1330" spans="2:18" x14ac:dyDescent="0.35">
      <c r="B1330" s="89"/>
      <c r="F1330" s="81"/>
      <c r="G1330" s="82"/>
      <c r="H1330" s="83"/>
      <c r="I1330" s="84"/>
      <c r="J1330" s="84"/>
      <c r="P1330" s="86"/>
      <c r="Q1330" s="86"/>
      <c r="R1330" s="86"/>
    </row>
    <row r="1331" spans="2:18" x14ac:dyDescent="0.35">
      <c r="B1331" s="89"/>
      <c r="F1331" s="81"/>
      <c r="G1331" s="82"/>
      <c r="H1331" s="83"/>
      <c r="I1331" s="84"/>
      <c r="J1331" s="84"/>
      <c r="P1331" s="86"/>
      <c r="Q1331" s="86"/>
      <c r="R1331" s="86"/>
    </row>
    <row r="1332" spans="2:18" x14ac:dyDescent="0.35">
      <c r="B1332" s="89"/>
      <c r="F1332" s="81"/>
      <c r="G1332" s="82"/>
      <c r="H1332" s="83"/>
      <c r="I1332" s="84"/>
      <c r="J1332" s="84"/>
      <c r="P1332" s="86"/>
      <c r="Q1332" s="86"/>
      <c r="R1332" s="86"/>
    </row>
    <row r="1333" spans="2:18" x14ac:dyDescent="0.35">
      <c r="B1333" s="89"/>
      <c r="F1333" s="81"/>
      <c r="G1333" s="82"/>
      <c r="H1333" s="83"/>
      <c r="I1333" s="84"/>
      <c r="J1333" s="84"/>
      <c r="P1333" s="86"/>
      <c r="Q1333" s="86"/>
      <c r="R1333" s="86"/>
    </row>
    <row r="1334" spans="2:18" x14ac:dyDescent="0.35">
      <c r="B1334" s="89"/>
      <c r="F1334" s="81"/>
      <c r="G1334" s="82"/>
      <c r="H1334" s="83"/>
      <c r="I1334" s="84"/>
      <c r="J1334" s="84"/>
      <c r="P1334" s="86"/>
      <c r="Q1334" s="86"/>
      <c r="R1334" s="86"/>
    </row>
    <row r="1335" spans="2:18" x14ac:dyDescent="0.35">
      <c r="B1335" s="89"/>
      <c r="F1335" s="81"/>
      <c r="G1335" s="82"/>
      <c r="H1335" s="83"/>
      <c r="I1335" s="84"/>
      <c r="J1335" s="84"/>
      <c r="P1335" s="86"/>
      <c r="Q1335" s="86"/>
      <c r="R1335" s="86"/>
    </row>
    <row r="1336" spans="2:18" x14ac:dyDescent="0.35">
      <c r="B1336" s="89"/>
      <c r="F1336" s="81"/>
      <c r="G1336" s="82"/>
      <c r="H1336" s="83"/>
      <c r="I1336" s="84"/>
      <c r="J1336" s="84"/>
      <c r="P1336" s="86"/>
      <c r="Q1336" s="86"/>
      <c r="R1336" s="86"/>
    </row>
    <row r="1337" spans="2:18" x14ac:dyDescent="0.35">
      <c r="B1337" s="89"/>
      <c r="F1337" s="81"/>
      <c r="G1337" s="82"/>
      <c r="H1337" s="83"/>
      <c r="I1337" s="84"/>
      <c r="J1337" s="84"/>
      <c r="P1337" s="86"/>
      <c r="Q1337" s="86"/>
      <c r="R1337" s="86"/>
    </row>
    <row r="1338" spans="2:18" x14ac:dyDescent="0.35">
      <c r="B1338" s="89"/>
      <c r="F1338" s="81"/>
      <c r="G1338" s="82"/>
      <c r="H1338" s="83"/>
      <c r="I1338" s="84"/>
      <c r="J1338" s="84"/>
      <c r="P1338" s="86"/>
      <c r="Q1338" s="86"/>
      <c r="R1338" s="86"/>
    </row>
    <row r="1339" spans="2:18" x14ac:dyDescent="0.35">
      <c r="B1339" s="89"/>
      <c r="F1339" s="81"/>
      <c r="G1339" s="82"/>
      <c r="H1339" s="83"/>
      <c r="I1339" s="84"/>
      <c r="J1339" s="84"/>
      <c r="P1339" s="86"/>
      <c r="Q1339" s="86"/>
      <c r="R1339" s="86"/>
    </row>
    <row r="1340" spans="2:18" x14ac:dyDescent="0.35">
      <c r="B1340" s="89"/>
      <c r="F1340" s="81"/>
      <c r="G1340" s="82"/>
      <c r="H1340" s="83"/>
      <c r="I1340" s="84"/>
      <c r="J1340" s="84"/>
      <c r="P1340" s="86"/>
      <c r="Q1340" s="86"/>
      <c r="R1340" s="86"/>
    </row>
    <row r="1341" spans="2:18" x14ac:dyDescent="0.35">
      <c r="B1341" s="89"/>
      <c r="F1341" s="81"/>
      <c r="G1341" s="82"/>
      <c r="H1341" s="83"/>
      <c r="I1341" s="84"/>
      <c r="J1341" s="84"/>
      <c r="P1341" s="86"/>
      <c r="Q1341" s="86"/>
      <c r="R1341" s="86"/>
    </row>
    <row r="1342" spans="2:18" x14ac:dyDescent="0.35">
      <c r="B1342" s="89"/>
      <c r="F1342" s="81"/>
      <c r="G1342" s="82"/>
      <c r="H1342" s="83"/>
      <c r="I1342" s="84"/>
      <c r="J1342" s="84"/>
      <c r="P1342" s="86"/>
      <c r="Q1342" s="86"/>
      <c r="R1342" s="86"/>
    </row>
    <row r="1343" spans="2:18" x14ac:dyDescent="0.35">
      <c r="B1343" s="89"/>
      <c r="F1343" s="81"/>
      <c r="G1343" s="82"/>
      <c r="H1343" s="83"/>
      <c r="I1343" s="84"/>
      <c r="J1343" s="84"/>
      <c r="P1343" s="86"/>
      <c r="Q1343" s="86"/>
      <c r="R1343" s="86"/>
    </row>
    <row r="1344" spans="2:18" x14ac:dyDescent="0.35">
      <c r="B1344" s="89"/>
      <c r="F1344" s="81"/>
      <c r="G1344" s="82"/>
      <c r="H1344" s="83"/>
      <c r="I1344" s="84"/>
      <c r="J1344" s="84"/>
      <c r="P1344" s="86"/>
      <c r="Q1344" s="86"/>
      <c r="R1344" s="86"/>
    </row>
    <row r="1345" spans="2:18" x14ac:dyDescent="0.35">
      <c r="B1345" s="89"/>
      <c r="F1345" s="81"/>
      <c r="G1345" s="82"/>
      <c r="H1345" s="83"/>
      <c r="I1345" s="84"/>
      <c r="J1345" s="84"/>
      <c r="P1345" s="86"/>
      <c r="Q1345" s="86"/>
      <c r="R1345" s="86"/>
    </row>
    <row r="1346" spans="2:18" x14ac:dyDescent="0.35">
      <c r="B1346" s="89"/>
      <c r="F1346" s="81"/>
      <c r="G1346" s="82"/>
      <c r="H1346" s="83"/>
      <c r="I1346" s="84"/>
      <c r="J1346" s="84"/>
      <c r="P1346" s="86"/>
      <c r="Q1346" s="86"/>
      <c r="R1346" s="86"/>
    </row>
    <row r="1347" spans="2:18" x14ac:dyDescent="0.35">
      <c r="B1347" s="89"/>
      <c r="F1347" s="81"/>
      <c r="G1347" s="82"/>
      <c r="H1347" s="83"/>
      <c r="I1347" s="84"/>
      <c r="J1347" s="84"/>
      <c r="P1347" s="86"/>
      <c r="Q1347" s="86"/>
      <c r="R1347" s="86"/>
    </row>
    <row r="1348" spans="2:18" x14ac:dyDescent="0.35">
      <c r="B1348" s="89"/>
      <c r="F1348" s="81"/>
      <c r="G1348" s="82"/>
      <c r="H1348" s="83"/>
      <c r="I1348" s="84"/>
      <c r="J1348" s="84"/>
      <c r="P1348" s="86"/>
      <c r="Q1348" s="86"/>
      <c r="R1348" s="86"/>
    </row>
    <row r="1349" spans="2:18" x14ac:dyDescent="0.35">
      <c r="B1349" s="89"/>
      <c r="F1349" s="81"/>
      <c r="G1349" s="82"/>
      <c r="H1349" s="83"/>
      <c r="I1349" s="84"/>
      <c r="J1349" s="84"/>
      <c r="P1349" s="86"/>
      <c r="Q1349" s="86"/>
      <c r="R1349" s="86"/>
    </row>
    <row r="1350" spans="2:18" x14ac:dyDescent="0.35">
      <c r="B1350" s="89"/>
      <c r="F1350" s="81"/>
      <c r="G1350" s="82"/>
      <c r="H1350" s="83"/>
      <c r="I1350" s="84"/>
      <c r="J1350" s="84"/>
      <c r="P1350" s="86"/>
      <c r="Q1350" s="86"/>
      <c r="R1350" s="86"/>
    </row>
    <row r="1351" spans="2:18" x14ac:dyDescent="0.35">
      <c r="B1351" s="89"/>
      <c r="F1351" s="81"/>
      <c r="G1351" s="82"/>
      <c r="H1351" s="83"/>
      <c r="I1351" s="84"/>
      <c r="J1351" s="84"/>
      <c r="P1351" s="86"/>
      <c r="Q1351" s="86"/>
      <c r="R1351" s="86"/>
    </row>
    <row r="1352" spans="2:18" x14ac:dyDescent="0.35">
      <c r="B1352" s="89"/>
      <c r="F1352" s="81"/>
      <c r="G1352" s="82"/>
      <c r="H1352" s="83"/>
      <c r="I1352" s="84"/>
      <c r="J1352" s="84"/>
      <c r="P1352" s="86"/>
      <c r="Q1352" s="86"/>
      <c r="R1352" s="86"/>
    </row>
    <row r="1353" spans="2:18" x14ac:dyDescent="0.35">
      <c r="B1353" s="89"/>
      <c r="F1353" s="81"/>
      <c r="G1353" s="82"/>
      <c r="H1353" s="83"/>
      <c r="I1353" s="84"/>
      <c r="J1353" s="84"/>
      <c r="P1353" s="86"/>
      <c r="Q1353" s="86"/>
      <c r="R1353" s="86"/>
    </row>
    <row r="1354" spans="2:18" x14ac:dyDescent="0.35">
      <c r="B1354" s="89"/>
      <c r="F1354" s="81"/>
      <c r="G1354" s="82"/>
      <c r="H1354" s="83"/>
      <c r="I1354" s="84"/>
      <c r="J1354" s="84"/>
      <c r="P1354" s="86"/>
      <c r="Q1354" s="86"/>
      <c r="R1354" s="86"/>
    </row>
    <row r="1355" spans="2:18" x14ac:dyDescent="0.35">
      <c r="B1355" s="89"/>
      <c r="F1355" s="81"/>
      <c r="G1355" s="82"/>
      <c r="H1355" s="83"/>
      <c r="I1355" s="84"/>
      <c r="J1355" s="84"/>
      <c r="P1355" s="86"/>
      <c r="Q1355" s="86"/>
      <c r="R1355" s="86"/>
    </row>
    <row r="1356" spans="2:18" x14ac:dyDescent="0.35">
      <c r="B1356" s="89"/>
      <c r="F1356" s="81"/>
      <c r="G1356" s="82"/>
      <c r="H1356" s="83"/>
      <c r="I1356" s="84"/>
      <c r="J1356" s="84"/>
      <c r="P1356" s="86"/>
      <c r="Q1356" s="86"/>
      <c r="R1356" s="86"/>
    </row>
    <row r="1357" spans="2:18" x14ac:dyDescent="0.35">
      <c r="B1357" s="89"/>
      <c r="F1357" s="81"/>
      <c r="G1357" s="82"/>
      <c r="H1357" s="83"/>
      <c r="I1357" s="84"/>
      <c r="J1357" s="84"/>
      <c r="P1357" s="86"/>
      <c r="Q1357" s="86"/>
      <c r="R1357" s="86"/>
    </row>
    <row r="1358" spans="2:18" x14ac:dyDescent="0.35">
      <c r="B1358" s="89"/>
      <c r="F1358" s="81"/>
      <c r="G1358" s="82"/>
      <c r="H1358" s="83"/>
      <c r="I1358" s="84"/>
      <c r="J1358" s="84"/>
      <c r="P1358" s="86"/>
      <c r="Q1358" s="86"/>
      <c r="R1358" s="86"/>
    </row>
    <row r="1359" spans="2:18" x14ac:dyDescent="0.35">
      <c r="B1359" s="89"/>
      <c r="F1359" s="81"/>
      <c r="G1359" s="82"/>
      <c r="H1359" s="83"/>
      <c r="I1359" s="84"/>
      <c r="J1359" s="84"/>
      <c r="P1359" s="86"/>
      <c r="Q1359" s="86"/>
      <c r="R1359" s="86"/>
    </row>
    <row r="1360" spans="2:18" x14ac:dyDescent="0.35">
      <c r="B1360" s="89"/>
      <c r="F1360" s="81"/>
      <c r="G1360" s="82"/>
      <c r="H1360" s="83"/>
      <c r="I1360" s="84"/>
      <c r="J1360" s="84"/>
      <c r="P1360" s="86"/>
      <c r="Q1360" s="86"/>
      <c r="R1360" s="86"/>
    </row>
    <row r="1361" spans="1:29" x14ac:dyDescent="0.35">
      <c r="B1361" s="89"/>
      <c r="F1361" s="81"/>
      <c r="G1361" s="82"/>
      <c r="H1361" s="83"/>
      <c r="I1361" s="84"/>
      <c r="J1361" s="84"/>
      <c r="P1361" s="86"/>
      <c r="Q1361" s="86"/>
      <c r="R1361" s="86"/>
    </row>
    <row r="1362" spans="1:29" x14ac:dyDescent="0.35">
      <c r="B1362" s="89"/>
      <c r="F1362" s="81"/>
      <c r="G1362" s="82"/>
      <c r="H1362" s="83"/>
      <c r="I1362" s="84"/>
      <c r="J1362" s="84"/>
      <c r="P1362" s="86"/>
      <c r="Q1362" s="86"/>
      <c r="R1362" s="86"/>
    </row>
    <row r="1363" spans="1:29" x14ac:dyDescent="0.35">
      <c r="B1363" s="89"/>
      <c r="F1363" s="81"/>
      <c r="G1363" s="82"/>
      <c r="H1363" s="83"/>
      <c r="I1363" s="84"/>
      <c r="J1363" s="84"/>
      <c r="P1363" s="86"/>
      <c r="Q1363" s="86"/>
      <c r="R1363" s="86"/>
    </row>
    <row r="1364" spans="1:29" s="125" customFormat="1" x14ac:dyDescent="0.35">
      <c r="A1364" s="117"/>
      <c r="B1364" s="118"/>
      <c r="C1364" s="119"/>
      <c r="D1364" s="1"/>
      <c r="E1364" s="1"/>
      <c r="F1364" s="81"/>
      <c r="G1364" s="82"/>
      <c r="H1364" s="120"/>
      <c r="I1364" s="121"/>
      <c r="J1364" s="121"/>
      <c r="K1364" s="118"/>
      <c r="L1364" s="122"/>
      <c r="M1364" s="122"/>
      <c r="N1364" s="122"/>
      <c r="O1364" s="118"/>
      <c r="P1364" s="86"/>
      <c r="Q1364" s="86"/>
      <c r="R1364" s="86"/>
      <c r="S1364" s="123"/>
      <c r="T1364" s="124"/>
      <c r="AC1364" s="126"/>
    </row>
    <row r="1365" spans="1:29" x14ac:dyDescent="0.35">
      <c r="B1365" s="89"/>
      <c r="F1365" s="81"/>
      <c r="G1365" s="82"/>
      <c r="H1365" s="83"/>
      <c r="I1365" s="84"/>
      <c r="J1365" s="84"/>
      <c r="P1365" s="86"/>
      <c r="Q1365" s="86"/>
      <c r="R1365" s="86"/>
    </row>
    <row r="1366" spans="1:29" x14ac:dyDescent="0.35">
      <c r="B1366" s="89"/>
      <c r="F1366" s="81"/>
      <c r="G1366" s="82"/>
      <c r="H1366" s="83"/>
      <c r="I1366" s="84"/>
      <c r="J1366" s="84"/>
      <c r="P1366" s="86"/>
      <c r="Q1366" s="86"/>
      <c r="R1366" s="86"/>
    </row>
    <row r="1367" spans="1:29" x14ac:dyDescent="0.35">
      <c r="B1367" s="89"/>
      <c r="F1367" s="81"/>
      <c r="G1367" s="82"/>
      <c r="H1367" s="83"/>
      <c r="I1367" s="84"/>
      <c r="J1367" s="84"/>
      <c r="P1367" s="86"/>
      <c r="Q1367" s="86"/>
      <c r="R1367" s="86"/>
    </row>
    <row r="1368" spans="1:29" x14ac:dyDescent="0.35">
      <c r="B1368" s="89"/>
      <c r="F1368" s="81"/>
      <c r="G1368" s="82"/>
      <c r="H1368" s="83"/>
      <c r="I1368" s="84"/>
      <c r="J1368" s="84"/>
      <c r="P1368" s="86"/>
      <c r="Q1368" s="86"/>
      <c r="R1368" s="86"/>
    </row>
    <row r="1369" spans="1:29" x14ac:dyDescent="0.35">
      <c r="B1369" s="89"/>
      <c r="F1369" s="81"/>
      <c r="G1369" s="82"/>
      <c r="H1369" s="83"/>
      <c r="I1369" s="84"/>
      <c r="J1369" s="84"/>
      <c r="P1369" s="86"/>
      <c r="Q1369" s="86"/>
      <c r="R1369" s="86"/>
    </row>
    <row r="1370" spans="1:29" x14ac:dyDescent="0.35">
      <c r="B1370" s="89"/>
      <c r="F1370" s="81"/>
      <c r="G1370" s="82"/>
      <c r="H1370" s="83"/>
      <c r="I1370" s="84"/>
      <c r="J1370" s="84"/>
      <c r="P1370" s="86"/>
      <c r="Q1370" s="86"/>
      <c r="R1370" s="86"/>
    </row>
    <row r="1371" spans="1:29" x14ac:dyDescent="0.35">
      <c r="B1371" s="89"/>
      <c r="F1371" s="81"/>
      <c r="G1371" s="82"/>
      <c r="H1371" s="83"/>
      <c r="I1371" s="84"/>
      <c r="J1371" s="84"/>
      <c r="P1371" s="86"/>
      <c r="Q1371" s="86"/>
      <c r="R1371" s="86"/>
    </row>
    <row r="1372" spans="1:29" x14ac:dyDescent="0.35">
      <c r="B1372" s="89"/>
      <c r="F1372" s="81"/>
      <c r="G1372" s="82"/>
      <c r="H1372" s="83"/>
      <c r="I1372" s="84"/>
      <c r="J1372" s="84"/>
      <c r="P1372" s="86"/>
      <c r="Q1372" s="86"/>
      <c r="R1372" s="86"/>
    </row>
    <row r="1373" spans="1:29" x14ac:dyDescent="0.35">
      <c r="B1373" s="89"/>
      <c r="F1373" s="81"/>
      <c r="G1373" s="82"/>
      <c r="H1373" s="83"/>
      <c r="I1373" s="84"/>
      <c r="J1373" s="84"/>
      <c r="P1373" s="86"/>
      <c r="Q1373" s="86"/>
      <c r="R1373" s="86"/>
    </row>
    <row r="1374" spans="1:29" x14ac:dyDescent="0.35">
      <c r="B1374" s="89"/>
      <c r="F1374" s="81"/>
      <c r="G1374" s="82"/>
      <c r="H1374" s="83"/>
      <c r="I1374" s="84"/>
      <c r="J1374" s="84"/>
      <c r="P1374" s="86"/>
      <c r="Q1374" s="86"/>
      <c r="R1374" s="86"/>
    </row>
    <row r="1375" spans="1:29" x14ac:dyDescent="0.35">
      <c r="B1375" s="89"/>
      <c r="F1375" s="81"/>
      <c r="G1375" s="82"/>
      <c r="H1375" s="83"/>
      <c r="I1375" s="84"/>
      <c r="J1375" s="84"/>
      <c r="P1375" s="86"/>
      <c r="Q1375" s="86"/>
      <c r="R1375" s="86"/>
    </row>
    <row r="1376" spans="1:29" x14ac:dyDescent="0.35">
      <c r="B1376" s="89"/>
      <c r="F1376" s="81"/>
      <c r="G1376" s="82"/>
      <c r="H1376" s="83"/>
      <c r="I1376" s="84"/>
      <c r="J1376" s="84"/>
      <c r="P1376" s="86"/>
      <c r="Q1376" s="86"/>
      <c r="R1376" s="86"/>
    </row>
    <row r="1377" spans="2:18" x14ac:dyDescent="0.35">
      <c r="B1377" s="89"/>
      <c r="F1377" s="81"/>
      <c r="G1377" s="82"/>
      <c r="H1377" s="83"/>
      <c r="I1377" s="84"/>
      <c r="J1377" s="84"/>
      <c r="P1377" s="86"/>
      <c r="Q1377" s="86"/>
      <c r="R1377" s="86"/>
    </row>
    <row r="1378" spans="2:18" x14ac:dyDescent="0.35">
      <c r="B1378" s="89"/>
      <c r="F1378" s="81"/>
      <c r="G1378" s="82"/>
      <c r="H1378" s="83"/>
      <c r="I1378" s="84"/>
      <c r="J1378" s="84"/>
      <c r="P1378" s="86"/>
      <c r="Q1378" s="86"/>
      <c r="R1378" s="86"/>
    </row>
    <row r="1379" spans="2:18" x14ac:dyDescent="0.35">
      <c r="B1379" s="89"/>
      <c r="F1379" s="81"/>
      <c r="G1379" s="82"/>
      <c r="H1379" s="83"/>
      <c r="I1379" s="84"/>
      <c r="J1379" s="84"/>
      <c r="P1379" s="86"/>
      <c r="Q1379" s="86"/>
      <c r="R1379" s="86"/>
    </row>
    <row r="1380" spans="2:18" x14ac:dyDescent="0.35">
      <c r="B1380" s="89"/>
      <c r="F1380" s="81"/>
      <c r="G1380" s="82"/>
      <c r="H1380" s="83"/>
      <c r="I1380" s="84"/>
      <c r="J1380" s="84"/>
      <c r="P1380" s="86"/>
      <c r="Q1380" s="86"/>
      <c r="R1380" s="86"/>
    </row>
    <row r="1381" spans="2:18" x14ac:dyDescent="0.35">
      <c r="B1381" s="89"/>
      <c r="F1381" s="81"/>
      <c r="G1381" s="82"/>
      <c r="H1381" s="83"/>
      <c r="I1381" s="84"/>
      <c r="J1381" s="84"/>
      <c r="P1381" s="86"/>
      <c r="Q1381" s="86"/>
      <c r="R1381" s="86"/>
    </row>
    <row r="1382" spans="2:18" x14ac:dyDescent="0.35">
      <c r="B1382" s="89"/>
      <c r="F1382" s="81"/>
      <c r="G1382" s="82"/>
      <c r="H1382" s="83"/>
      <c r="I1382" s="84"/>
      <c r="J1382" s="84"/>
      <c r="P1382" s="86"/>
      <c r="Q1382" s="86"/>
      <c r="R1382" s="86"/>
    </row>
    <row r="1383" spans="2:18" x14ac:dyDescent="0.35">
      <c r="B1383" s="89"/>
      <c r="F1383" s="81"/>
      <c r="G1383" s="82"/>
      <c r="H1383" s="83"/>
      <c r="I1383" s="84"/>
      <c r="J1383" s="84"/>
      <c r="P1383" s="86"/>
      <c r="Q1383" s="86"/>
      <c r="R1383" s="86"/>
    </row>
    <row r="1384" spans="2:18" x14ac:dyDescent="0.35">
      <c r="B1384" s="89"/>
      <c r="F1384" s="81"/>
      <c r="G1384" s="82"/>
      <c r="H1384" s="83"/>
      <c r="I1384" s="84"/>
      <c r="J1384" s="84"/>
      <c r="P1384" s="86"/>
      <c r="Q1384" s="86"/>
      <c r="R1384" s="86"/>
    </row>
    <row r="1385" spans="2:18" x14ac:dyDescent="0.35">
      <c r="B1385" s="89"/>
      <c r="F1385" s="81"/>
      <c r="G1385" s="82"/>
      <c r="H1385" s="83"/>
      <c r="I1385" s="84"/>
      <c r="J1385" s="84"/>
      <c r="P1385" s="86"/>
      <c r="Q1385" s="86"/>
      <c r="R1385" s="86"/>
    </row>
    <row r="1386" spans="2:18" x14ac:dyDescent="0.35">
      <c r="B1386" s="89"/>
      <c r="F1386" s="81"/>
      <c r="G1386" s="82"/>
      <c r="H1386" s="83"/>
      <c r="I1386" s="84"/>
      <c r="J1386" s="84"/>
      <c r="P1386" s="86"/>
      <c r="Q1386" s="86"/>
      <c r="R1386" s="86"/>
    </row>
    <row r="1387" spans="2:18" x14ac:dyDescent="0.35">
      <c r="B1387" s="89"/>
      <c r="F1387" s="81"/>
      <c r="G1387" s="82"/>
      <c r="H1387" s="83"/>
      <c r="I1387" s="84"/>
      <c r="J1387" s="84"/>
      <c r="P1387" s="86"/>
      <c r="Q1387" s="86"/>
      <c r="R1387" s="86"/>
    </row>
    <row r="1388" spans="2:18" x14ac:dyDescent="0.35">
      <c r="B1388" s="89"/>
      <c r="F1388" s="81"/>
      <c r="G1388" s="82"/>
      <c r="H1388" s="83"/>
      <c r="I1388" s="84"/>
      <c r="J1388" s="84"/>
      <c r="P1388" s="86"/>
      <c r="Q1388" s="86"/>
      <c r="R1388" s="86"/>
    </row>
    <row r="1389" spans="2:18" x14ac:dyDescent="0.35">
      <c r="B1389" s="89"/>
      <c r="F1389" s="81"/>
      <c r="G1389" s="82"/>
      <c r="H1389" s="83"/>
      <c r="I1389" s="84"/>
      <c r="J1389" s="84"/>
      <c r="P1389" s="86"/>
      <c r="Q1389" s="86"/>
      <c r="R1389" s="86"/>
    </row>
    <row r="1390" spans="2:18" x14ac:dyDescent="0.35">
      <c r="B1390" s="89"/>
      <c r="F1390" s="81"/>
      <c r="G1390" s="82"/>
      <c r="H1390" s="83"/>
      <c r="I1390" s="84"/>
      <c r="J1390" s="84"/>
      <c r="P1390" s="86"/>
      <c r="Q1390" s="86"/>
      <c r="R1390" s="86"/>
    </row>
    <row r="1391" spans="2:18" x14ac:dyDescent="0.35">
      <c r="B1391" s="89"/>
      <c r="F1391" s="81"/>
      <c r="G1391" s="82"/>
      <c r="H1391" s="83"/>
      <c r="I1391" s="84"/>
      <c r="J1391" s="84"/>
      <c r="P1391" s="86"/>
      <c r="Q1391" s="86"/>
      <c r="R1391" s="86"/>
    </row>
    <row r="1392" spans="2:18" x14ac:dyDescent="0.35">
      <c r="B1392" s="89"/>
      <c r="F1392" s="81"/>
      <c r="G1392" s="82"/>
      <c r="H1392" s="83"/>
      <c r="I1392" s="84"/>
      <c r="J1392" s="84"/>
      <c r="P1392" s="86"/>
      <c r="Q1392" s="86"/>
      <c r="R1392" s="86"/>
    </row>
    <row r="1393" spans="2:18" x14ac:dyDescent="0.35">
      <c r="B1393" s="89"/>
      <c r="F1393" s="81"/>
      <c r="G1393" s="82"/>
      <c r="H1393" s="83"/>
      <c r="I1393" s="84"/>
      <c r="J1393" s="84"/>
      <c r="P1393" s="86"/>
      <c r="Q1393" s="86"/>
      <c r="R1393" s="86"/>
    </row>
    <row r="1394" spans="2:18" x14ac:dyDescent="0.35">
      <c r="B1394" s="89"/>
      <c r="F1394" s="81"/>
      <c r="G1394" s="82"/>
      <c r="H1394" s="83"/>
      <c r="I1394" s="84"/>
      <c r="J1394" s="84"/>
      <c r="P1394" s="86"/>
      <c r="Q1394" s="86"/>
      <c r="R1394" s="86"/>
    </row>
    <row r="1395" spans="2:18" x14ac:dyDescent="0.35">
      <c r="B1395" s="89"/>
      <c r="F1395" s="81"/>
      <c r="G1395" s="82"/>
      <c r="H1395" s="83"/>
      <c r="I1395" s="84"/>
      <c r="J1395" s="84"/>
      <c r="P1395" s="86"/>
      <c r="Q1395" s="86"/>
      <c r="R1395" s="86"/>
    </row>
    <row r="1396" spans="2:18" x14ac:dyDescent="0.35">
      <c r="B1396" s="89"/>
      <c r="F1396" s="81"/>
      <c r="G1396" s="82"/>
      <c r="H1396" s="83"/>
      <c r="I1396" s="84"/>
      <c r="J1396" s="84"/>
      <c r="P1396" s="86"/>
      <c r="Q1396" s="86"/>
      <c r="R1396" s="86"/>
    </row>
    <row r="1397" spans="2:18" x14ac:dyDescent="0.35">
      <c r="B1397" s="89"/>
      <c r="F1397" s="81"/>
      <c r="G1397" s="82"/>
      <c r="H1397" s="83"/>
      <c r="I1397" s="84"/>
      <c r="J1397" s="84"/>
      <c r="P1397" s="86"/>
      <c r="Q1397" s="86"/>
      <c r="R1397" s="86"/>
    </row>
    <row r="1398" spans="2:18" x14ac:dyDescent="0.35">
      <c r="B1398" s="89"/>
      <c r="F1398" s="81"/>
      <c r="G1398" s="82"/>
      <c r="H1398" s="83"/>
      <c r="I1398" s="84"/>
      <c r="J1398" s="84"/>
      <c r="P1398" s="86"/>
      <c r="Q1398" s="86"/>
      <c r="R1398" s="86"/>
    </row>
    <row r="1399" spans="2:18" x14ac:dyDescent="0.35">
      <c r="B1399" s="89"/>
      <c r="F1399" s="81"/>
      <c r="G1399" s="82"/>
      <c r="H1399" s="83"/>
      <c r="I1399" s="84"/>
      <c r="J1399" s="84"/>
      <c r="P1399" s="86"/>
      <c r="Q1399" s="86"/>
      <c r="R1399" s="86"/>
    </row>
    <row r="1400" spans="2:18" x14ac:dyDescent="0.35">
      <c r="B1400" s="89"/>
      <c r="F1400" s="81"/>
      <c r="G1400" s="82"/>
      <c r="H1400" s="83"/>
      <c r="I1400" s="84"/>
      <c r="J1400" s="84"/>
      <c r="P1400" s="86"/>
      <c r="Q1400" s="86"/>
      <c r="R1400" s="86"/>
    </row>
    <row r="1401" spans="2:18" x14ac:dyDescent="0.35">
      <c r="B1401" s="89"/>
      <c r="F1401" s="81"/>
      <c r="G1401" s="82"/>
      <c r="H1401" s="83"/>
      <c r="I1401" s="84"/>
      <c r="J1401" s="84"/>
      <c r="P1401" s="86"/>
      <c r="Q1401" s="86"/>
      <c r="R1401" s="86"/>
    </row>
    <row r="1402" spans="2:18" x14ac:dyDescent="0.35">
      <c r="B1402" s="89"/>
      <c r="F1402" s="81"/>
      <c r="G1402" s="82"/>
      <c r="H1402" s="83"/>
      <c r="I1402" s="84"/>
      <c r="J1402" s="84"/>
      <c r="P1402" s="86"/>
      <c r="Q1402" s="86"/>
      <c r="R1402" s="86"/>
    </row>
    <row r="1403" spans="2:18" x14ac:dyDescent="0.35">
      <c r="B1403" s="89"/>
      <c r="F1403" s="81"/>
      <c r="G1403" s="82"/>
      <c r="H1403" s="83"/>
      <c r="I1403" s="84"/>
      <c r="J1403" s="84"/>
      <c r="P1403" s="86"/>
      <c r="Q1403" s="86"/>
      <c r="R1403" s="86"/>
    </row>
    <row r="1404" spans="2:18" x14ac:dyDescent="0.35">
      <c r="B1404" s="89"/>
      <c r="F1404" s="81"/>
      <c r="G1404" s="82"/>
      <c r="H1404" s="83"/>
      <c r="I1404" s="84"/>
      <c r="J1404" s="84"/>
      <c r="P1404" s="86"/>
      <c r="Q1404" s="86"/>
      <c r="R1404" s="86"/>
    </row>
    <row r="1405" spans="2:18" x14ac:dyDescent="0.35">
      <c r="B1405" s="89"/>
      <c r="F1405" s="81"/>
      <c r="G1405" s="82"/>
      <c r="H1405" s="83"/>
      <c r="I1405" s="84"/>
      <c r="J1405" s="84"/>
      <c r="P1405" s="86"/>
      <c r="Q1405" s="86"/>
      <c r="R1405" s="86"/>
    </row>
    <row r="1406" spans="2:18" x14ac:dyDescent="0.35">
      <c r="B1406" s="89"/>
      <c r="F1406" s="81"/>
      <c r="G1406" s="82"/>
      <c r="H1406" s="83"/>
      <c r="I1406" s="84"/>
      <c r="J1406" s="84"/>
      <c r="P1406" s="86"/>
      <c r="Q1406" s="86"/>
      <c r="R1406" s="86"/>
    </row>
    <row r="1407" spans="2:18" x14ac:dyDescent="0.35">
      <c r="B1407" s="89"/>
      <c r="F1407" s="81"/>
      <c r="G1407" s="82"/>
      <c r="H1407" s="83"/>
      <c r="I1407" s="84"/>
      <c r="J1407" s="84"/>
      <c r="P1407" s="86"/>
      <c r="Q1407" s="86"/>
      <c r="R1407" s="86"/>
    </row>
    <row r="1408" spans="2:18" x14ac:dyDescent="0.35">
      <c r="B1408" s="89"/>
      <c r="F1408" s="81"/>
      <c r="G1408" s="82"/>
      <c r="H1408" s="83"/>
      <c r="I1408" s="84"/>
      <c r="J1408" s="84"/>
      <c r="P1408" s="86"/>
      <c r="Q1408" s="86"/>
      <c r="R1408" s="86"/>
    </row>
    <row r="1409" spans="2:18" x14ac:dyDescent="0.35">
      <c r="B1409" s="89"/>
      <c r="F1409" s="81"/>
      <c r="G1409" s="82"/>
      <c r="H1409" s="83"/>
      <c r="I1409" s="84"/>
      <c r="J1409" s="84"/>
      <c r="P1409" s="86"/>
      <c r="Q1409" s="86"/>
      <c r="R1409" s="86"/>
    </row>
    <row r="1410" spans="2:18" x14ac:dyDescent="0.35">
      <c r="B1410" s="89"/>
      <c r="F1410" s="81"/>
      <c r="G1410" s="82"/>
      <c r="H1410" s="83"/>
      <c r="I1410" s="84"/>
      <c r="J1410" s="84"/>
      <c r="P1410" s="86"/>
      <c r="Q1410" s="86"/>
      <c r="R1410" s="86"/>
    </row>
    <row r="1411" spans="2:18" x14ac:dyDescent="0.35">
      <c r="B1411" s="89"/>
      <c r="F1411" s="81"/>
      <c r="G1411" s="82"/>
      <c r="H1411" s="83"/>
      <c r="I1411" s="84"/>
      <c r="J1411" s="84"/>
      <c r="P1411" s="86"/>
      <c r="Q1411" s="86"/>
      <c r="R1411" s="86"/>
    </row>
    <row r="1412" spans="2:18" x14ac:dyDescent="0.35">
      <c r="B1412" s="89"/>
      <c r="F1412" s="81"/>
      <c r="G1412" s="82"/>
      <c r="H1412" s="83"/>
      <c r="I1412" s="84"/>
      <c r="J1412" s="84"/>
      <c r="P1412" s="86"/>
      <c r="Q1412" s="86"/>
      <c r="R1412" s="86"/>
    </row>
    <row r="1413" spans="2:18" x14ac:dyDescent="0.35">
      <c r="B1413" s="89"/>
      <c r="F1413" s="81"/>
      <c r="G1413" s="82"/>
      <c r="H1413" s="83"/>
      <c r="I1413" s="84"/>
      <c r="J1413" s="84"/>
      <c r="P1413" s="86"/>
      <c r="Q1413" s="86"/>
      <c r="R1413" s="86"/>
    </row>
    <row r="1414" spans="2:18" x14ac:dyDescent="0.35">
      <c r="B1414" s="89"/>
      <c r="F1414" s="81"/>
      <c r="G1414" s="82"/>
      <c r="H1414" s="83"/>
      <c r="I1414" s="84"/>
      <c r="J1414" s="84"/>
      <c r="P1414" s="86"/>
      <c r="Q1414" s="86"/>
      <c r="R1414" s="86"/>
    </row>
    <row r="1415" spans="2:18" x14ac:dyDescent="0.35">
      <c r="B1415" s="89"/>
      <c r="F1415" s="81"/>
      <c r="G1415" s="82"/>
      <c r="H1415" s="83"/>
      <c r="I1415" s="84"/>
      <c r="J1415" s="84"/>
      <c r="P1415" s="86"/>
      <c r="Q1415" s="86"/>
      <c r="R1415" s="86"/>
    </row>
    <row r="1416" spans="2:18" x14ac:dyDescent="0.35">
      <c r="B1416" s="89"/>
      <c r="F1416" s="81"/>
      <c r="G1416" s="82"/>
      <c r="H1416" s="83"/>
      <c r="I1416" s="84"/>
      <c r="J1416" s="84"/>
      <c r="P1416" s="86"/>
      <c r="Q1416" s="86"/>
      <c r="R1416" s="86"/>
    </row>
    <row r="1417" spans="2:18" x14ac:dyDescent="0.35">
      <c r="B1417" s="89"/>
      <c r="F1417" s="81"/>
      <c r="G1417" s="82"/>
      <c r="H1417" s="83"/>
      <c r="I1417" s="84"/>
      <c r="J1417" s="84"/>
      <c r="P1417" s="86"/>
      <c r="Q1417" s="86"/>
      <c r="R1417" s="86"/>
    </row>
    <row r="1418" spans="2:18" x14ac:dyDescent="0.35">
      <c r="B1418" s="89"/>
      <c r="F1418" s="81"/>
      <c r="G1418" s="82"/>
      <c r="H1418" s="83"/>
      <c r="I1418" s="84"/>
      <c r="J1418" s="84"/>
      <c r="P1418" s="86"/>
      <c r="Q1418" s="86"/>
      <c r="R1418" s="86"/>
    </row>
    <row r="1419" spans="2:18" x14ac:dyDescent="0.35">
      <c r="B1419" s="89"/>
      <c r="F1419" s="81"/>
      <c r="G1419" s="82"/>
      <c r="H1419" s="83"/>
      <c r="I1419" s="84"/>
      <c r="J1419" s="84"/>
      <c r="P1419" s="86"/>
      <c r="Q1419" s="86"/>
      <c r="R1419" s="86"/>
    </row>
    <row r="1420" spans="2:18" x14ac:dyDescent="0.35">
      <c r="B1420" s="89"/>
      <c r="F1420" s="81"/>
      <c r="G1420" s="82"/>
      <c r="H1420" s="83"/>
      <c r="I1420" s="84"/>
      <c r="J1420" s="84"/>
      <c r="P1420" s="86"/>
      <c r="Q1420" s="86"/>
      <c r="R1420" s="86"/>
    </row>
    <row r="1421" spans="2:18" x14ac:dyDescent="0.35">
      <c r="B1421" s="89"/>
      <c r="F1421" s="81"/>
      <c r="G1421" s="82"/>
      <c r="H1421" s="83"/>
      <c r="I1421" s="84"/>
      <c r="J1421" s="84"/>
      <c r="P1421" s="86"/>
      <c r="Q1421" s="86"/>
      <c r="R1421" s="86"/>
    </row>
    <row r="1422" spans="2:18" x14ac:dyDescent="0.35">
      <c r="B1422" s="89"/>
      <c r="F1422" s="81"/>
      <c r="G1422" s="82"/>
      <c r="H1422" s="83"/>
      <c r="I1422" s="84"/>
      <c r="J1422" s="84"/>
      <c r="P1422" s="86"/>
      <c r="Q1422" s="86"/>
      <c r="R1422" s="86"/>
    </row>
    <row r="1423" spans="2:18" x14ac:dyDescent="0.35">
      <c r="B1423" s="89"/>
      <c r="F1423" s="81"/>
      <c r="G1423" s="82"/>
      <c r="H1423" s="83"/>
      <c r="I1423" s="84"/>
      <c r="J1423" s="84"/>
      <c r="P1423" s="86"/>
      <c r="Q1423" s="86"/>
      <c r="R1423" s="86"/>
    </row>
    <row r="1424" spans="2:18" x14ac:dyDescent="0.35">
      <c r="B1424" s="89"/>
      <c r="F1424" s="81"/>
      <c r="G1424" s="82"/>
      <c r="H1424" s="83"/>
      <c r="I1424" s="84"/>
      <c r="J1424" s="84"/>
      <c r="P1424" s="86"/>
      <c r="Q1424" s="86"/>
      <c r="R1424" s="86"/>
    </row>
    <row r="1425" spans="2:18" x14ac:dyDescent="0.35">
      <c r="B1425" s="89"/>
      <c r="F1425" s="81"/>
      <c r="G1425" s="82"/>
      <c r="H1425" s="83"/>
      <c r="I1425" s="84"/>
      <c r="J1425" s="84"/>
      <c r="P1425" s="86"/>
      <c r="Q1425" s="86"/>
      <c r="R1425" s="86"/>
    </row>
    <row r="1426" spans="2:18" x14ac:dyDescent="0.35">
      <c r="B1426" s="89"/>
      <c r="F1426" s="81"/>
      <c r="G1426" s="82"/>
      <c r="H1426" s="83"/>
      <c r="I1426" s="84"/>
      <c r="J1426" s="84"/>
      <c r="P1426" s="86"/>
      <c r="Q1426" s="86"/>
      <c r="R1426" s="86"/>
    </row>
    <row r="1427" spans="2:18" x14ac:dyDescent="0.35">
      <c r="B1427" s="89"/>
      <c r="F1427" s="81"/>
      <c r="G1427" s="82"/>
      <c r="H1427" s="83"/>
      <c r="I1427" s="84"/>
      <c r="J1427" s="84"/>
      <c r="P1427" s="86"/>
      <c r="Q1427" s="86"/>
      <c r="R1427" s="86"/>
    </row>
    <row r="1428" spans="2:18" x14ac:dyDescent="0.35">
      <c r="B1428" s="89"/>
      <c r="F1428" s="81"/>
      <c r="G1428" s="82"/>
      <c r="H1428" s="83"/>
      <c r="I1428" s="84"/>
      <c r="J1428" s="84"/>
      <c r="P1428" s="86"/>
      <c r="Q1428" s="86"/>
      <c r="R1428" s="86"/>
    </row>
    <row r="1429" spans="2:18" x14ac:dyDescent="0.35">
      <c r="B1429" s="89"/>
      <c r="F1429" s="81"/>
      <c r="G1429" s="82"/>
      <c r="H1429" s="83"/>
      <c r="I1429" s="84"/>
      <c r="J1429" s="84"/>
      <c r="P1429" s="86"/>
      <c r="Q1429" s="86"/>
      <c r="R1429" s="86"/>
    </row>
    <row r="1430" spans="2:18" x14ac:dyDescent="0.35">
      <c r="B1430" s="89"/>
      <c r="F1430" s="81"/>
      <c r="G1430" s="82"/>
      <c r="H1430" s="83"/>
      <c r="I1430" s="84"/>
      <c r="J1430" s="84"/>
      <c r="P1430" s="86"/>
      <c r="Q1430" s="86"/>
      <c r="R1430" s="86"/>
    </row>
    <row r="1431" spans="2:18" x14ac:dyDescent="0.35">
      <c r="B1431" s="89"/>
      <c r="F1431" s="81"/>
      <c r="G1431" s="82"/>
      <c r="H1431" s="83"/>
      <c r="I1431" s="84"/>
      <c r="J1431" s="84"/>
      <c r="P1431" s="86"/>
      <c r="Q1431" s="86"/>
      <c r="R1431" s="86"/>
    </row>
    <row r="1432" spans="2:18" x14ac:dyDescent="0.35">
      <c r="B1432" s="89"/>
      <c r="F1432" s="81"/>
      <c r="G1432" s="82"/>
      <c r="H1432" s="83"/>
      <c r="I1432" s="84"/>
      <c r="J1432" s="84"/>
      <c r="P1432" s="86"/>
      <c r="Q1432" s="86"/>
      <c r="R1432" s="86"/>
    </row>
    <row r="1433" spans="2:18" x14ac:dyDescent="0.35">
      <c r="B1433" s="89"/>
      <c r="F1433" s="81"/>
      <c r="G1433" s="82"/>
      <c r="H1433" s="83"/>
      <c r="I1433" s="84"/>
      <c r="J1433" s="84"/>
      <c r="P1433" s="86"/>
      <c r="Q1433" s="86"/>
      <c r="R1433" s="86"/>
    </row>
    <row r="1434" spans="2:18" x14ac:dyDescent="0.35">
      <c r="B1434" s="89"/>
      <c r="F1434" s="81"/>
      <c r="G1434" s="82"/>
      <c r="H1434" s="83"/>
      <c r="I1434" s="84"/>
      <c r="J1434" s="84"/>
      <c r="P1434" s="86"/>
      <c r="Q1434" s="86"/>
      <c r="R1434" s="86"/>
    </row>
    <row r="1435" spans="2:18" x14ac:dyDescent="0.35">
      <c r="B1435" s="89"/>
      <c r="F1435" s="81"/>
      <c r="G1435" s="82"/>
      <c r="H1435" s="83"/>
      <c r="I1435" s="84"/>
      <c r="J1435" s="84"/>
      <c r="P1435" s="86"/>
      <c r="Q1435" s="86"/>
      <c r="R1435" s="86"/>
    </row>
    <row r="1436" spans="2:18" x14ac:dyDescent="0.35">
      <c r="B1436" s="89"/>
      <c r="F1436" s="81"/>
      <c r="G1436" s="82"/>
      <c r="H1436" s="83"/>
      <c r="I1436" s="84"/>
      <c r="J1436" s="84"/>
      <c r="P1436" s="86"/>
      <c r="Q1436" s="86"/>
      <c r="R1436" s="86"/>
    </row>
    <row r="1437" spans="2:18" x14ac:dyDescent="0.35">
      <c r="B1437" s="89"/>
      <c r="F1437" s="81"/>
      <c r="G1437" s="82"/>
      <c r="H1437" s="83"/>
      <c r="I1437" s="84"/>
      <c r="J1437" s="84"/>
      <c r="P1437" s="86"/>
      <c r="Q1437" s="86"/>
      <c r="R1437" s="86"/>
    </row>
    <row r="1438" spans="2:18" x14ac:dyDescent="0.35">
      <c r="B1438" s="89"/>
      <c r="F1438" s="81"/>
      <c r="G1438" s="82"/>
      <c r="H1438" s="83"/>
      <c r="I1438" s="84"/>
      <c r="J1438" s="84"/>
      <c r="P1438" s="86"/>
      <c r="Q1438" s="86"/>
      <c r="R1438" s="86"/>
    </row>
    <row r="1439" spans="2:18" x14ac:dyDescent="0.35">
      <c r="B1439" s="89"/>
      <c r="F1439" s="81"/>
      <c r="G1439" s="82"/>
      <c r="H1439" s="83"/>
      <c r="I1439" s="84"/>
      <c r="J1439" s="84"/>
      <c r="P1439" s="86"/>
      <c r="Q1439" s="86"/>
      <c r="R1439" s="86"/>
    </row>
    <row r="1440" spans="2:18" x14ac:dyDescent="0.35">
      <c r="B1440" s="89"/>
      <c r="F1440" s="81"/>
      <c r="G1440" s="82"/>
      <c r="H1440" s="83"/>
      <c r="I1440" s="84"/>
      <c r="J1440" s="84"/>
      <c r="P1440" s="86"/>
      <c r="Q1440" s="86"/>
      <c r="R1440" s="86"/>
    </row>
    <row r="1441" spans="2:18" x14ac:dyDescent="0.35">
      <c r="B1441" s="89"/>
      <c r="F1441" s="81"/>
      <c r="G1441" s="82"/>
      <c r="H1441" s="83"/>
      <c r="I1441" s="84"/>
      <c r="J1441" s="84"/>
      <c r="P1441" s="86"/>
      <c r="Q1441" s="86"/>
      <c r="R1441" s="86"/>
    </row>
    <row r="1442" spans="2:18" x14ac:dyDescent="0.35">
      <c r="B1442" s="89"/>
      <c r="F1442" s="81"/>
      <c r="G1442" s="82"/>
      <c r="H1442" s="83"/>
      <c r="I1442" s="84"/>
      <c r="J1442" s="84"/>
      <c r="P1442" s="86"/>
      <c r="Q1442" s="86"/>
      <c r="R1442" s="86"/>
    </row>
    <row r="1443" spans="2:18" x14ac:dyDescent="0.35">
      <c r="B1443" s="89"/>
      <c r="F1443" s="81"/>
      <c r="G1443" s="82"/>
      <c r="H1443" s="83"/>
      <c r="I1443" s="84"/>
      <c r="J1443" s="84"/>
      <c r="P1443" s="86"/>
      <c r="Q1443" s="86"/>
      <c r="R1443" s="86"/>
    </row>
    <row r="1444" spans="2:18" x14ac:dyDescent="0.35">
      <c r="B1444" s="89"/>
      <c r="F1444" s="81"/>
      <c r="G1444" s="82"/>
      <c r="H1444" s="83"/>
      <c r="I1444" s="84"/>
      <c r="J1444" s="84"/>
      <c r="P1444" s="86"/>
      <c r="Q1444" s="86"/>
      <c r="R1444" s="86"/>
    </row>
    <row r="1445" spans="2:18" x14ac:dyDescent="0.35">
      <c r="B1445" s="89"/>
      <c r="F1445" s="81"/>
      <c r="G1445" s="82"/>
      <c r="H1445" s="83"/>
      <c r="I1445" s="84"/>
      <c r="J1445" s="84"/>
      <c r="P1445" s="86"/>
      <c r="Q1445" s="86"/>
      <c r="R1445" s="86"/>
    </row>
    <row r="1446" spans="2:18" x14ac:dyDescent="0.35">
      <c r="B1446" s="89"/>
      <c r="F1446" s="81"/>
      <c r="G1446" s="82"/>
      <c r="H1446" s="83"/>
      <c r="I1446" s="84"/>
      <c r="J1446" s="84"/>
      <c r="P1446" s="86"/>
      <c r="Q1446" s="86"/>
      <c r="R1446" s="86"/>
    </row>
    <row r="1447" spans="2:18" x14ac:dyDescent="0.35">
      <c r="B1447" s="89"/>
      <c r="F1447" s="81"/>
      <c r="G1447" s="82"/>
      <c r="H1447" s="83"/>
      <c r="I1447" s="84"/>
      <c r="J1447" s="84"/>
      <c r="P1447" s="86"/>
      <c r="Q1447" s="86"/>
      <c r="R1447" s="86"/>
    </row>
    <row r="1448" spans="2:18" x14ac:dyDescent="0.35">
      <c r="B1448" s="89"/>
      <c r="F1448" s="81"/>
      <c r="G1448" s="82"/>
      <c r="H1448" s="83"/>
      <c r="I1448" s="84"/>
      <c r="J1448" s="84"/>
      <c r="P1448" s="86"/>
      <c r="Q1448" s="86"/>
      <c r="R1448" s="86"/>
    </row>
    <row r="1449" spans="2:18" x14ac:dyDescent="0.35">
      <c r="B1449" s="89"/>
      <c r="F1449" s="81"/>
      <c r="G1449" s="82"/>
      <c r="H1449" s="83"/>
      <c r="I1449" s="84"/>
      <c r="J1449" s="84"/>
      <c r="P1449" s="86"/>
      <c r="Q1449" s="86"/>
      <c r="R1449" s="86"/>
    </row>
    <row r="1450" spans="2:18" x14ac:dyDescent="0.35">
      <c r="B1450" s="89"/>
      <c r="F1450" s="81"/>
      <c r="G1450" s="82"/>
      <c r="H1450" s="83"/>
      <c r="I1450" s="84"/>
      <c r="J1450" s="84"/>
      <c r="P1450" s="86"/>
      <c r="Q1450" s="86"/>
      <c r="R1450" s="86"/>
    </row>
    <row r="1451" spans="2:18" x14ac:dyDescent="0.35">
      <c r="B1451" s="89"/>
      <c r="F1451" s="81"/>
      <c r="G1451" s="82"/>
      <c r="H1451" s="83"/>
      <c r="I1451" s="84"/>
      <c r="J1451" s="84"/>
      <c r="P1451" s="86"/>
      <c r="Q1451" s="86"/>
      <c r="R1451" s="86"/>
    </row>
    <row r="1452" spans="2:18" x14ac:dyDescent="0.35">
      <c r="B1452" s="89"/>
      <c r="F1452" s="81"/>
      <c r="G1452" s="82"/>
      <c r="H1452" s="83"/>
      <c r="I1452" s="84"/>
      <c r="J1452" s="84"/>
      <c r="P1452" s="86"/>
      <c r="Q1452" s="86"/>
      <c r="R1452" s="86"/>
    </row>
    <row r="1453" spans="2:18" x14ac:dyDescent="0.35">
      <c r="B1453" s="89"/>
      <c r="F1453" s="81"/>
      <c r="G1453" s="82"/>
      <c r="H1453" s="83"/>
      <c r="I1453" s="84"/>
      <c r="J1453" s="84"/>
      <c r="P1453" s="86"/>
      <c r="Q1453" s="86"/>
      <c r="R1453" s="86"/>
    </row>
    <row r="1454" spans="2:18" x14ac:dyDescent="0.35">
      <c r="B1454" s="89"/>
      <c r="F1454" s="81"/>
      <c r="G1454" s="82"/>
      <c r="H1454" s="83"/>
      <c r="I1454" s="84"/>
      <c r="J1454" s="84"/>
      <c r="P1454" s="86"/>
      <c r="Q1454" s="86"/>
      <c r="R1454" s="86"/>
    </row>
    <row r="1455" spans="2:18" x14ac:dyDescent="0.35">
      <c r="B1455" s="89"/>
      <c r="F1455" s="81"/>
      <c r="G1455" s="82"/>
      <c r="H1455" s="83"/>
      <c r="I1455" s="84"/>
      <c r="J1455" s="84"/>
      <c r="P1455" s="86"/>
      <c r="Q1455" s="86"/>
      <c r="R1455" s="86"/>
    </row>
    <row r="1456" spans="2:18" x14ac:dyDescent="0.35">
      <c r="B1456" s="89"/>
      <c r="F1456" s="81"/>
      <c r="G1456" s="82"/>
      <c r="H1456" s="83"/>
      <c r="I1456" s="84"/>
      <c r="J1456" s="84"/>
      <c r="P1456" s="86"/>
      <c r="Q1456" s="86"/>
      <c r="R1456" s="86"/>
    </row>
    <row r="1457" spans="2:18" x14ac:dyDescent="0.35">
      <c r="B1457" s="89"/>
      <c r="F1457" s="81"/>
      <c r="G1457" s="82"/>
      <c r="H1457" s="83"/>
      <c r="I1457" s="84"/>
      <c r="J1457" s="84"/>
      <c r="P1457" s="86"/>
      <c r="Q1457" s="86"/>
      <c r="R1457" s="86"/>
    </row>
    <row r="1458" spans="2:18" x14ac:dyDescent="0.35">
      <c r="B1458" s="89"/>
      <c r="F1458" s="81"/>
      <c r="G1458" s="82"/>
      <c r="H1458" s="83"/>
      <c r="I1458" s="84"/>
      <c r="J1458" s="84"/>
      <c r="P1458" s="86"/>
      <c r="Q1458" s="86"/>
      <c r="R1458" s="86"/>
    </row>
    <row r="1459" spans="2:18" x14ac:dyDescent="0.35">
      <c r="B1459" s="89"/>
      <c r="F1459" s="81"/>
      <c r="G1459" s="82"/>
      <c r="H1459" s="83"/>
      <c r="I1459" s="84"/>
      <c r="J1459" s="84"/>
      <c r="P1459" s="86"/>
      <c r="Q1459" s="86"/>
      <c r="R1459" s="86"/>
    </row>
    <row r="1460" spans="2:18" x14ac:dyDescent="0.35">
      <c r="B1460" s="89"/>
      <c r="F1460" s="81"/>
      <c r="G1460" s="82"/>
      <c r="H1460" s="83"/>
      <c r="I1460" s="84"/>
      <c r="J1460" s="84"/>
      <c r="P1460" s="86"/>
      <c r="Q1460" s="86"/>
      <c r="R1460" s="86"/>
    </row>
    <row r="1461" spans="2:18" x14ac:dyDescent="0.35">
      <c r="B1461" s="89"/>
      <c r="F1461" s="81"/>
      <c r="G1461" s="82"/>
      <c r="H1461" s="83"/>
      <c r="I1461" s="84"/>
      <c r="J1461" s="84"/>
      <c r="P1461" s="86"/>
      <c r="Q1461" s="86"/>
      <c r="R1461" s="86"/>
    </row>
    <row r="1462" spans="2:18" x14ac:dyDescent="0.35">
      <c r="B1462" s="89"/>
      <c r="F1462" s="81"/>
      <c r="G1462" s="82"/>
      <c r="H1462" s="83"/>
      <c r="I1462" s="84"/>
      <c r="J1462" s="84"/>
      <c r="P1462" s="86"/>
      <c r="Q1462" s="86"/>
      <c r="R1462" s="86"/>
    </row>
    <row r="1463" spans="2:18" x14ac:dyDescent="0.35">
      <c r="B1463" s="89"/>
      <c r="F1463" s="81"/>
      <c r="G1463" s="82"/>
      <c r="H1463" s="83"/>
      <c r="I1463" s="84"/>
      <c r="J1463" s="84"/>
      <c r="P1463" s="86"/>
      <c r="Q1463" s="86"/>
      <c r="R1463" s="86"/>
    </row>
    <row r="1464" spans="2:18" x14ac:dyDescent="0.35">
      <c r="B1464" s="89"/>
      <c r="F1464" s="81"/>
      <c r="G1464" s="82"/>
      <c r="H1464" s="83"/>
      <c r="I1464" s="84"/>
      <c r="J1464" s="84"/>
      <c r="P1464" s="86"/>
      <c r="Q1464" s="86"/>
      <c r="R1464" s="86"/>
    </row>
    <row r="1465" spans="2:18" x14ac:dyDescent="0.35">
      <c r="B1465" s="89"/>
      <c r="F1465" s="81"/>
      <c r="G1465" s="82"/>
      <c r="H1465" s="83"/>
      <c r="I1465" s="84"/>
      <c r="J1465" s="84"/>
      <c r="P1465" s="86"/>
      <c r="Q1465" s="86"/>
      <c r="R1465" s="86"/>
    </row>
    <row r="1466" spans="2:18" x14ac:dyDescent="0.35">
      <c r="B1466" s="89"/>
      <c r="F1466" s="81"/>
      <c r="G1466" s="82"/>
      <c r="H1466" s="83"/>
      <c r="I1466" s="84"/>
      <c r="J1466" s="84"/>
      <c r="P1466" s="86"/>
      <c r="Q1466" s="86"/>
      <c r="R1466" s="86"/>
    </row>
    <row r="1467" spans="2:18" x14ac:dyDescent="0.35">
      <c r="B1467" s="89"/>
      <c r="F1467" s="81"/>
      <c r="G1467" s="82"/>
      <c r="H1467" s="83"/>
      <c r="I1467" s="84"/>
      <c r="J1467" s="84"/>
      <c r="P1467" s="86"/>
      <c r="Q1467" s="86"/>
      <c r="R1467" s="86"/>
    </row>
    <row r="1468" spans="2:18" x14ac:dyDescent="0.35">
      <c r="B1468" s="89"/>
      <c r="F1468" s="81"/>
      <c r="G1468" s="82"/>
      <c r="H1468" s="83"/>
      <c r="I1468" s="84"/>
      <c r="J1468" s="84"/>
      <c r="P1468" s="86"/>
      <c r="Q1468" s="86"/>
      <c r="R1468" s="86"/>
    </row>
    <row r="1469" spans="2:18" x14ac:dyDescent="0.35">
      <c r="B1469" s="89"/>
      <c r="F1469" s="81"/>
      <c r="G1469" s="82"/>
      <c r="H1469" s="83"/>
      <c r="I1469" s="84"/>
      <c r="J1469" s="84"/>
      <c r="P1469" s="86"/>
      <c r="Q1469" s="86"/>
      <c r="R1469" s="86"/>
    </row>
    <row r="1470" spans="2:18" x14ac:dyDescent="0.35">
      <c r="B1470" s="89"/>
      <c r="F1470" s="81"/>
      <c r="G1470" s="82"/>
      <c r="H1470" s="83"/>
      <c r="I1470" s="84"/>
      <c r="J1470" s="84"/>
      <c r="P1470" s="86"/>
      <c r="Q1470" s="86"/>
      <c r="R1470" s="86"/>
    </row>
    <row r="1471" spans="2:18" x14ac:dyDescent="0.35">
      <c r="B1471" s="89"/>
      <c r="F1471" s="81"/>
      <c r="G1471" s="82"/>
      <c r="H1471" s="83"/>
      <c r="I1471" s="84"/>
      <c r="J1471" s="84"/>
      <c r="P1471" s="86"/>
      <c r="Q1471" s="86"/>
      <c r="R1471" s="86"/>
    </row>
    <row r="1472" spans="2:18" x14ac:dyDescent="0.35">
      <c r="B1472" s="89"/>
      <c r="F1472" s="81"/>
      <c r="G1472" s="82"/>
      <c r="H1472" s="83"/>
      <c r="I1472" s="84"/>
      <c r="J1472" s="84"/>
      <c r="P1472" s="86"/>
      <c r="Q1472" s="86"/>
      <c r="R1472" s="86"/>
    </row>
    <row r="1473" spans="2:18" x14ac:dyDescent="0.35">
      <c r="B1473" s="89"/>
      <c r="F1473" s="81"/>
      <c r="G1473" s="82"/>
      <c r="H1473" s="83"/>
      <c r="I1473" s="84"/>
      <c r="J1473" s="84"/>
      <c r="P1473" s="86"/>
      <c r="Q1473" s="86"/>
      <c r="R1473" s="86"/>
    </row>
    <row r="1474" spans="2:18" x14ac:dyDescent="0.35">
      <c r="B1474" s="89"/>
      <c r="F1474" s="81"/>
      <c r="G1474" s="82"/>
      <c r="H1474" s="83"/>
      <c r="I1474" s="84"/>
      <c r="J1474" s="84"/>
      <c r="P1474" s="86"/>
      <c r="Q1474" s="86"/>
      <c r="R1474" s="86"/>
    </row>
    <row r="1475" spans="2:18" x14ac:dyDescent="0.35">
      <c r="B1475" s="89"/>
      <c r="F1475" s="81"/>
      <c r="G1475" s="82"/>
      <c r="H1475" s="83"/>
      <c r="I1475" s="84"/>
      <c r="J1475" s="84"/>
      <c r="P1475" s="86"/>
      <c r="Q1475" s="86"/>
      <c r="R1475" s="86"/>
    </row>
    <row r="1476" spans="2:18" x14ac:dyDescent="0.35">
      <c r="B1476" s="89"/>
      <c r="F1476" s="81"/>
      <c r="G1476" s="82"/>
      <c r="H1476" s="83"/>
      <c r="I1476" s="84"/>
      <c r="J1476" s="84"/>
      <c r="P1476" s="86"/>
      <c r="Q1476" s="86"/>
      <c r="R1476" s="86"/>
    </row>
    <row r="1477" spans="2:18" x14ac:dyDescent="0.35">
      <c r="B1477" s="89"/>
      <c r="F1477" s="81"/>
      <c r="G1477" s="82"/>
      <c r="H1477" s="83"/>
      <c r="I1477" s="84"/>
      <c r="J1477" s="84"/>
      <c r="P1477" s="86"/>
      <c r="Q1477" s="86"/>
      <c r="R1477" s="86"/>
    </row>
    <row r="1478" spans="2:18" x14ac:dyDescent="0.35">
      <c r="B1478" s="89"/>
      <c r="F1478" s="81"/>
      <c r="G1478" s="82"/>
      <c r="H1478" s="83"/>
      <c r="I1478" s="84"/>
      <c r="J1478" s="84"/>
      <c r="P1478" s="86"/>
      <c r="Q1478" s="86"/>
      <c r="R1478" s="86"/>
    </row>
    <row r="1479" spans="2:18" x14ac:dyDescent="0.35">
      <c r="B1479" s="89"/>
      <c r="F1479" s="81"/>
      <c r="G1479" s="82"/>
      <c r="H1479" s="83"/>
      <c r="I1479" s="84"/>
      <c r="J1479" s="84"/>
      <c r="P1479" s="86"/>
      <c r="Q1479" s="86"/>
      <c r="R1479" s="86"/>
    </row>
    <row r="1480" spans="2:18" x14ac:dyDescent="0.35">
      <c r="B1480" s="89"/>
      <c r="F1480" s="81"/>
      <c r="G1480" s="82"/>
      <c r="H1480" s="83"/>
      <c r="I1480" s="84"/>
      <c r="J1480" s="84"/>
      <c r="P1480" s="86"/>
      <c r="Q1480" s="86"/>
      <c r="R1480" s="86"/>
    </row>
    <row r="1481" spans="2:18" x14ac:dyDescent="0.35">
      <c r="B1481" s="89"/>
      <c r="F1481" s="81"/>
      <c r="G1481" s="82"/>
      <c r="H1481" s="83"/>
      <c r="I1481" s="84"/>
      <c r="J1481" s="84"/>
      <c r="P1481" s="86"/>
      <c r="Q1481" s="86"/>
      <c r="R1481" s="86"/>
    </row>
    <row r="1482" spans="2:18" x14ac:dyDescent="0.35">
      <c r="B1482" s="89"/>
      <c r="F1482" s="81"/>
      <c r="G1482" s="82"/>
      <c r="H1482" s="83"/>
      <c r="I1482" s="84"/>
      <c r="J1482" s="84"/>
      <c r="P1482" s="86"/>
      <c r="Q1482" s="86"/>
      <c r="R1482" s="86"/>
    </row>
    <row r="1483" spans="2:18" x14ac:dyDescent="0.35">
      <c r="B1483" s="89"/>
      <c r="F1483" s="81"/>
      <c r="G1483" s="82"/>
      <c r="H1483" s="83"/>
      <c r="I1483" s="84"/>
      <c r="J1483" s="84"/>
      <c r="P1483" s="86"/>
      <c r="Q1483" s="86"/>
      <c r="R1483" s="86"/>
    </row>
    <row r="1581" spans="1:1" x14ac:dyDescent="0.35">
      <c r="A1581" s="60"/>
    </row>
  </sheetData>
  <autoFilter ref="A1:R843" xr:uid="{C770359E-7FF9-48CB-AA0A-4DF340B1E685}"/>
  <mergeCells count="3">
    <mergeCell ref="T2:AB2"/>
    <mergeCell ref="T28:AB28"/>
    <mergeCell ref="T52:AB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71DCE-5C3E-4A90-9438-975706C563AA}">
  <dimension ref="A1:Z2464"/>
  <sheetViews>
    <sheetView showGridLines="0" zoomScale="97" zoomScaleNormal="100" workbookViewId="0">
      <pane ySplit="8" topLeftCell="A1827" activePane="bottomLeft" state="frozen"/>
      <selection activeCell="L1" sqref="L1"/>
      <selection pane="bottomLeft" activeCell="A993" sqref="A993:A1838"/>
    </sheetView>
  </sheetViews>
  <sheetFormatPr defaultColWidth="11.1796875" defaultRowHeight="14.5" x14ac:dyDescent="0.35"/>
  <cols>
    <col min="1" max="1" width="11.1796875" style="15"/>
    <col min="2" max="2" width="11.26953125" style="50" bestFit="1" customWidth="1"/>
    <col min="3" max="3" width="17" style="51" customWidth="1"/>
    <col min="4" max="4" width="14.81640625" style="52" customWidth="1"/>
    <col min="5" max="5" width="11.26953125" style="22" bestFit="1" customWidth="1"/>
    <col min="6" max="6" width="11.26953125" style="51" bestFit="1" customWidth="1"/>
    <col min="7" max="7" width="11.26953125" style="19" bestFit="1" customWidth="1"/>
    <col min="8" max="9" width="11.26953125" style="51" bestFit="1" customWidth="1"/>
    <col min="10" max="10" width="14.453125" style="55" customWidth="1"/>
    <col min="11" max="11" width="11.26953125" style="51" bestFit="1" customWidth="1"/>
    <col min="12" max="12" width="11.7265625" style="55" bestFit="1" customWidth="1"/>
    <col min="13" max="13" width="11.26953125" style="53" bestFit="1" customWidth="1"/>
    <col min="14" max="14" width="2.26953125" style="54" customWidth="1"/>
    <col min="15" max="16" width="14.08984375" style="44" customWidth="1"/>
    <col min="17" max="17" width="11.453125" style="11" bestFit="1" customWidth="1"/>
    <col min="18" max="19" width="11.36328125" style="6" customWidth="1"/>
    <col min="20" max="20" width="15.54296875" style="12" customWidth="1"/>
    <col min="21" max="21" width="15.54296875" style="65" customWidth="1"/>
    <col min="22" max="22" width="15.54296875" style="13" customWidth="1"/>
    <col min="23" max="23" width="11.1796875" style="13"/>
    <col min="24" max="24" width="13.90625" style="14" bestFit="1" customWidth="1"/>
    <col min="25" max="16384" width="11.1796875" style="15"/>
  </cols>
  <sheetData>
    <row r="1" spans="1:25" ht="15" thickBot="1" x14ac:dyDescent="0.4">
      <c r="A1" s="1"/>
      <c r="B1" s="2"/>
      <c r="C1" s="3"/>
      <c r="D1" s="4"/>
      <c r="E1" s="5"/>
      <c r="F1" s="3"/>
      <c r="G1" s="6"/>
      <c r="H1" s="3"/>
      <c r="I1" s="3"/>
      <c r="J1" s="7"/>
      <c r="K1" s="3"/>
      <c r="L1" s="7"/>
      <c r="M1" s="8"/>
      <c r="N1" s="9"/>
      <c r="O1" s="10"/>
      <c r="P1" s="10"/>
    </row>
    <row r="2" spans="1:25" x14ac:dyDescent="0.35">
      <c r="A2" s="16" t="s">
        <v>0</v>
      </c>
      <c r="B2" s="2"/>
      <c r="C2" s="3"/>
      <c r="D2" s="4"/>
      <c r="E2" s="5"/>
      <c r="F2" s="3"/>
      <c r="G2" s="6"/>
      <c r="H2" s="3"/>
      <c r="I2" s="3"/>
      <c r="J2" s="7"/>
      <c r="K2" s="3"/>
      <c r="L2" s="7"/>
      <c r="M2" s="17" t="s">
        <v>1</v>
      </c>
      <c r="N2" s="9"/>
      <c r="O2" s="18" t="s">
        <v>2</v>
      </c>
      <c r="P2" s="18"/>
    </row>
    <row r="3" spans="1:25" x14ac:dyDescent="0.35">
      <c r="A3" s="16" t="s">
        <v>3</v>
      </c>
      <c r="B3" s="2"/>
      <c r="C3" s="3"/>
      <c r="D3" s="4"/>
      <c r="E3" s="5"/>
      <c r="F3" s="3"/>
      <c r="H3" s="3"/>
      <c r="I3" s="3"/>
      <c r="J3" s="7"/>
      <c r="K3" s="3"/>
      <c r="L3" s="7"/>
      <c r="M3" s="20" t="s">
        <v>4</v>
      </c>
      <c r="N3" s="9"/>
      <c r="O3" s="18" t="s">
        <v>4</v>
      </c>
      <c r="P3" s="18"/>
    </row>
    <row r="4" spans="1:25" x14ac:dyDescent="0.35">
      <c r="A4" s="21"/>
      <c r="B4" s="2"/>
      <c r="C4" s="5"/>
      <c r="D4" s="4"/>
      <c r="E4" s="5"/>
      <c r="F4" s="5"/>
      <c r="G4" s="6"/>
      <c r="H4" s="5"/>
      <c r="I4" s="22"/>
      <c r="J4" s="23"/>
      <c r="K4" s="5"/>
      <c r="L4" s="23"/>
      <c r="M4" s="20" t="s">
        <v>5</v>
      </c>
      <c r="N4" s="9"/>
      <c r="O4" s="18" t="s">
        <v>6</v>
      </c>
      <c r="P4" s="18"/>
    </row>
    <row r="5" spans="1:25" x14ac:dyDescent="0.35">
      <c r="A5" s="21"/>
      <c r="B5" s="2"/>
      <c r="C5" s="5"/>
      <c r="D5" s="4"/>
      <c r="E5" s="5" t="s">
        <v>7</v>
      </c>
      <c r="F5" s="5"/>
      <c r="G5" s="6"/>
      <c r="H5" s="5"/>
      <c r="I5" s="5"/>
      <c r="J5" s="23" t="s">
        <v>8</v>
      </c>
      <c r="K5" s="5"/>
      <c r="L5" s="23" t="s">
        <v>8</v>
      </c>
      <c r="M5" s="20" t="s">
        <v>9</v>
      </c>
      <c r="N5" s="9"/>
      <c r="O5" s="18" t="s">
        <v>9</v>
      </c>
      <c r="P5" s="18"/>
      <c r="Q5" s="24"/>
      <c r="R5" s="25" t="s">
        <v>10</v>
      </c>
      <c r="S5" s="25" t="s">
        <v>8</v>
      </c>
      <c r="T5" s="25"/>
      <c r="U5" s="66"/>
      <c r="V5" s="25"/>
      <c r="W5" s="25"/>
    </row>
    <row r="6" spans="1:25" x14ac:dyDescent="0.35">
      <c r="A6" s="21"/>
      <c r="B6" s="2" t="s">
        <v>11</v>
      </c>
      <c r="C6" s="5"/>
      <c r="D6" s="4"/>
      <c r="E6" s="5" t="s">
        <v>5</v>
      </c>
      <c r="F6" s="5"/>
      <c r="G6" s="6" t="s">
        <v>12</v>
      </c>
      <c r="H6" s="5"/>
      <c r="I6" s="5"/>
      <c r="J6" s="23" t="s">
        <v>13</v>
      </c>
      <c r="K6" s="5"/>
      <c r="L6" s="23" t="s">
        <v>14</v>
      </c>
      <c r="M6" s="20" t="s">
        <v>15</v>
      </c>
      <c r="N6" s="9"/>
      <c r="O6" s="18" t="s">
        <v>15</v>
      </c>
      <c r="P6" s="18"/>
      <c r="Q6" s="24" t="s">
        <v>16</v>
      </c>
      <c r="R6" s="25" t="s">
        <v>13</v>
      </c>
      <c r="S6" s="25" t="s">
        <v>13</v>
      </c>
      <c r="T6" s="25" t="s">
        <v>17</v>
      </c>
      <c r="U6" s="66" t="s">
        <v>18</v>
      </c>
      <c r="V6" s="25" t="s">
        <v>19</v>
      </c>
      <c r="W6" s="24"/>
    </row>
    <row r="7" spans="1:25" x14ac:dyDescent="0.35">
      <c r="A7" s="21"/>
      <c r="B7" s="2" t="s">
        <v>20</v>
      </c>
      <c r="C7" s="5" t="s">
        <v>21</v>
      </c>
      <c r="D7" s="4" t="s">
        <v>9</v>
      </c>
      <c r="E7" s="5" t="s">
        <v>22</v>
      </c>
      <c r="F7" s="5" t="s">
        <v>23</v>
      </c>
      <c r="G7" s="6" t="s">
        <v>24</v>
      </c>
      <c r="H7" s="5" t="s">
        <v>8</v>
      </c>
      <c r="I7" s="5" t="s">
        <v>8</v>
      </c>
      <c r="J7" s="23" t="s">
        <v>25</v>
      </c>
      <c r="K7" s="5" t="s">
        <v>8</v>
      </c>
      <c r="L7" s="23" t="s">
        <v>26</v>
      </c>
      <c r="M7" s="20" t="s">
        <v>27</v>
      </c>
      <c r="N7" s="9"/>
      <c r="O7" s="18" t="s">
        <v>28</v>
      </c>
      <c r="P7" s="18"/>
      <c r="Q7" s="24" t="s">
        <v>29</v>
      </c>
      <c r="R7" s="25" t="s">
        <v>30</v>
      </c>
      <c r="S7" s="25" t="s">
        <v>30</v>
      </c>
      <c r="T7" s="25" t="s">
        <v>31</v>
      </c>
      <c r="U7" s="66" t="s">
        <v>32</v>
      </c>
      <c r="V7" s="25" t="s">
        <v>33</v>
      </c>
      <c r="W7" s="24"/>
    </row>
    <row r="8" spans="1:25" ht="15" thickBot="1" x14ac:dyDescent="0.4">
      <c r="A8" s="21" t="s">
        <v>34</v>
      </c>
      <c r="B8" s="2" t="s">
        <v>35</v>
      </c>
      <c r="C8" s="5" t="s">
        <v>36</v>
      </c>
      <c r="D8" s="4" t="s">
        <v>37</v>
      </c>
      <c r="E8" s="5" t="s">
        <v>38</v>
      </c>
      <c r="F8" s="5" t="s">
        <v>39</v>
      </c>
      <c r="G8" s="6" t="s">
        <v>40</v>
      </c>
      <c r="H8" s="5" t="s">
        <v>5</v>
      </c>
      <c r="I8" s="5" t="s">
        <v>21</v>
      </c>
      <c r="J8" s="23" t="s">
        <v>5</v>
      </c>
      <c r="K8" s="5" t="s">
        <v>9</v>
      </c>
      <c r="L8" s="23" t="s">
        <v>9</v>
      </c>
      <c r="M8" s="26" t="s">
        <v>29</v>
      </c>
      <c r="N8" s="9"/>
      <c r="O8" s="18" t="s">
        <v>41</v>
      </c>
      <c r="P8" s="18"/>
      <c r="Q8" s="24" t="s">
        <v>42</v>
      </c>
      <c r="R8" s="25" t="s">
        <v>43</v>
      </c>
      <c r="S8" s="25" t="s">
        <v>43</v>
      </c>
      <c r="T8" s="25" t="s">
        <v>44</v>
      </c>
      <c r="U8" s="66" t="s">
        <v>44</v>
      </c>
      <c r="V8" s="25" t="s">
        <v>43</v>
      </c>
      <c r="W8" s="24"/>
    </row>
    <row r="9" spans="1:25" x14ac:dyDescent="0.35">
      <c r="A9" s="1">
        <v>1871.01</v>
      </c>
      <c r="B9" s="2">
        <v>4.4400000000000004</v>
      </c>
      <c r="C9" s="3">
        <v>0.26</v>
      </c>
      <c r="D9" s="4">
        <v>0.4</v>
      </c>
      <c r="E9" s="5">
        <v>12.46406116</v>
      </c>
      <c r="F9" s="3">
        <f>1871+1/24</f>
        <v>1871.0416666666667</v>
      </c>
      <c r="G9" s="6">
        <v>5.32</v>
      </c>
      <c r="H9" s="3">
        <f t="shared" ref="H9:H72" si="0">B9*$E$1838/E9</f>
        <v>108.51621655553561</v>
      </c>
      <c r="I9" s="3">
        <f t="shared" ref="I9:I72" si="1">C9*$E$1838/E9</f>
        <v>6.3545532217205523</v>
      </c>
      <c r="J9" s="7">
        <f>H9</f>
        <v>108.51621655553561</v>
      </c>
      <c r="K9" s="3">
        <f t="shared" ref="K9:K72" si="2">D9*$E$1838/E9</f>
        <v>9.776235725723927</v>
      </c>
      <c r="L9" s="7">
        <f t="shared" ref="L9:L72" si="3">K9*(J9/H9)</f>
        <v>9.776235725723927</v>
      </c>
      <c r="M9" s="27" t="s">
        <v>45</v>
      </c>
      <c r="N9" s="9"/>
      <c r="O9" s="10" t="s">
        <v>45</v>
      </c>
      <c r="P9" s="10"/>
      <c r="R9" s="6">
        <f t="shared" ref="R9:R72" si="4">((G9/G10+G9/1200+((1+G10/1200)^(-119))*(1-G9/G10)))</f>
        <v>1.0041769357097787</v>
      </c>
      <c r="S9" s="6">
        <v>1</v>
      </c>
      <c r="T9" s="13">
        <f t="shared" ref="T9:T72" si="5">(($J129/$J9)^(1/10)-1)</f>
        <v>0.13060944596425728</v>
      </c>
      <c r="U9" s="67">
        <f t="shared" ref="U9:U72" si="6">(($S129/$S9)^(1/10)-1)</f>
        <v>9.2503676352099218E-2</v>
      </c>
      <c r="V9" s="13">
        <f t="shared" ref="V9:V72" si="7">T9-U9</f>
        <v>3.8105769612158058E-2</v>
      </c>
      <c r="Y9" s="28"/>
    </row>
    <row r="10" spans="1:25" x14ac:dyDescent="0.35">
      <c r="A10" s="1">
        <v>1871.02</v>
      </c>
      <c r="B10" s="2">
        <v>4.5</v>
      </c>
      <c r="C10" s="3">
        <v>0.26</v>
      </c>
      <c r="D10" s="4">
        <v>0.4</v>
      </c>
      <c r="E10" s="5">
        <v>12.844641319999999</v>
      </c>
      <c r="F10" s="3">
        <f t="shared" ref="F10:F73" si="8">F9+1/12</f>
        <v>1871.125</v>
      </c>
      <c r="G10" s="6">
        <f>G9*11/12+G21*1/12</f>
        <v>5.3233333333333333</v>
      </c>
      <c r="H10" s="3">
        <f t="shared" si="0"/>
        <v>106.72392212817354</v>
      </c>
      <c r="I10" s="3">
        <f t="shared" si="1"/>
        <v>6.1662710562944714</v>
      </c>
      <c r="J10" s="7">
        <f t="shared" ref="J10:J73" si="9">J9*((H10+(I10/12))/H9)</f>
        <v>107.23777804953141</v>
      </c>
      <c r="K10" s="3">
        <f t="shared" si="2"/>
        <v>9.4865708558376483</v>
      </c>
      <c r="L10" s="7">
        <f t="shared" si="3"/>
        <v>9.5322469377361259</v>
      </c>
      <c r="M10" s="27" t="s">
        <v>45</v>
      </c>
      <c r="N10" s="9"/>
      <c r="O10" s="10" t="s">
        <v>45</v>
      </c>
      <c r="P10" s="10"/>
      <c r="R10" s="6">
        <f t="shared" si="4"/>
        <v>1.0041797523411402</v>
      </c>
      <c r="S10" s="6">
        <f t="shared" ref="S10:S73" si="10">S9*R9*E9/E10</f>
        <v>0.97442368613747099</v>
      </c>
      <c r="T10" s="13">
        <f t="shared" si="5"/>
        <v>0.13085848171395154</v>
      </c>
      <c r="U10" s="67">
        <f t="shared" si="6"/>
        <v>9.4634634344509472E-2</v>
      </c>
      <c r="V10" s="13">
        <f t="shared" si="7"/>
        <v>3.6223847369442064E-2</v>
      </c>
      <c r="Y10" s="28"/>
    </row>
    <row r="11" spans="1:25" x14ac:dyDescent="0.35">
      <c r="A11" s="1">
        <v>1871.03</v>
      </c>
      <c r="B11" s="2">
        <v>4.6100000000000003</v>
      </c>
      <c r="C11" s="3">
        <v>0.26</v>
      </c>
      <c r="D11" s="4">
        <v>0.4</v>
      </c>
      <c r="E11" s="5">
        <v>13.0349719</v>
      </c>
      <c r="F11" s="3">
        <f t="shared" si="8"/>
        <v>1871.2083333333333</v>
      </c>
      <c r="G11" s="6">
        <f>G9*10/12+G21*2/12</f>
        <v>5.3266666666666671</v>
      </c>
      <c r="H11" s="3">
        <f t="shared" si="0"/>
        <v>107.73630359724828</v>
      </c>
      <c r="I11" s="3">
        <f t="shared" si="1"/>
        <v>6.0762340423610732</v>
      </c>
      <c r="J11" s="7">
        <f t="shared" si="9"/>
        <v>108.76382477990559</v>
      </c>
      <c r="K11" s="3">
        <f t="shared" si="2"/>
        <v>9.3480523728631901</v>
      </c>
      <c r="L11" s="7">
        <f t="shared" si="3"/>
        <v>9.4372082238529771</v>
      </c>
      <c r="M11" s="27" t="s">
        <v>45</v>
      </c>
      <c r="N11" s="9"/>
      <c r="O11" s="10" t="s">
        <v>45</v>
      </c>
      <c r="P11" s="10"/>
      <c r="R11" s="6">
        <f t="shared" si="4"/>
        <v>1.0041825689642252</v>
      </c>
      <c r="S11" s="6">
        <f t="shared" si="10"/>
        <v>0.96420898578857406</v>
      </c>
      <c r="T11" s="13">
        <f t="shared" si="5"/>
        <v>0.13095087292935181</v>
      </c>
      <c r="U11" s="67">
        <f t="shared" si="6"/>
        <v>9.6185995634464394E-2</v>
      </c>
      <c r="V11" s="13">
        <f t="shared" si="7"/>
        <v>3.476487729488742E-2</v>
      </c>
      <c r="Y11" s="28"/>
    </row>
    <row r="12" spans="1:25" x14ac:dyDescent="0.35">
      <c r="A12" s="1">
        <v>1871.04</v>
      </c>
      <c r="B12" s="2">
        <v>4.74</v>
      </c>
      <c r="C12" s="3">
        <v>0.26</v>
      </c>
      <c r="D12" s="4">
        <v>0.4</v>
      </c>
      <c r="E12" s="5">
        <v>12.559226450000001</v>
      </c>
      <c r="F12" s="3">
        <f t="shared" si="8"/>
        <v>1871.2916666666665</v>
      </c>
      <c r="G12" s="6">
        <f>G9*9/12+G21*3/12</f>
        <v>5.33</v>
      </c>
      <c r="H12" s="3">
        <f t="shared" si="0"/>
        <v>114.97057288906517</v>
      </c>
      <c r="I12" s="3">
        <f t="shared" si="1"/>
        <v>6.3064027323115903</v>
      </c>
      <c r="J12" s="7">
        <f t="shared" si="9"/>
        <v>116.59763575757096</v>
      </c>
      <c r="K12" s="3">
        <f t="shared" si="2"/>
        <v>9.7021580497101407</v>
      </c>
      <c r="L12" s="7">
        <f t="shared" si="3"/>
        <v>9.8394629331283507</v>
      </c>
      <c r="M12" s="27" t="s">
        <v>45</v>
      </c>
      <c r="N12" s="9"/>
      <c r="O12" s="10" t="s">
        <v>45</v>
      </c>
      <c r="P12" s="10"/>
      <c r="R12" s="6">
        <f t="shared" si="4"/>
        <v>1.0041853855790357</v>
      </c>
      <c r="S12" s="6">
        <f t="shared" si="10"/>
        <v>1.004919008380089</v>
      </c>
      <c r="T12" s="13">
        <f t="shared" si="5"/>
        <v>0.1220560376196993</v>
      </c>
      <c r="U12" s="67">
        <f t="shared" si="6"/>
        <v>9.0971906239022626E-2</v>
      </c>
      <c r="V12" s="13">
        <f t="shared" si="7"/>
        <v>3.1084131380676672E-2</v>
      </c>
      <c r="Y12" s="28"/>
    </row>
    <row r="13" spans="1:25" x14ac:dyDescent="0.35">
      <c r="A13" s="1">
        <v>1871.05</v>
      </c>
      <c r="B13" s="2">
        <v>4.8600000000000003</v>
      </c>
      <c r="C13" s="3">
        <v>0.26</v>
      </c>
      <c r="D13" s="4">
        <v>0.4</v>
      </c>
      <c r="E13" s="5">
        <v>12.273811569999999</v>
      </c>
      <c r="F13" s="3">
        <f t="shared" si="8"/>
        <v>1871.3749999999998</v>
      </c>
      <c r="G13" s="6">
        <f>G9*8/12+G21*4/12</f>
        <v>5.3333333333333339</v>
      </c>
      <c r="H13" s="3">
        <f t="shared" si="0"/>
        <v>120.62242699070541</v>
      </c>
      <c r="I13" s="3">
        <f t="shared" si="1"/>
        <v>6.4530516497085193</v>
      </c>
      <c r="J13" s="7">
        <f t="shared" si="9"/>
        <v>122.87483946495617</v>
      </c>
      <c r="K13" s="3">
        <f t="shared" si="2"/>
        <v>9.9277717687823372</v>
      </c>
      <c r="L13" s="7">
        <f t="shared" si="3"/>
        <v>10.113155511519025</v>
      </c>
      <c r="M13" s="27" t="s">
        <v>45</v>
      </c>
      <c r="N13" s="9"/>
      <c r="O13" s="10" t="s">
        <v>45</v>
      </c>
      <c r="P13" s="10"/>
      <c r="R13" s="6">
        <f t="shared" si="4"/>
        <v>1.0041882021855737</v>
      </c>
      <c r="S13" s="6">
        <f t="shared" si="10"/>
        <v>1.0325911467539233</v>
      </c>
      <c r="T13" s="13">
        <f t="shared" si="5"/>
        <v>0.12263809890224775</v>
      </c>
      <c r="U13" s="67">
        <f t="shared" si="6"/>
        <v>8.9488437190410108E-2</v>
      </c>
      <c r="V13" s="13">
        <f t="shared" si="7"/>
        <v>3.3149661711837641E-2</v>
      </c>
      <c r="Y13" s="28"/>
    </row>
    <row r="14" spans="1:25" x14ac:dyDescent="0.35">
      <c r="A14" s="1">
        <v>1871.06</v>
      </c>
      <c r="B14" s="2">
        <v>4.82</v>
      </c>
      <c r="C14" s="3">
        <v>0.26</v>
      </c>
      <c r="D14" s="4">
        <v>0.4</v>
      </c>
      <c r="E14" s="5">
        <v>12.08348099</v>
      </c>
      <c r="F14" s="3">
        <f t="shared" si="8"/>
        <v>1871.458333333333</v>
      </c>
      <c r="G14" s="6">
        <f>G9*7/12+G21*5/12</f>
        <v>5.3366666666666669</v>
      </c>
      <c r="H14" s="3">
        <f t="shared" si="0"/>
        <v>121.51397277118572</v>
      </c>
      <c r="I14" s="3">
        <f t="shared" si="1"/>
        <v>6.5546956266614691</v>
      </c>
      <c r="J14" s="7">
        <f t="shared" si="9"/>
        <v>124.33945772430714</v>
      </c>
      <c r="K14" s="3">
        <f t="shared" si="2"/>
        <v>10.084147117940724</v>
      </c>
      <c r="L14" s="7">
        <f t="shared" si="3"/>
        <v>10.318627197037937</v>
      </c>
      <c r="M14" s="27" t="s">
        <v>45</v>
      </c>
      <c r="N14" s="9"/>
      <c r="O14" s="10" t="s">
        <v>45</v>
      </c>
      <c r="P14" s="10"/>
      <c r="R14" s="6">
        <f t="shared" si="4"/>
        <v>1.0041910187838414</v>
      </c>
      <c r="S14" s="6">
        <f t="shared" si="10"/>
        <v>1.0532486237736511</v>
      </c>
      <c r="T14" s="13">
        <f t="shared" si="5"/>
        <v>0.12309279994112088</v>
      </c>
      <c r="U14" s="67">
        <f t="shared" si="6"/>
        <v>8.7724911019543717E-2</v>
      </c>
      <c r="V14" s="13">
        <f t="shared" si="7"/>
        <v>3.5367888921577162E-2</v>
      </c>
      <c r="Y14" s="28"/>
    </row>
    <row r="15" spans="1:25" x14ac:dyDescent="0.35">
      <c r="A15" s="1">
        <v>1871.07</v>
      </c>
      <c r="B15" s="2">
        <v>4.7300000000000004</v>
      </c>
      <c r="C15" s="3">
        <v>0.26</v>
      </c>
      <c r="D15" s="4">
        <v>0.4</v>
      </c>
      <c r="E15" s="5">
        <v>12.08348099</v>
      </c>
      <c r="F15" s="3">
        <f t="shared" si="8"/>
        <v>1871.5416666666663</v>
      </c>
      <c r="G15" s="6">
        <f>G9*6/12+G21*6/12</f>
        <v>5.34</v>
      </c>
      <c r="H15" s="3">
        <f t="shared" si="0"/>
        <v>119.24503966964906</v>
      </c>
      <c r="I15" s="3">
        <f t="shared" si="1"/>
        <v>6.5546956266614691</v>
      </c>
      <c r="J15" s="7">
        <f t="shared" si="9"/>
        <v>122.57669224481316</v>
      </c>
      <c r="K15" s="3">
        <f t="shared" si="2"/>
        <v>10.084147117940724</v>
      </c>
      <c r="L15" s="7">
        <f t="shared" si="3"/>
        <v>10.365893635925003</v>
      </c>
      <c r="M15" s="27" t="s">
        <v>45</v>
      </c>
      <c r="N15" s="9"/>
      <c r="O15" s="10" t="s">
        <v>45</v>
      </c>
      <c r="P15" s="10"/>
      <c r="R15" s="6">
        <f t="shared" si="4"/>
        <v>1.0041938353738404</v>
      </c>
      <c r="S15" s="6">
        <f t="shared" si="10"/>
        <v>1.0576628085399415</v>
      </c>
      <c r="T15" s="13">
        <f t="shared" si="5"/>
        <v>0.12002181566560766</v>
      </c>
      <c r="U15" s="67">
        <f t="shared" si="6"/>
        <v>8.6580856149985452E-2</v>
      </c>
      <c r="V15" s="13">
        <f t="shared" si="7"/>
        <v>3.3440959515622204E-2</v>
      </c>
      <c r="Y15" s="28"/>
    </row>
    <row r="16" spans="1:25" x14ac:dyDescent="0.35">
      <c r="A16" s="1">
        <v>1871.08</v>
      </c>
      <c r="B16" s="2">
        <v>4.79</v>
      </c>
      <c r="C16" s="3">
        <v>0.26</v>
      </c>
      <c r="D16" s="4">
        <v>0.4</v>
      </c>
      <c r="E16" s="5">
        <v>11.893231399999999</v>
      </c>
      <c r="F16" s="3">
        <f t="shared" si="8"/>
        <v>1871.6249999999995</v>
      </c>
      <c r="G16" s="6">
        <f>G9*5/12+G21*7/12</f>
        <v>5.3433333333333337</v>
      </c>
      <c r="H16" s="3">
        <f t="shared" si="0"/>
        <v>122.68935673781644</v>
      </c>
      <c r="I16" s="3">
        <f t="shared" si="1"/>
        <v>6.6595475473553813</v>
      </c>
      <c r="J16" s="7">
        <f t="shared" si="9"/>
        <v>126.68770966854174</v>
      </c>
      <c r="K16" s="3">
        <f t="shared" si="2"/>
        <v>10.245457765162126</v>
      </c>
      <c r="L16" s="7">
        <f t="shared" si="3"/>
        <v>10.579349450400148</v>
      </c>
      <c r="M16" s="27" t="s">
        <v>45</v>
      </c>
      <c r="N16" s="9"/>
      <c r="O16" s="10" t="s">
        <v>45</v>
      </c>
      <c r="P16" s="10"/>
      <c r="R16" s="6">
        <f t="shared" si="4"/>
        <v>1.0041966519555729</v>
      </c>
      <c r="S16" s="6">
        <f t="shared" si="10"/>
        <v>1.0790882870419878</v>
      </c>
      <c r="T16" s="13">
        <f t="shared" si="5"/>
        <v>0.11193301028006686</v>
      </c>
      <c r="U16" s="67">
        <f t="shared" si="6"/>
        <v>8.2668610945189513E-2</v>
      </c>
      <c r="V16" s="13">
        <f t="shared" si="7"/>
        <v>2.9264399334877345E-2</v>
      </c>
      <c r="Y16" s="28"/>
    </row>
    <row r="17" spans="1:25" x14ac:dyDescent="0.35">
      <c r="A17" s="1">
        <v>1871.09</v>
      </c>
      <c r="B17" s="2">
        <v>4.84</v>
      </c>
      <c r="C17" s="3">
        <v>0.26</v>
      </c>
      <c r="D17" s="4">
        <v>0.4</v>
      </c>
      <c r="E17" s="5">
        <v>12.178646280000001</v>
      </c>
      <c r="F17" s="3">
        <f t="shared" si="8"/>
        <v>1871.7083333333328</v>
      </c>
      <c r="G17" s="6">
        <f>G9*4/12+G21*8/12</f>
        <v>5.3466666666666676</v>
      </c>
      <c r="H17" s="3">
        <f t="shared" si="0"/>
        <v>121.06471656224176</v>
      </c>
      <c r="I17" s="3">
        <f t="shared" si="1"/>
        <v>6.5034765095419127</v>
      </c>
      <c r="J17" s="7">
        <f t="shared" si="9"/>
        <v>125.5697420262269</v>
      </c>
      <c r="K17" s="3">
        <f t="shared" si="2"/>
        <v>10.005348476218328</v>
      </c>
      <c r="L17" s="7">
        <f t="shared" si="3"/>
        <v>10.377664630266688</v>
      </c>
      <c r="M17" s="27" t="s">
        <v>45</v>
      </c>
      <c r="N17" s="9"/>
      <c r="O17" s="10" t="s">
        <v>45</v>
      </c>
      <c r="P17" s="10"/>
      <c r="R17" s="6">
        <f t="shared" si="4"/>
        <v>1.0041994685290414</v>
      </c>
      <c r="S17" s="6">
        <f t="shared" si="10"/>
        <v>1.0582215453478223</v>
      </c>
      <c r="T17" s="13">
        <f t="shared" si="5"/>
        <v>0.1100282054405366</v>
      </c>
      <c r="U17" s="67">
        <f t="shared" si="6"/>
        <v>8.1047904784233182E-2</v>
      </c>
      <c r="V17" s="13">
        <f t="shared" si="7"/>
        <v>2.8980300656303415E-2</v>
      </c>
      <c r="Y17" s="28"/>
    </row>
    <row r="18" spans="1:25" x14ac:dyDescent="0.35">
      <c r="A18" s="1">
        <v>1871.1</v>
      </c>
      <c r="B18" s="2">
        <v>4.59</v>
      </c>
      <c r="C18" s="3">
        <v>0.26</v>
      </c>
      <c r="D18" s="4">
        <v>0.4</v>
      </c>
      <c r="E18" s="5">
        <v>12.368895869999999</v>
      </c>
      <c r="F18" s="3">
        <f t="shared" si="8"/>
        <v>1871.7916666666661</v>
      </c>
      <c r="G18" s="6">
        <f>G9*3/12+G21*9/12</f>
        <v>5.3500000000000005</v>
      </c>
      <c r="H18" s="3">
        <f t="shared" si="0"/>
        <v>113.0454265842243</v>
      </c>
      <c r="I18" s="3">
        <f t="shared" si="1"/>
        <v>6.403444643115102</v>
      </c>
      <c r="J18" s="7">
        <f t="shared" si="9"/>
        <v>117.80551784813093</v>
      </c>
      <c r="K18" s="3">
        <f t="shared" si="2"/>
        <v>9.8514532971001572</v>
      </c>
      <c r="L18" s="7">
        <f t="shared" si="3"/>
        <v>10.266276065196596</v>
      </c>
      <c r="M18" s="27" t="s">
        <v>45</v>
      </c>
      <c r="N18" s="9"/>
      <c r="O18" s="10" t="s">
        <v>45</v>
      </c>
      <c r="P18" s="10"/>
      <c r="R18" s="6">
        <f t="shared" si="4"/>
        <v>1.0042022850942474</v>
      </c>
      <c r="S18" s="6">
        <f t="shared" si="10"/>
        <v>1.0463203456452661</v>
      </c>
      <c r="T18" s="13">
        <f t="shared" si="5"/>
        <v>0.11476525767910184</v>
      </c>
      <c r="U18" s="67">
        <f t="shared" si="6"/>
        <v>8.1652652124726721E-2</v>
      </c>
      <c r="V18" s="13">
        <f t="shared" si="7"/>
        <v>3.3112605554375119E-2</v>
      </c>
      <c r="Y18" s="28"/>
    </row>
    <row r="19" spans="1:25" x14ac:dyDescent="0.35">
      <c r="A19" s="1">
        <v>1871.11</v>
      </c>
      <c r="B19" s="2">
        <v>4.6399999999999997</v>
      </c>
      <c r="C19" s="3">
        <v>0.26</v>
      </c>
      <c r="D19" s="4">
        <v>0.4</v>
      </c>
      <c r="E19" s="5">
        <v>12.368895869999999</v>
      </c>
      <c r="F19" s="3">
        <f t="shared" si="8"/>
        <v>1871.8749999999993</v>
      </c>
      <c r="G19" s="6">
        <f>G9*2/12+G21*10/12</f>
        <v>5.3533333333333335</v>
      </c>
      <c r="H19" s="3">
        <f t="shared" si="0"/>
        <v>114.27685824636181</v>
      </c>
      <c r="I19" s="3">
        <f t="shared" si="1"/>
        <v>6.403444643115102</v>
      </c>
      <c r="J19" s="7">
        <f t="shared" si="9"/>
        <v>119.64489230981196</v>
      </c>
      <c r="K19" s="3">
        <f t="shared" si="2"/>
        <v>9.8514532971001572</v>
      </c>
      <c r="L19" s="7">
        <f t="shared" si="3"/>
        <v>10.314214854294136</v>
      </c>
      <c r="M19" s="27" t="s">
        <v>45</v>
      </c>
      <c r="N19" s="9"/>
      <c r="O19" s="10" t="s">
        <v>45</v>
      </c>
      <c r="P19" s="10"/>
      <c r="R19" s="6">
        <f t="shared" si="4"/>
        <v>1.004205101651193</v>
      </c>
      <c r="S19" s="6">
        <f t="shared" si="10"/>
        <v>1.050717282037579</v>
      </c>
      <c r="T19" s="13">
        <f t="shared" si="5"/>
        <v>0.11526991934606401</v>
      </c>
      <c r="U19" s="67">
        <f t="shared" si="6"/>
        <v>8.2593250229019644E-2</v>
      </c>
      <c r="V19" s="13">
        <f t="shared" si="7"/>
        <v>3.2676669117044366E-2</v>
      </c>
      <c r="Y19" s="28"/>
    </row>
    <row r="20" spans="1:25" x14ac:dyDescent="0.35">
      <c r="A20" s="1">
        <v>1871.12</v>
      </c>
      <c r="B20" s="2">
        <v>4.74</v>
      </c>
      <c r="C20" s="3">
        <v>0.26</v>
      </c>
      <c r="D20" s="4">
        <v>0.4</v>
      </c>
      <c r="E20" s="5">
        <v>12.654391739999999</v>
      </c>
      <c r="F20" s="3">
        <f t="shared" si="8"/>
        <v>1871.9583333333326</v>
      </c>
      <c r="G20" s="6">
        <f>G9*1/12+G21*11/12</f>
        <v>5.3566666666666665</v>
      </c>
      <c r="H20" s="3">
        <f t="shared" si="0"/>
        <v>114.10595543962513</v>
      </c>
      <c r="I20" s="3">
        <f t="shared" si="1"/>
        <v>6.2589764587136143</v>
      </c>
      <c r="J20" s="7">
        <f t="shared" si="9"/>
        <v>120.01204362782536</v>
      </c>
      <c r="K20" s="3">
        <f t="shared" si="2"/>
        <v>9.6291945518670996</v>
      </c>
      <c r="L20" s="7">
        <f t="shared" si="3"/>
        <v>10.127598618381885</v>
      </c>
      <c r="M20" s="27" t="s">
        <v>45</v>
      </c>
      <c r="N20" s="9"/>
      <c r="O20" s="10" t="s">
        <v>45</v>
      </c>
      <c r="P20" s="10"/>
      <c r="R20" s="6">
        <f t="shared" si="4"/>
        <v>1.0042079181998806</v>
      </c>
      <c r="S20" s="6">
        <f t="shared" si="10"/>
        <v>1.0313307279996851</v>
      </c>
      <c r="T20" s="13">
        <f t="shared" si="5"/>
        <v>0.11213517395572459</v>
      </c>
      <c r="U20" s="67">
        <f t="shared" si="6"/>
        <v>8.4999177747215882E-2</v>
      </c>
      <c r="V20" s="13">
        <f t="shared" si="7"/>
        <v>2.7135996208508706E-2</v>
      </c>
      <c r="Y20" s="28"/>
    </row>
    <row r="21" spans="1:25" x14ac:dyDescent="0.35">
      <c r="A21" s="1">
        <v>1872.01</v>
      </c>
      <c r="B21" s="2">
        <v>4.8600000000000003</v>
      </c>
      <c r="C21" s="3">
        <v>0.26329999999999998</v>
      </c>
      <c r="D21" s="4">
        <v>0.40250000000000002</v>
      </c>
      <c r="E21" s="5">
        <v>12.654391739999999</v>
      </c>
      <c r="F21" s="3">
        <f t="shared" si="8"/>
        <v>1872.0416666666658</v>
      </c>
      <c r="G21" s="6">
        <v>5.36</v>
      </c>
      <c r="H21" s="3">
        <f t="shared" si="0"/>
        <v>116.99471380518526</v>
      </c>
      <c r="I21" s="3">
        <f t="shared" si="1"/>
        <v>6.3384173137665174</v>
      </c>
      <c r="J21" s="7">
        <f t="shared" si="9"/>
        <v>123.60586419588576</v>
      </c>
      <c r="K21" s="3">
        <f t="shared" si="2"/>
        <v>9.6893770178162679</v>
      </c>
      <c r="L21" s="7">
        <f t="shared" si="3"/>
        <v>10.23690541951523</v>
      </c>
      <c r="M21" s="27" t="s">
        <v>45</v>
      </c>
      <c r="N21" s="9"/>
      <c r="O21" s="10" t="s">
        <v>45</v>
      </c>
      <c r="P21" s="10"/>
      <c r="R21" s="6">
        <f t="shared" si="4"/>
        <v>1.0030599998857486</v>
      </c>
      <c r="S21" s="6">
        <f t="shared" si="10"/>
        <v>1.0356704833401311</v>
      </c>
      <c r="T21" s="13">
        <f t="shared" si="5"/>
        <v>0.10768446401001164</v>
      </c>
      <c r="U21" s="67">
        <f t="shared" si="6"/>
        <v>8.4930989181411398E-2</v>
      </c>
      <c r="V21" s="13">
        <f t="shared" si="7"/>
        <v>2.275347482860024E-2</v>
      </c>
      <c r="Y21" s="28"/>
    </row>
    <row r="22" spans="1:25" x14ac:dyDescent="0.35">
      <c r="A22" s="1">
        <v>1872.02</v>
      </c>
      <c r="B22" s="2">
        <v>4.88</v>
      </c>
      <c r="C22" s="3">
        <v>0.26669999999999999</v>
      </c>
      <c r="D22" s="4">
        <v>0.40500000000000003</v>
      </c>
      <c r="E22" s="5">
        <v>12.654391739999999</v>
      </c>
      <c r="F22" s="3">
        <f t="shared" si="8"/>
        <v>1872.1249999999991</v>
      </c>
      <c r="G22" s="6">
        <f>G21*11/12+G33*1/12</f>
        <v>5.378333333333333</v>
      </c>
      <c r="H22" s="3">
        <f t="shared" si="0"/>
        <v>117.47617353277859</v>
      </c>
      <c r="I22" s="3">
        <f t="shared" si="1"/>
        <v>6.420265467457388</v>
      </c>
      <c r="J22" s="7">
        <f t="shared" si="9"/>
        <v>124.67978551598272</v>
      </c>
      <c r="K22" s="3">
        <f t="shared" si="2"/>
        <v>9.749559483765438</v>
      </c>
      <c r="L22" s="7">
        <f t="shared" si="3"/>
        <v>10.34740023237152</v>
      </c>
      <c r="M22" s="27" t="s">
        <v>45</v>
      </c>
      <c r="N22" s="9"/>
      <c r="O22" s="10" t="s">
        <v>45</v>
      </c>
      <c r="P22" s="10"/>
      <c r="R22" s="6">
        <f t="shared" si="4"/>
        <v>1.0030764483003818</v>
      </c>
      <c r="S22" s="6">
        <f t="shared" si="10"/>
        <v>1.0388396349008251</v>
      </c>
      <c r="T22" s="13">
        <f t="shared" si="5"/>
        <v>0.10375207603565983</v>
      </c>
      <c r="U22" s="67">
        <f t="shared" si="6"/>
        <v>8.3909829002996705E-2</v>
      </c>
      <c r="V22" s="13">
        <f t="shared" si="7"/>
        <v>1.984224703266313E-2</v>
      </c>
      <c r="Y22" s="28"/>
    </row>
    <row r="23" spans="1:25" x14ac:dyDescent="0.35">
      <c r="A23" s="1">
        <v>1872.03</v>
      </c>
      <c r="B23" s="2">
        <v>5.04</v>
      </c>
      <c r="C23" s="3">
        <v>0.27</v>
      </c>
      <c r="D23" s="4">
        <v>0.40749999999999997</v>
      </c>
      <c r="E23" s="5">
        <v>12.844641319999999</v>
      </c>
      <c r="F23" s="3">
        <f t="shared" si="8"/>
        <v>1872.2083333333323</v>
      </c>
      <c r="G23" s="6">
        <f>G21*10/12+G33*2/12</f>
        <v>5.3966666666666665</v>
      </c>
      <c r="H23" s="3">
        <f t="shared" si="0"/>
        <v>119.53079278355438</v>
      </c>
      <c r="I23" s="3">
        <f t="shared" si="1"/>
        <v>6.4034353276904135</v>
      </c>
      <c r="J23" s="7">
        <f t="shared" si="9"/>
        <v>127.4267345900051</v>
      </c>
      <c r="K23" s="3">
        <f t="shared" si="2"/>
        <v>9.6644440593846035</v>
      </c>
      <c r="L23" s="7">
        <f t="shared" si="3"/>
        <v>10.302856020918069</v>
      </c>
      <c r="M23" s="27" t="s">
        <v>45</v>
      </c>
      <c r="N23" s="9"/>
      <c r="O23" s="10" t="s">
        <v>45</v>
      </c>
      <c r="P23" s="10"/>
      <c r="R23" s="6">
        <f t="shared" si="4"/>
        <v>1.0030928953450977</v>
      </c>
      <c r="S23" s="6">
        <f t="shared" si="10"/>
        <v>1.0266013661348654</v>
      </c>
      <c r="T23" s="13">
        <f t="shared" si="5"/>
        <v>0.10166592292535226</v>
      </c>
      <c r="U23" s="67">
        <f t="shared" si="6"/>
        <v>8.5514588498155408E-2</v>
      </c>
      <c r="V23" s="13">
        <f t="shared" si="7"/>
        <v>1.6151334427196851E-2</v>
      </c>
      <c r="Y23" s="28"/>
    </row>
    <row r="24" spans="1:25" x14ac:dyDescent="0.35">
      <c r="A24" s="1">
        <v>1872.04</v>
      </c>
      <c r="B24" s="2">
        <v>5.18</v>
      </c>
      <c r="C24" s="3">
        <v>0.27329999999999999</v>
      </c>
      <c r="D24" s="4">
        <v>0.41</v>
      </c>
      <c r="E24" s="5">
        <v>13.130137189999999</v>
      </c>
      <c r="F24" s="3">
        <f t="shared" si="8"/>
        <v>1872.2916666666656</v>
      </c>
      <c r="G24" s="6">
        <f>G21*9/12+G33*3/12</f>
        <v>5.4150000000000009</v>
      </c>
      <c r="H24" s="3">
        <f t="shared" si="0"/>
        <v>120.1798730025303</v>
      </c>
      <c r="I24" s="3">
        <f t="shared" si="1"/>
        <v>6.3407643420060875</v>
      </c>
      <c r="J24" s="7">
        <f t="shared" si="9"/>
        <v>128.68199339993907</v>
      </c>
      <c r="K24" s="3">
        <f t="shared" si="2"/>
        <v>9.5123065503933262</v>
      </c>
      <c r="L24" s="7">
        <f t="shared" si="3"/>
        <v>10.185254303856182</v>
      </c>
      <c r="M24" s="27" t="s">
        <v>45</v>
      </c>
      <c r="N24" s="9"/>
      <c r="O24" s="10" t="s">
        <v>45</v>
      </c>
      <c r="P24" s="10"/>
      <c r="R24" s="6">
        <f t="shared" si="4"/>
        <v>1.0031093410217495</v>
      </c>
      <c r="S24" s="6">
        <f t="shared" si="10"/>
        <v>1.0073855331848895</v>
      </c>
      <c r="T24" s="13">
        <f t="shared" si="5"/>
        <v>0.10007866793276321</v>
      </c>
      <c r="U24" s="67">
        <f t="shared" si="6"/>
        <v>8.6885497930643041E-2</v>
      </c>
      <c r="V24" s="13">
        <f t="shared" si="7"/>
        <v>1.3193170002120169E-2</v>
      </c>
      <c r="Y24" s="28"/>
    </row>
    <row r="25" spans="1:25" x14ac:dyDescent="0.35">
      <c r="A25" s="1">
        <v>1872.05</v>
      </c>
      <c r="B25" s="2">
        <v>5.18</v>
      </c>
      <c r="C25" s="3">
        <v>0.2767</v>
      </c>
      <c r="D25" s="4">
        <v>0.41249999999999998</v>
      </c>
      <c r="E25" s="5">
        <v>13.130137189999999</v>
      </c>
      <c r="F25" s="3">
        <f t="shared" si="8"/>
        <v>1872.3749999999989</v>
      </c>
      <c r="G25" s="6">
        <f>G21*8/12+G33*4/12</f>
        <v>5.4333333333333336</v>
      </c>
      <c r="H25" s="3">
        <f t="shared" si="0"/>
        <v>120.1798730025303</v>
      </c>
      <c r="I25" s="3">
        <f t="shared" si="1"/>
        <v>6.4196468841313008</v>
      </c>
      <c r="J25" s="7">
        <f t="shared" si="9"/>
        <v>129.25481044584905</v>
      </c>
      <c r="K25" s="3">
        <f t="shared" si="2"/>
        <v>9.570308419603041</v>
      </c>
      <c r="L25" s="7">
        <f t="shared" si="3"/>
        <v>10.292974770060374</v>
      </c>
      <c r="M25" s="27" t="s">
        <v>45</v>
      </c>
      <c r="N25" s="9"/>
      <c r="O25" s="10" t="s">
        <v>45</v>
      </c>
      <c r="P25" s="10"/>
      <c r="R25" s="6">
        <f t="shared" si="4"/>
        <v>1.0031257853321864</v>
      </c>
      <c r="S25" s="6">
        <f t="shared" si="10"/>
        <v>1.0105178383479383</v>
      </c>
      <c r="T25" s="13">
        <f t="shared" si="5"/>
        <v>9.7760663722721963E-2</v>
      </c>
      <c r="U25" s="67">
        <f t="shared" si="6"/>
        <v>8.587668085729061E-2</v>
      </c>
      <c r="V25" s="13">
        <f t="shared" si="7"/>
        <v>1.1883982865431353E-2</v>
      </c>
      <c r="Y25" s="28"/>
    </row>
    <row r="26" spans="1:25" x14ac:dyDescent="0.35">
      <c r="A26" s="1">
        <v>1872.06</v>
      </c>
      <c r="B26" s="2">
        <v>5.13</v>
      </c>
      <c r="C26" s="3">
        <v>0.28000000000000003</v>
      </c>
      <c r="D26" s="4">
        <v>0.41499999999999998</v>
      </c>
      <c r="E26" s="5">
        <v>13.0349719</v>
      </c>
      <c r="F26" s="3">
        <f t="shared" si="8"/>
        <v>1872.4583333333321</v>
      </c>
      <c r="G26" s="6">
        <f>G21*7/12+G33*5/12</f>
        <v>5.4516666666666662</v>
      </c>
      <c r="H26" s="3">
        <f t="shared" si="0"/>
        <v>119.8887716819704</v>
      </c>
      <c r="I26" s="3">
        <f t="shared" si="1"/>
        <v>6.5436366610042338</v>
      </c>
      <c r="J26" s="7">
        <f t="shared" si="9"/>
        <v>129.52820728169183</v>
      </c>
      <c r="K26" s="3">
        <f t="shared" si="2"/>
        <v>9.698604336845559</v>
      </c>
      <c r="L26" s="7">
        <f t="shared" si="3"/>
        <v>10.478402733314253</v>
      </c>
      <c r="M26" s="27" t="s">
        <v>45</v>
      </c>
      <c r="N26" s="9"/>
      <c r="O26" s="10" t="s">
        <v>45</v>
      </c>
      <c r="P26" s="10"/>
      <c r="R26" s="6">
        <f t="shared" si="4"/>
        <v>1.0031422282782549</v>
      </c>
      <c r="S26" s="6">
        <f t="shared" si="10"/>
        <v>1.0210771159167262</v>
      </c>
      <c r="T26" s="13">
        <f t="shared" si="5"/>
        <v>9.6471705622548809E-2</v>
      </c>
      <c r="U26" s="67">
        <f t="shared" si="6"/>
        <v>8.4086342005472936E-2</v>
      </c>
      <c r="V26" s="13">
        <f t="shared" si="7"/>
        <v>1.2385363617075873E-2</v>
      </c>
      <c r="Y26" s="28"/>
    </row>
    <row r="27" spans="1:25" x14ac:dyDescent="0.35">
      <c r="A27" s="1">
        <v>1872.07</v>
      </c>
      <c r="B27" s="2">
        <v>5.0999999999999996</v>
      </c>
      <c r="C27" s="3">
        <v>0.2833</v>
      </c>
      <c r="D27" s="4">
        <v>0.41749999999999998</v>
      </c>
      <c r="E27" s="5">
        <v>12.844641319999999</v>
      </c>
      <c r="F27" s="3">
        <f t="shared" si="8"/>
        <v>1872.5416666666654</v>
      </c>
      <c r="G27" s="6">
        <f>G21*6/12+G33*6/12</f>
        <v>5.4700000000000006</v>
      </c>
      <c r="H27" s="3">
        <f t="shared" si="0"/>
        <v>120.95377841193</v>
      </c>
      <c r="I27" s="3">
        <f t="shared" si="1"/>
        <v>6.718863808647014</v>
      </c>
      <c r="J27" s="7">
        <f t="shared" si="9"/>
        <v>131.28376738569875</v>
      </c>
      <c r="K27" s="3">
        <f t="shared" si="2"/>
        <v>9.9016083307805438</v>
      </c>
      <c r="L27" s="7">
        <f t="shared" si="3"/>
        <v>10.747249585005731</v>
      </c>
      <c r="M27" s="27" t="s">
        <v>45</v>
      </c>
      <c r="N27" s="9"/>
      <c r="O27" s="10" t="s">
        <v>45</v>
      </c>
      <c r="P27" s="10"/>
      <c r="R27" s="6">
        <f t="shared" si="4"/>
        <v>1.0031586698618002</v>
      </c>
      <c r="S27" s="6">
        <f t="shared" si="10"/>
        <v>1.0394633320598912</v>
      </c>
      <c r="T27" s="13">
        <f t="shared" si="5"/>
        <v>0.10250040147031414</v>
      </c>
      <c r="U27" s="67">
        <f t="shared" si="6"/>
        <v>8.3452520669814678E-2</v>
      </c>
      <c r="V27" s="13">
        <f t="shared" si="7"/>
        <v>1.9047880800499462E-2</v>
      </c>
      <c r="Y27" s="28"/>
    </row>
    <row r="28" spans="1:25" x14ac:dyDescent="0.35">
      <c r="A28" s="1">
        <v>1872.08</v>
      </c>
      <c r="B28" s="2">
        <v>5.04</v>
      </c>
      <c r="C28" s="3">
        <v>0.28670000000000001</v>
      </c>
      <c r="D28" s="4">
        <v>0.42</v>
      </c>
      <c r="E28" s="5">
        <v>12.93980661</v>
      </c>
      <c r="F28" s="3">
        <f t="shared" si="8"/>
        <v>1872.6249999999986</v>
      </c>
      <c r="G28" s="6">
        <f>G21*5/12+G33*7/12</f>
        <v>5.4883333333333333</v>
      </c>
      <c r="H28" s="3">
        <f t="shared" si="0"/>
        <v>118.65170835037698</v>
      </c>
      <c r="I28" s="3">
        <f t="shared" si="1"/>
        <v>6.7494930127089434</v>
      </c>
      <c r="J28" s="7">
        <f t="shared" si="9"/>
        <v>129.3955844706154</v>
      </c>
      <c r="K28" s="3">
        <f t="shared" si="2"/>
        <v>9.8876423625314143</v>
      </c>
      <c r="L28" s="7">
        <f t="shared" si="3"/>
        <v>10.782965372551283</v>
      </c>
      <c r="M28" s="27" t="s">
        <v>45</v>
      </c>
      <c r="N28" s="9"/>
      <c r="O28" s="10" t="s">
        <v>45</v>
      </c>
      <c r="P28" s="10"/>
      <c r="R28" s="6">
        <f t="shared" si="4"/>
        <v>1.0031751100846626</v>
      </c>
      <c r="S28" s="6">
        <f t="shared" si="10"/>
        <v>1.0350778150153286</v>
      </c>
      <c r="T28" s="13">
        <f t="shared" si="5"/>
        <v>0.10684171794485087</v>
      </c>
      <c r="U28" s="67">
        <f t="shared" si="6"/>
        <v>8.3249217682672683E-2</v>
      </c>
      <c r="V28" s="13">
        <f t="shared" si="7"/>
        <v>2.3592500262178184E-2</v>
      </c>
      <c r="Y28" s="28"/>
    </row>
    <row r="29" spans="1:25" x14ac:dyDescent="0.35">
      <c r="A29" s="1">
        <v>1872.09</v>
      </c>
      <c r="B29" s="2">
        <v>4.95</v>
      </c>
      <c r="C29" s="3">
        <v>0.28999999999999998</v>
      </c>
      <c r="D29" s="4">
        <v>0.42249999999999999</v>
      </c>
      <c r="E29" s="5">
        <v>13.0349719</v>
      </c>
      <c r="F29" s="3">
        <f t="shared" si="8"/>
        <v>1872.7083333333319</v>
      </c>
      <c r="G29" s="6">
        <f>G21*4/12+G33*8/12</f>
        <v>5.5066666666666668</v>
      </c>
      <c r="H29" s="3">
        <f t="shared" si="0"/>
        <v>115.68214811418198</v>
      </c>
      <c r="I29" s="3">
        <f t="shared" si="1"/>
        <v>6.7773379703258128</v>
      </c>
      <c r="J29" s="7">
        <f t="shared" si="9"/>
        <v>126.77305011306386</v>
      </c>
      <c r="K29" s="3">
        <f t="shared" si="2"/>
        <v>9.8738803188367452</v>
      </c>
      <c r="L29" s="7">
        <f t="shared" si="3"/>
        <v>10.820528014700905</v>
      </c>
      <c r="M29" s="27" t="s">
        <v>45</v>
      </c>
      <c r="N29" s="9"/>
      <c r="O29" s="10" t="s">
        <v>45</v>
      </c>
      <c r="P29" s="10"/>
      <c r="R29" s="6">
        <f t="shared" si="4"/>
        <v>1.0031915489486818</v>
      </c>
      <c r="S29" s="6">
        <f t="shared" si="10"/>
        <v>1.0307834454158584</v>
      </c>
      <c r="T29" s="13">
        <f t="shared" si="5"/>
        <v>0.11370306084803938</v>
      </c>
      <c r="U29" s="67">
        <f t="shared" si="6"/>
        <v>8.6993117135232945E-2</v>
      </c>
      <c r="V29" s="13">
        <f t="shared" si="7"/>
        <v>2.6709943712806439E-2</v>
      </c>
      <c r="Y29" s="28"/>
    </row>
    <row r="30" spans="1:25" x14ac:dyDescent="0.35">
      <c r="A30" s="1">
        <v>1872.1</v>
      </c>
      <c r="B30" s="2">
        <v>4.97</v>
      </c>
      <c r="C30" s="3">
        <v>0.29330000000000001</v>
      </c>
      <c r="D30" s="4">
        <v>0.42499999999999999</v>
      </c>
      <c r="E30" s="5">
        <v>12.74947603</v>
      </c>
      <c r="F30" s="3">
        <f t="shared" si="8"/>
        <v>1872.7916666666652</v>
      </c>
      <c r="G30" s="6">
        <f>G21*3/12+G33*9/12</f>
        <v>5.5249999999999995</v>
      </c>
      <c r="H30" s="3">
        <f t="shared" si="0"/>
        <v>118.75045895513558</v>
      </c>
      <c r="I30" s="3">
        <f t="shared" si="1"/>
        <v>7.007949620028425</v>
      </c>
      <c r="J30" s="7">
        <f t="shared" si="9"/>
        <v>130.77551774166</v>
      </c>
      <c r="K30" s="3">
        <f t="shared" si="2"/>
        <v>10.154717315076988</v>
      </c>
      <c r="L30" s="7">
        <f t="shared" si="3"/>
        <v>11.183017110705332</v>
      </c>
      <c r="M30" s="27" t="s">
        <v>45</v>
      </c>
      <c r="N30" s="9"/>
      <c r="O30" s="10" t="s">
        <v>45</v>
      </c>
      <c r="P30" s="10"/>
      <c r="R30" s="6">
        <f t="shared" si="4"/>
        <v>1.0032079864556935</v>
      </c>
      <c r="S30" s="6">
        <f t="shared" si="10"/>
        <v>1.0572289881054313</v>
      </c>
      <c r="T30" s="13">
        <f t="shared" si="5"/>
        <v>0.10870071962282024</v>
      </c>
      <c r="U30" s="67">
        <f t="shared" si="6"/>
        <v>8.5572332702204434E-2</v>
      </c>
      <c r="V30" s="13">
        <f t="shared" si="7"/>
        <v>2.3128386920615807E-2</v>
      </c>
      <c r="Y30" s="28"/>
    </row>
    <row r="31" spans="1:25" x14ac:dyDescent="0.35">
      <c r="A31" s="1">
        <v>1872.11</v>
      </c>
      <c r="B31" s="2">
        <v>4.95</v>
      </c>
      <c r="C31" s="3">
        <v>0.29670000000000002</v>
      </c>
      <c r="D31" s="4">
        <v>0.42749999999999999</v>
      </c>
      <c r="E31" s="5">
        <v>13.130137189999999</v>
      </c>
      <c r="F31" s="3">
        <f t="shared" si="8"/>
        <v>1872.8749999999984</v>
      </c>
      <c r="G31" s="6">
        <f>G21*2/12+G33*10/12</f>
        <v>5.543333333333333</v>
      </c>
      <c r="H31" s="3">
        <f t="shared" si="0"/>
        <v>114.84370103523651</v>
      </c>
      <c r="I31" s="3">
        <f t="shared" si="1"/>
        <v>6.8836618378090249</v>
      </c>
      <c r="J31" s="7">
        <f t="shared" si="9"/>
        <v>127.10487576322087</v>
      </c>
      <c r="K31" s="3">
        <f t="shared" si="2"/>
        <v>9.9183196348613336</v>
      </c>
      <c r="L31" s="7">
        <f t="shared" si="3"/>
        <v>10.977239270459984</v>
      </c>
      <c r="M31" s="27" t="s">
        <v>45</v>
      </c>
      <c r="N31" s="9"/>
      <c r="O31" s="10" t="s">
        <v>45</v>
      </c>
      <c r="P31" s="10"/>
      <c r="R31" s="6">
        <f t="shared" si="4"/>
        <v>1.0032244226075313</v>
      </c>
      <c r="S31" s="6">
        <f t="shared" si="10"/>
        <v>1.0298716812178139</v>
      </c>
      <c r="T31" s="13">
        <f t="shared" si="5"/>
        <v>0.1085524578360646</v>
      </c>
      <c r="U31" s="67">
        <f t="shared" si="6"/>
        <v>8.9766167685533693E-2</v>
      </c>
      <c r="V31" s="13">
        <f t="shared" si="7"/>
        <v>1.8786290150530904E-2</v>
      </c>
      <c r="Y31" s="28"/>
    </row>
    <row r="32" spans="1:25" x14ac:dyDescent="0.35">
      <c r="A32" s="1">
        <v>1872.12</v>
      </c>
      <c r="B32" s="2">
        <v>5.07</v>
      </c>
      <c r="C32" s="3">
        <v>0.3</v>
      </c>
      <c r="D32" s="4">
        <v>0.43</v>
      </c>
      <c r="E32" s="5">
        <v>12.93980661</v>
      </c>
      <c r="F32" s="3">
        <f t="shared" si="8"/>
        <v>1872.9583333333317</v>
      </c>
      <c r="G32" s="6">
        <f>G21*1/12+G33*11/12</f>
        <v>5.5616666666666665</v>
      </c>
      <c r="H32" s="3">
        <f t="shared" si="0"/>
        <v>119.35796851912923</v>
      </c>
      <c r="I32" s="3">
        <f t="shared" si="1"/>
        <v>7.062601687522438</v>
      </c>
      <c r="J32" s="7">
        <f t="shared" si="9"/>
        <v>132.7524906899458</v>
      </c>
      <c r="K32" s="3">
        <f t="shared" si="2"/>
        <v>10.123062418782164</v>
      </c>
      <c r="L32" s="7">
        <f t="shared" si="3"/>
        <v>11.259086981593036</v>
      </c>
      <c r="M32" s="27" t="s">
        <v>45</v>
      </c>
      <c r="N32" s="9"/>
      <c r="O32" s="10" t="s">
        <v>45</v>
      </c>
      <c r="P32" s="10"/>
      <c r="R32" s="6">
        <f t="shared" si="4"/>
        <v>1.0032408574060259</v>
      </c>
      <c r="S32" s="6">
        <f t="shared" si="10"/>
        <v>1.0483895674210992</v>
      </c>
      <c r="T32" s="13">
        <f t="shared" si="5"/>
        <v>0.10586247483438749</v>
      </c>
      <c r="U32" s="67">
        <f t="shared" si="6"/>
        <v>8.9178020285641146E-2</v>
      </c>
      <c r="V32" s="13">
        <f t="shared" si="7"/>
        <v>1.6684454548746341E-2</v>
      </c>
      <c r="Y32" s="28"/>
    </row>
    <row r="33" spans="1:25" x14ac:dyDescent="0.35">
      <c r="A33" s="1">
        <v>1873.01</v>
      </c>
      <c r="B33" s="2">
        <v>5.1100000000000003</v>
      </c>
      <c r="C33" s="3">
        <v>0.30249999999999999</v>
      </c>
      <c r="D33" s="4">
        <v>0.4325</v>
      </c>
      <c r="E33" s="5">
        <v>12.93980661</v>
      </c>
      <c r="F33" s="3">
        <f t="shared" si="8"/>
        <v>1873.0416666666649</v>
      </c>
      <c r="G33" s="6">
        <v>5.58</v>
      </c>
      <c r="H33" s="3">
        <f t="shared" si="0"/>
        <v>120.29964874413221</v>
      </c>
      <c r="I33" s="3">
        <f t="shared" si="1"/>
        <v>7.1214567015851253</v>
      </c>
      <c r="J33" s="7">
        <f t="shared" si="9"/>
        <v>134.45990068279397</v>
      </c>
      <c r="K33" s="3">
        <f t="shared" si="2"/>
        <v>10.18191743284485</v>
      </c>
      <c r="L33" s="7">
        <f t="shared" si="3"/>
        <v>11.380412337633736</v>
      </c>
      <c r="M33" s="27" t="s">
        <v>45</v>
      </c>
      <c r="N33" s="9"/>
      <c r="O33" s="10" t="s">
        <v>45</v>
      </c>
      <c r="P33" s="10"/>
      <c r="R33" s="6">
        <f t="shared" si="4"/>
        <v>1.0053472215787504</v>
      </c>
      <c r="S33" s="6">
        <f t="shared" si="10"/>
        <v>1.0517872485150761</v>
      </c>
      <c r="T33" s="13">
        <f t="shared" si="5"/>
        <v>0.10438833573956052</v>
      </c>
      <c r="U33" s="67">
        <f t="shared" si="6"/>
        <v>8.9146981124955227E-2</v>
      </c>
      <c r="V33" s="13">
        <f t="shared" si="7"/>
        <v>1.5241354614605296E-2</v>
      </c>
      <c r="Y33" s="28"/>
    </row>
    <row r="34" spans="1:25" x14ac:dyDescent="0.35">
      <c r="A34" s="1">
        <v>1873.02</v>
      </c>
      <c r="B34" s="2">
        <v>5.15</v>
      </c>
      <c r="C34" s="3">
        <v>0.30499999999999999</v>
      </c>
      <c r="D34" s="4">
        <v>0.435</v>
      </c>
      <c r="E34" s="5">
        <v>13.225221489999999</v>
      </c>
      <c r="F34" s="3">
        <f t="shared" si="8"/>
        <v>1873.1249999999982</v>
      </c>
      <c r="G34" s="6">
        <f>G33*11/12+G45*1/12</f>
        <v>5.5708333333333337</v>
      </c>
      <c r="H34" s="3">
        <f t="shared" si="0"/>
        <v>118.62480724320937</v>
      </c>
      <c r="I34" s="3">
        <f t="shared" si="1"/>
        <v>7.025352661976477</v>
      </c>
      <c r="J34" s="7">
        <f t="shared" si="9"/>
        <v>133.24227448878506</v>
      </c>
      <c r="K34" s="3">
        <f t="shared" si="2"/>
        <v>10.019765271999239</v>
      </c>
      <c r="L34" s="7">
        <f t="shared" si="3"/>
        <v>11.25444454419835</v>
      </c>
      <c r="M34" s="27" t="s">
        <v>45</v>
      </c>
      <c r="N34" s="9"/>
      <c r="O34" s="10" t="s">
        <v>45</v>
      </c>
      <c r="P34" s="10"/>
      <c r="R34" s="6">
        <f t="shared" si="4"/>
        <v>1.0053398720295676</v>
      </c>
      <c r="S34" s="6">
        <f t="shared" si="10"/>
        <v>1.0345912828835473</v>
      </c>
      <c r="T34" s="13">
        <f t="shared" si="5"/>
        <v>0.10236955495561761</v>
      </c>
      <c r="U34" s="67">
        <f t="shared" si="6"/>
        <v>9.0247718971019575E-2</v>
      </c>
      <c r="V34" s="13">
        <f t="shared" si="7"/>
        <v>1.2121835984598039E-2</v>
      </c>
      <c r="Y34" s="28"/>
    </row>
    <row r="35" spans="1:25" x14ac:dyDescent="0.35">
      <c r="A35" s="1">
        <v>1873.03</v>
      </c>
      <c r="B35" s="2">
        <v>5.1100000000000003</v>
      </c>
      <c r="C35" s="3">
        <v>0.3075</v>
      </c>
      <c r="D35" s="4">
        <v>0.4375</v>
      </c>
      <c r="E35" s="5">
        <v>13.225221489999999</v>
      </c>
      <c r="F35" s="3">
        <f t="shared" si="8"/>
        <v>1873.2083333333314</v>
      </c>
      <c r="G35" s="6">
        <f>G33*10/12+G45*2/12</f>
        <v>5.5616666666666656</v>
      </c>
      <c r="H35" s="3">
        <f t="shared" si="0"/>
        <v>117.70344951704853</v>
      </c>
      <c r="I35" s="3">
        <f t="shared" si="1"/>
        <v>7.0829375198615301</v>
      </c>
      <c r="J35" s="7">
        <f t="shared" si="9"/>
        <v>132.87036037310034</v>
      </c>
      <c r="K35" s="3">
        <f t="shared" si="2"/>
        <v>10.077350129884291</v>
      </c>
      <c r="L35" s="7">
        <f t="shared" si="3"/>
        <v>11.375887018244891</v>
      </c>
      <c r="M35" s="27" t="s">
        <v>45</v>
      </c>
      <c r="N35" s="9"/>
      <c r="O35" s="10" t="s">
        <v>45</v>
      </c>
      <c r="P35" s="10"/>
      <c r="R35" s="6">
        <f t="shared" si="4"/>
        <v>1.0053325226495526</v>
      </c>
      <c r="S35" s="6">
        <f t="shared" si="10"/>
        <v>1.0401158679370517</v>
      </c>
      <c r="T35" s="13">
        <f t="shared" si="5"/>
        <v>0.10559090483294375</v>
      </c>
      <c r="U35" s="67">
        <f t="shared" si="6"/>
        <v>9.1036886852623455E-2</v>
      </c>
      <c r="V35" s="13">
        <f t="shared" si="7"/>
        <v>1.45540179803203E-2</v>
      </c>
      <c r="Y35" s="28"/>
    </row>
    <row r="36" spans="1:25" x14ac:dyDescent="0.35">
      <c r="A36" s="1">
        <v>1873.04</v>
      </c>
      <c r="B36" s="2">
        <v>5.04</v>
      </c>
      <c r="C36" s="3">
        <v>0.31</v>
      </c>
      <c r="D36" s="4">
        <v>0.44</v>
      </c>
      <c r="E36" s="5">
        <v>13.225221489999999</v>
      </c>
      <c r="F36" s="3">
        <f t="shared" si="8"/>
        <v>1873.2916666666647</v>
      </c>
      <c r="G36" s="6">
        <f>G33*9/12+G45*3/12</f>
        <v>5.5524999999999993</v>
      </c>
      <c r="H36" s="3">
        <f t="shared" si="0"/>
        <v>116.09107349626704</v>
      </c>
      <c r="I36" s="3">
        <f t="shared" si="1"/>
        <v>7.1405223777465832</v>
      </c>
      <c r="J36" s="7">
        <f t="shared" si="9"/>
        <v>131.72193749316324</v>
      </c>
      <c r="K36" s="3">
        <f t="shared" si="2"/>
        <v>10.134934987769345</v>
      </c>
      <c r="L36" s="7">
        <f t="shared" si="3"/>
        <v>11.499534225593617</v>
      </c>
      <c r="M36" s="27" t="s">
        <v>45</v>
      </c>
      <c r="N36" s="9"/>
      <c r="O36" s="10" t="s">
        <v>45</v>
      </c>
      <c r="P36" s="10"/>
      <c r="R36" s="6">
        <f t="shared" si="4"/>
        <v>1.0053251734388198</v>
      </c>
      <c r="S36" s="6">
        <f t="shared" si="10"/>
        <v>1.0456623093609851</v>
      </c>
      <c r="T36" s="13">
        <f t="shared" si="5"/>
        <v>0.11040916305818338</v>
      </c>
      <c r="U36" s="67">
        <f t="shared" si="6"/>
        <v>9.1838133322106108E-2</v>
      </c>
      <c r="V36" s="13">
        <f t="shared" si="7"/>
        <v>1.8571029736077271E-2</v>
      </c>
      <c r="Y36" s="28"/>
    </row>
    <row r="37" spans="1:25" x14ac:dyDescent="0.35">
      <c r="A37" s="1">
        <v>1873.05</v>
      </c>
      <c r="B37" s="2">
        <v>5.05</v>
      </c>
      <c r="C37" s="3">
        <v>0.3125</v>
      </c>
      <c r="D37" s="4">
        <v>0.4425</v>
      </c>
      <c r="E37" s="5">
        <v>12.93980661</v>
      </c>
      <c r="F37" s="3">
        <f t="shared" si="8"/>
        <v>1873.374999999998</v>
      </c>
      <c r="G37" s="6">
        <f>G33*8/12+G45*4/12</f>
        <v>5.543333333333333</v>
      </c>
      <c r="H37" s="3">
        <f t="shared" si="0"/>
        <v>118.88712840662771</v>
      </c>
      <c r="I37" s="3">
        <f t="shared" si="1"/>
        <v>7.3568767578358729</v>
      </c>
      <c r="J37" s="7">
        <f t="shared" si="9"/>
        <v>135.59008108344366</v>
      </c>
      <c r="K37" s="3">
        <f t="shared" si="2"/>
        <v>10.417337489095598</v>
      </c>
      <c r="L37" s="7">
        <f t="shared" si="3"/>
        <v>11.880913045430461</v>
      </c>
      <c r="M37" s="27" t="s">
        <v>45</v>
      </c>
      <c r="N37" s="9"/>
      <c r="O37" s="10" t="s">
        <v>45</v>
      </c>
      <c r="P37" s="10"/>
      <c r="R37" s="6">
        <f t="shared" si="4"/>
        <v>1.0053178243974839</v>
      </c>
      <c r="S37" s="6">
        <f t="shared" si="10"/>
        <v>1.0744177639884591</v>
      </c>
      <c r="T37" s="13">
        <f t="shared" si="5"/>
        <v>0.10688473560051959</v>
      </c>
      <c r="U37" s="67">
        <f t="shared" si="6"/>
        <v>9.0269518999617882E-2</v>
      </c>
      <c r="V37" s="13">
        <f t="shared" si="7"/>
        <v>1.6615216600901705E-2</v>
      </c>
      <c r="Y37" s="28"/>
    </row>
    <row r="38" spans="1:25" x14ac:dyDescent="0.35">
      <c r="A38" s="1">
        <v>1873.06</v>
      </c>
      <c r="B38" s="2">
        <v>4.9800000000000004</v>
      </c>
      <c r="C38" s="3">
        <v>0.315</v>
      </c>
      <c r="D38" s="4">
        <v>0.44500000000000001</v>
      </c>
      <c r="E38" s="5">
        <v>12.559226450000001</v>
      </c>
      <c r="F38" s="3">
        <f t="shared" si="8"/>
        <v>1873.4583333333312</v>
      </c>
      <c r="G38" s="6">
        <f>G33*7/12+G45*5/12</f>
        <v>5.5341666666666667</v>
      </c>
      <c r="H38" s="3">
        <f t="shared" si="0"/>
        <v>120.79186771889125</v>
      </c>
      <c r="I38" s="3">
        <f t="shared" si="1"/>
        <v>7.6404494641467355</v>
      </c>
      <c r="J38" s="7">
        <f t="shared" si="9"/>
        <v>138.48858259442162</v>
      </c>
      <c r="K38" s="3">
        <f t="shared" si="2"/>
        <v>10.79365083030253</v>
      </c>
      <c r="L38" s="7">
        <f t="shared" si="3"/>
        <v>12.374983786047713</v>
      </c>
      <c r="M38" s="27" t="s">
        <v>45</v>
      </c>
      <c r="N38" s="9"/>
      <c r="O38" s="10" t="s">
        <v>45</v>
      </c>
      <c r="P38" s="10"/>
      <c r="R38" s="6">
        <f t="shared" si="4"/>
        <v>1.005310475525659</v>
      </c>
      <c r="S38" s="6">
        <f t="shared" si="10"/>
        <v>1.1128623698390758</v>
      </c>
      <c r="T38" s="13">
        <f t="shared" si="5"/>
        <v>0.10928658872736308</v>
      </c>
      <c r="U38" s="67">
        <f t="shared" si="6"/>
        <v>8.9995542543321427E-2</v>
      </c>
      <c r="V38" s="13">
        <f t="shared" si="7"/>
        <v>1.9291046184041649E-2</v>
      </c>
      <c r="Y38" s="28"/>
    </row>
    <row r="39" spans="1:25" x14ac:dyDescent="0.35">
      <c r="A39" s="1">
        <v>1873.07</v>
      </c>
      <c r="B39" s="2">
        <v>4.97</v>
      </c>
      <c r="C39" s="3">
        <v>0.3175</v>
      </c>
      <c r="D39" s="4">
        <v>0.44750000000000001</v>
      </c>
      <c r="E39" s="5">
        <v>12.559226450000001</v>
      </c>
      <c r="F39" s="3">
        <f t="shared" si="8"/>
        <v>1873.5416666666645</v>
      </c>
      <c r="G39" s="6">
        <f>G33*6/12+G45*6/12</f>
        <v>5.5250000000000004</v>
      </c>
      <c r="H39" s="3">
        <f t="shared" si="0"/>
        <v>120.54931376764847</v>
      </c>
      <c r="I39" s="3">
        <f t="shared" si="1"/>
        <v>7.7010879519574242</v>
      </c>
      <c r="J39" s="7">
        <f t="shared" si="9"/>
        <v>138.94627160148985</v>
      </c>
      <c r="K39" s="3">
        <f t="shared" si="2"/>
        <v>10.854289318113219</v>
      </c>
      <c r="L39" s="7">
        <f t="shared" si="3"/>
        <v>12.510755843393705</v>
      </c>
      <c r="M39" s="27" t="s">
        <v>45</v>
      </c>
      <c r="N39" s="9"/>
      <c r="O39" s="10" t="s">
        <v>45</v>
      </c>
      <c r="P39" s="10"/>
      <c r="R39" s="6">
        <f t="shared" si="4"/>
        <v>1.0053031268234605</v>
      </c>
      <c r="S39" s="6">
        <f t="shared" si="10"/>
        <v>1.1187721982175332</v>
      </c>
      <c r="T39" s="13">
        <f t="shared" si="5"/>
        <v>0.10995788113977456</v>
      </c>
      <c r="U39" s="67">
        <f t="shared" si="6"/>
        <v>9.1958923783486357E-2</v>
      </c>
      <c r="V39" s="13">
        <f t="shared" si="7"/>
        <v>1.7998957356288203E-2</v>
      </c>
      <c r="Y39" s="28"/>
    </row>
    <row r="40" spans="1:25" x14ac:dyDescent="0.35">
      <c r="A40" s="1">
        <v>1873.08</v>
      </c>
      <c r="B40" s="2">
        <v>4.97</v>
      </c>
      <c r="C40" s="3">
        <v>0.32</v>
      </c>
      <c r="D40" s="4">
        <v>0.45</v>
      </c>
      <c r="E40" s="5">
        <v>12.559226450000001</v>
      </c>
      <c r="F40" s="3">
        <f t="shared" si="8"/>
        <v>1873.6249999999977</v>
      </c>
      <c r="G40" s="6">
        <f>G33*5/12+G45*7/12</f>
        <v>5.5158333333333331</v>
      </c>
      <c r="H40" s="3">
        <f t="shared" si="0"/>
        <v>120.54931376764847</v>
      </c>
      <c r="I40" s="3">
        <f t="shared" si="1"/>
        <v>7.7617264397681121</v>
      </c>
      <c r="J40" s="7">
        <f t="shared" si="9"/>
        <v>139.69179150277213</v>
      </c>
      <c r="K40" s="3">
        <f t="shared" si="2"/>
        <v>10.914927805923908</v>
      </c>
      <c r="L40" s="7">
        <f t="shared" si="3"/>
        <v>12.64815013606589</v>
      </c>
      <c r="M40" s="27" t="s">
        <v>45</v>
      </c>
      <c r="N40" s="9"/>
      <c r="O40" s="10" t="s">
        <v>45</v>
      </c>
      <c r="P40" s="10"/>
      <c r="R40" s="6">
        <f t="shared" si="4"/>
        <v>1.0052957782910019</v>
      </c>
      <c r="S40" s="6">
        <f t="shared" si="10"/>
        <v>1.1247051890712423</v>
      </c>
      <c r="T40" s="13">
        <f t="shared" si="5"/>
        <v>0.10477284115871544</v>
      </c>
      <c r="U40" s="67">
        <f t="shared" si="6"/>
        <v>9.1718313746155467E-2</v>
      </c>
      <c r="V40" s="13">
        <f t="shared" si="7"/>
        <v>1.3054527412559969E-2</v>
      </c>
      <c r="Y40" s="28"/>
    </row>
    <row r="41" spans="1:25" x14ac:dyDescent="0.35">
      <c r="A41" s="1">
        <v>1873.09</v>
      </c>
      <c r="B41" s="2">
        <v>4.59</v>
      </c>
      <c r="C41" s="3">
        <v>0.32250000000000001</v>
      </c>
      <c r="D41" s="4">
        <v>0.45250000000000001</v>
      </c>
      <c r="E41" s="5">
        <v>12.559226450000001</v>
      </c>
      <c r="F41" s="3">
        <f t="shared" si="8"/>
        <v>1873.708333333331</v>
      </c>
      <c r="G41" s="6">
        <f>G33*4/12+G45*8/12</f>
        <v>5.5066666666666668</v>
      </c>
      <c r="H41" s="3">
        <f t="shared" si="0"/>
        <v>111.33226362042384</v>
      </c>
      <c r="I41" s="3">
        <f t="shared" si="1"/>
        <v>7.8223649275788008</v>
      </c>
      <c r="J41" s="7">
        <f t="shared" si="9"/>
        <v>129.7665070209982</v>
      </c>
      <c r="K41" s="3">
        <f t="shared" si="2"/>
        <v>10.975566293734596</v>
      </c>
      <c r="L41" s="7">
        <f t="shared" si="3"/>
        <v>12.792885496078801</v>
      </c>
      <c r="M41" s="27" t="s">
        <v>45</v>
      </c>
      <c r="N41" s="9"/>
      <c r="O41" s="10" t="s">
        <v>45</v>
      </c>
      <c r="P41" s="10"/>
      <c r="R41" s="6">
        <f t="shared" si="4"/>
        <v>1.0052884299283993</v>
      </c>
      <c r="S41" s="6">
        <f t="shared" si="10"/>
        <v>1.130661378395303</v>
      </c>
      <c r="T41" s="13">
        <f t="shared" si="5"/>
        <v>0.11585285902884657</v>
      </c>
      <c r="U41" s="67">
        <f t="shared" si="6"/>
        <v>9.2598763330255851E-2</v>
      </c>
      <c r="V41" s="13">
        <f t="shared" si="7"/>
        <v>2.3254095698590715E-2</v>
      </c>
      <c r="Y41" s="28"/>
    </row>
    <row r="42" spans="1:25" x14ac:dyDescent="0.35">
      <c r="A42" s="1">
        <v>1873.1</v>
      </c>
      <c r="B42" s="2">
        <v>4.1900000000000004</v>
      </c>
      <c r="C42" s="3">
        <v>0.32500000000000001</v>
      </c>
      <c r="D42" s="4">
        <v>0.45500000000000002</v>
      </c>
      <c r="E42" s="5">
        <v>12.273811569999999</v>
      </c>
      <c r="F42" s="3">
        <f t="shared" si="8"/>
        <v>1873.7916666666642</v>
      </c>
      <c r="G42" s="6">
        <f>G33*3/12+G45*9/12</f>
        <v>5.4975000000000005</v>
      </c>
      <c r="H42" s="3">
        <f t="shared" si="0"/>
        <v>103.993409277995</v>
      </c>
      <c r="I42" s="3">
        <f t="shared" si="1"/>
        <v>8.0663145621356485</v>
      </c>
      <c r="J42" s="7">
        <f t="shared" si="9"/>
        <v>121.99598890418977</v>
      </c>
      <c r="K42" s="3">
        <f t="shared" si="2"/>
        <v>11.292840386989909</v>
      </c>
      <c r="L42" s="7">
        <f t="shared" si="3"/>
        <v>13.247774451409626</v>
      </c>
      <c r="M42" s="27" t="s">
        <v>45</v>
      </c>
      <c r="N42" s="9"/>
      <c r="O42" s="10" t="s">
        <v>45</v>
      </c>
      <c r="P42" s="10"/>
      <c r="R42" s="6">
        <f t="shared" si="4"/>
        <v>1.0052810817357669</v>
      </c>
      <c r="S42" s="6">
        <f t="shared" si="10"/>
        <v>1.1630722161205505</v>
      </c>
      <c r="T42" s="13">
        <f t="shared" si="5"/>
        <v>0.12024919033565884</v>
      </c>
      <c r="U42" s="67">
        <f t="shared" si="6"/>
        <v>8.9851257398516404E-2</v>
      </c>
      <c r="V42" s="13">
        <f t="shared" si="7"/>
        <v>3.0397932937142436E-2</v>
      </c>
      <c r="Y42" s="28"/>
    </row>
    <row r="43" spans="1:25" x14ac:dyDescent="0.35">
      <c r="A43" s="1">
        <v>1873.11</v>
      </c>
      <c r="B43" s="2">
        <v>4.04</v>
      </c>
      <c r="C43" s="3">
        <v>0.32750000000000001</v>
      </c>
      <c r="D43" s="4">
        <v>0.45750000000000002</v>
      </c>
      <c r="E43" s="5">
        <v>11.893231399999999</v>
      </c>
      <c r="F43" s="3">
        <f t="shared" si="8"/>
        <v>1873.8749999999975</v>
      </c>
      <c r="G43" s="6">
        <f>G33*2/12+G45*10/12</f>
        <v>5.4883333333333324</v>
      </c>
      <c r="H43" s="3">
        <f t="shared" si="0"/>
        <v>103.47912342813747</v>
      </c>
      <c r="I43" s="3">
        <f t="shared" si="1"/>
        <v>8.3884685452264911</v>
      </c>
      <c r="J43" s="7">
        <f t="shared" si="9"/>
        <v>122.21272522386842</v>
      </c>
      <c r="K43" s="3">
        <f t="shared" si="2"/>
        <v>11.718242318904181</v>
      </c>
      <c r="L43" s="7">
        <f t="shared" si="3"/>
        <v>13.839683611366286</v>
      </c>
      <c r="M43" s="27" t="s">
        <v>45</v>
      </c>
      <c r="N43" s="9"/>
      <c r="O43" s="10" t="s">
        <v>45</v>
      </c>
      <c r="P43" s="10"/>
      <c r="R43" s="6">
        <f t="shared" si="4"/>
        <v>1.0052737337132196</v>
      </c>
      <c r="S43" s="6">
        <f t="shared" si="10"/>
        <v>1.2066290414056366</v>
      </c>
      <c r="T43" s="13">
        <f t="shared" si="5"/>
        <v>0.12342998034291397</v>
      </c>
      <c r="U43" s="67">
        <f t="shared" si="6"/>
        <v>8.7312017371285355E-2</v>
      </c>
      <c r="V43" s="13">
        <f t="shared" si="7"/>
        <v>3.6117962971628614E-2</v>
      </c>
      <c r="Y43" s="28"/>
    </row>
    <row r="44" spans="1:25" x14ac:dyDescent="0.35">
      <c r="A44" s="1">
        <v>1873.12</v>
      </c>
      <c r="B44" s="2">
        <v>4.42</v>
      </c>
      <c r="C44" s="3">
        <v>0.33</v>
      </c>
      <c r="D44" s="4">
        <v>0.46</v>
      </c>
      <c r="E44" s="5">
        <v>12.178646280000001</v>
      </c>
      <c r="F44" s="3">
        <f t="shared" si="8"/>
        <v>1873.9583333333308</v>
      </c>
      <c r="G44" s="6">
        <f>G33*1/12+G45*11/12</f>
        <v>5.4791666666666661</v>
      </c>
      <c r="H44" s="3">
        <f t="shared" si="0"/>
        <v>110.55910066221251</v>
      </c>
      <c r="I44" s="3">
        <f t="shared" si="1"/>
        <v>8.254412492880121</v>
      </c>
      <c r="J44" s="7">
        <f t="shared" si="9"/>
        <v>131.38684139344474</v>
      </c>
      <c r="K44" s="3">
        <f t="shared" si="2"/>
        <v>11.506150747651077</v>
      </c>
      <c r="L44" s="7">
        <f t="shared" si="3"/>
        <v>13.673743674430902</v>
      </c>
      <c r="M44" s="27" t="s">
        <v>45</v>
      </c>
      <c r="N44" s="9"/>
      <c r="O44" s="10" t="s">
        <v>45</v>
      </c>
      <c r="P44" s="10"/>
      <c r="R44" s="6">
        <f t="shared" si="4"/>
        <v>1.0052663858608724</v>
      </c>
      <c r="S44" s="6">
        <f t="shared" si="10"/>
        <v>1.1845651757323503</v>
      </c>
      <c r="T44" s="13">
        <f t="shared" si="5"/>
        <v>0.11227108128967811</v>
      </c>
      <c r="U44" s="67">
        <f t="shared" si="6"/>
        <v>8.8528455328220845E-2</v>
      </c>
      <c r="V44" s="13">
        <f t="shared" si="7"/>
        <v>2.3742625961457264E-2</v>
      </c>
      <c r="Y44" s="28"/>
    </row>
    <row r="45" spans="1:25" x14ac:dyDescent="0.35">
      <c r="A45" s="1">
        <v>1874.01</v>
      </c>
      <c r="B45" s="2">
        <v>4.66</v>
      </c>
      <c r="C45" s="3">
        <v>0.33</v>
      </c>
      <c r="D45" s="4">
        <v>0.46</v>
      </c>
      <c r="E45" s="5">
        <v>12.368895869999999</v>
      </c>
      <c r="F45" s="3">
        <f t="shared" si="8"/>
        <v>1874.041666666664</v>
      </c>
      <c r="G45" s="6">
        <v>5.47</v>
      </c>
      <c r="H45" s="3">
        <f t="shared" si="0"/>
        <v>114.76943091121684</v>
      </c>
      <c r="I45" s="3">
        <f t="shared" si="1"/>
        <v>8.1274489701076291</v>
      </c>
      <c r="J45" s="7">
        <f t="shared" si="9"/>
        <v>137.19521576387331</v>
      </c>
      <c r="K45" s="3">
        <f t="shared" si="2"/>
        <v>11.329171291665181</v>
      </c>
      <c r="L45" s="7">
        <f t="shared" si="3"/>
        <v>13.542875375832987</v>
      </c>
      <c r="M45" s="27" t="s">
        <v>45</v>
      </c>
      <c r="N45" s="9"/>
      <c r="O45" s="10" t="s">
        <v>45</v>
      </c>
      <c r="P45" s="10"/>
      <c r="R45" s="6">
        <f t="shared" si="4"/>
        <v>1.0071091456603121</v>
      </c>
      <c r="S45" s="6">
        <f t="shared" si="10"/>
        <v>1.1724874567369146</v>
      </c>
      <c r="T45" s="13">
        <f t="shared" si="5"/>
        <v>0.10468779814198337</v>
      </c>
      <c r="U45" s="67">
        <f t="shared" si="6"/>
        <v>8.9980452646566844E-2</v>
      </c>
      <c r="V45" s="13">
        <f t="shared" si="7"/>
        <v>1.4707345495416524E-2</v>
      </c>
      <c r="Y45" s="28"/>
    </row>
    <row r="46" spans="1:25" x14ac:dyDescent="0.35">
      <c r="A46" s="1">
        <v>1874.02</v>
      </c>
      <c r="B46" s="2">
        <v>4.8</v>
      </c>
      <c r="C46" s="3">
        <v>0.33</v>
      </c>
      <c r="D46" s="4">
        <v>0.46</v>
      </c>
      <c r="E46" s="5">
        <v>12.368895869999999</v>
      </c>
      <c r="F46" s="3">
        <f t="shared" si="8"/>
        <v>1874.1249999999973</v>
      </c>
      <c r="G46" s="6">
        <f>G45*11/12+G57*1/12</f>
        <v>5.4366666666666665</v>
      </c>
      <c r="H46" s="3">
        <f t="shared" si="0"/>
        <v>118.21743956520187</v>
      </c>
      <c r="I46" s="3">
        <f t="shared" si="1"/>
        <v>8.1274489701076291</v>
      </c>
      <c r="J46" s="7">
        <f t="shared" si="9"/>
        <v>142.12658886268204</v>
      </c>
      <c r="K46" s="3">
        <f t="shared" si="2"/>
        <v>11.329171291665181</v>
      </c>
      <c r="L46" s="7">
        <f t="shared" si="3"/>
        <v>13.62046476600703</v>
      </c>
      <c r="M46" s="27" t="s">
        <v>45</v>
      </c>
      <c r="N46" s="9"/>
      <c r="O46" s="10" t="s">
        <v>45</v>
      </c>
      <c r="P46" s="10"/>
      <c r="R46" s="6">
        <f t="shared" si="4"/>
        <v>1.0070852297331554</v>
      </c>
      <c r="S46" s="6">
        <f t="shared" si="10"/>
        <v>1.180822840851746</v>
      </c>
      <c r="T46" s="13">
        <f t="shared" si="5"/>
        <v>0.10429674065200856</v>
      </c>
      <c r="U46" s="67">
        <f t="shared" si="6"/>
        <v>8.9612050368849561E-2</v>
      </c>
      <c r="V46" s="13">
        <f t="shared" si="7"/>
        <v>1.4684690283158996E-2</v>
      </c>
      <c r="Y46" s="28"/>
    </row>
    <row r="47" spans="1:25" x14ac:dyDescent="0.35">
      <c r="A47" s="1">
        <v>1874.03</v>
      </c>
      <c r="B47" s="2">
        <v>4.7300000000000004</v>
      </c>
      <c r="C47" s="3">
        <v>0.33</v>
      </c>
      <c r="D47" s="4">
        <v>0.46</v>
      </c>
      <c r="E47" s="5">
        <v>12.368895869999999</v>
      </c>
      <c r="F47" s="3">
        <f t="shared" si="8"/>
        <v>1874.2083333333305</v>
      </c>
      <c r="G47" s="6">
        <f>G45*10/12+G57*2/12</f>
        <v>5.4033333333333324</v>
      </c>
      <c r="H47" s="3">
        <f t="shared" si="0"/>
        <v>116.49343523820937</v>
      </c>
      <c r="I47" s="3">
        <f t="shared" si="1"/>
        <v>8.1274489701076291</v>
      </c>
      <c r="J47" s="7">
        <f t="shared" si="9"/>
        <v>140.86817635712708</v>
      </c>
      <c r="K47" s="3">
        <f t="shared" si="2"/>
        <v>11.329171291665181</v>
      </c>
      <c r="L47" s="7">
        <f t="shared" si="3"/>
        <v>13.699653514646609</v>
      </c>
      <c r="M47" s="27" t="s">
        <v>45</v>
      </c>
      <c r="N47" s="9"/>
      <c r="O47" s="10" t="s">
        <v>45</v>
      </c>
      <c r="P47" s="10"/>
      <c r="R47" s="6">
        <f t="shared" si="4"/>
        <v>1.0070613220358624</v>
      </c>
      <c r="S47" s="6">
        <f t="shared" si="10"/>
        <v>1.1891892419533379</v>
      </c>
      <c r="T47" s="13">
        <f t="shared" si="5"/>
        <v>0.10542636932176075</v>
      </c>
      <c r="U47" s="67">
        <f t="shared" si="6"/>
        <v>8.9245635090707376E-2</v>
      </c>
      <c r="V47" s="13">
        <f t="shared" si="7"/>
        <v>1.6180734231053373E-2</v>
      </c>
      <c r="Y47" s="28"/>
    </row>
    <row r="48" spans="1:25" x14ac:dyDescent="0.35">
      <c r="A48" s="1">
        <v>1874.04</v>
      </c>
      <c r="B48" s="2">
        <v>4.5999999999999996</v>
      </c>
      <c r="C48" s="3">
        <v>0.33</v>
      </c>
      <c r="D48" s="4">
        <v>0.46</v>
      </c>
      <c r="E48" s="5">
        <v>12.178646280000001</v>
      </c>
      <c r="F48" s="3">
        <f t="shared" si="8"/>
        <v>1874.2916666666638</v>
      </c>
      <c r="G48" s="6">
        <f>G45*9/12+G57*3/12</f>
        <v>5.37</v>
      </c>
      <c r="H48" s="3">
        <f t="shared" si="0"/>
        <v>115.06150747651076</v>
      </c>
      <c r="I48" s="3">
        <f t="shared" si="1"/>
        <v>8.254412492880121</v>
      </c>
      <c r="J48" s="7">
        <f t="shared" si="9"/>
        <v>139.96843138276861</v>
      </c>
      <c r="K48" s="3">
        <f t="shared" si="2"/>
        <v>11.506150747651077</v>
      </c>
      <c r="L48" s="7">
        <f t="shared" si="3"/>
        <v>13.996843138276862</v>
      </c>
      <c r="M48" s="27" t="s">
        <v>45</v>
      </c>
      <c r="N48" s="9"/>
      <c r="O48" s="10" t="s">
        <v>45</v>
      </c>
      <c r="P48" s="10"/>
      <c r="R48" s="6">
        <f t="shared" si="4"/>
        <v>1.0070374225887071</v>
      </c>
      <c r="S48" s="6">
        <f t="shared" si="10"/>
        <v>1.2162946727781339</v>
      </c>
      <c r="T48" s="13">
        <f t="shared" si="5"/>
        <v>0.10390272399850331</v>
      </c>
      <c r="U48" s="67">
        <f t="shared" si="6"/>
        <v>8.9461596274408972E-2</v>
      </c>
      <c r="V48" s="13">
        <f t="shared" si="7"/>
        <v>1.4441127724094338E-2</v>
      </c>
      <c r="Y48" s="28"/>
    </row>
    <row r="49" spans="1:25" x14ac:dyDescent="0.35">
      <c r="A49" s="1">
        <v>1874.05</v>
      </c>
      <c r="B49" s="2">
        <v>4.4800000000000004</v>
      </c>
      <c r="C49" s="3">
        <v>0.33</v>
      </c>
      <c r="D49" s="4">
        <v>0.46</v>
      </c>
      <c r="E49" s="5">
        <v>12.08348099</v>
      </c>
      <c r="F49" s="3">
        <f t="shared" si="8"/>
        <v>1874.374999999997</v>
      </c>
      <c r="G49" s="6">
        <f>G45*8/12+G57*4/12</f>
        <v>5.3366666666666669</v>
      </c>
      <c r="H49" s="3">
        <f t="shared" si="0"/>
        <v>112.9424477209361</v>
      </c>
      <c r="I49" s="3">
        <f t="shared" si="1"/>
        <v>8.3194213723010968</v>
      </c>
      <c r="J49" s="7">
        <f t="shared" si="9"/>
        <v>138.23402476483773</v>
      </c>
      <c r="K49" s="3">
        <f t="shared" si="2"/>
        <v>11.596769185631832</v>
      </c>
      <c r="L49" s="7">
        <f t="shared" si="3"/>
        <v>14.193672185675304</v>
      </c>
      <c r="M49" s="27" t="s">
        <v>45</v>
      </c>
      <c r="N49" s="9"/>
      <c r="O49" s="10" t="s">
        <v>45</v>
      </c>
      <c r="P49" s="10"/>
      <c r="R49" s="6">
        <f t="shared" si="4"/>
        <v>1.0070135314120179</v>
      </c>
      <c r="S49" s="6">
        <f t="shared" si="10"/>
        <v>1.2345007781010944</v>
      </c>
      <c r="T49" s="13">
        <f t="shared" si="5"/>
        <v>9.8946329803004218E-2</v>
      </c>
      <c r="U49" s="67">
        <f t="shared" si="6"/>
        <v>9.0563362731595376E-2</v>
      </c>
      <c r="V49" s="13">
        <f t="shared" si="7"/>
        <v>8.3829670714088422E-3</v>
      </c>
      <c r="Y49" s="28"/>
    </row>
    <row r="50" spans="1:25" x14ac:dyDescent="0.35">
      <c r="A50" s="1">
        <v>1874.06</v>
      </c>
      <c r="B50" s="2">
        <v>4.46</v>
      </c>
      <c r="C50" s="3">
        <v>0.33</v>
      </c>
      <c r="D50" s="4">
        <v>0.46</v>
      </c>
      <c r="E50" s="5">
        <v>11.79806612</v>
      </c>
      <c r="F50" s="3">
        <f t="shared" si="8"/>
        <v>1874.4583333333303</v>
      </c>
      <c r="G50" s="6">
        <f>G45*7/12+G57*5/12</f>
        <v>5.3033333333333337</v>
      </c>
      <c r="H50" s="3">
        <f t="shared" si="0"/>
        <v>115.15830867372695</v>
      </c>
      <c r="I50" s="3">
        <f t="shared" si="1"/>
        <v>8.5206820319125338</v>
      </c>
      <c r="J50" s="7">
        <f t="shared" si="9"/>
        <v>141.81515303181092</v>
      </c>
      <c r="K50" s="3">
        <f t="shared" si="2"/>
        <v>11.87731434751444</v>
      </c>
      <c r="L50" s="7">
        <f t="shared" si="3"/>
        <v>14.626674976375121</v>
      </c>
      <c r="M50" s="27" t="s">
        <v>45</v>
      </c>
      <c r="N50" s="9"/>
      <c r="O50" s="10" t="s">
        <v>45</v>
      </c>
      <c r="P50" s="10"/>
      <c r="R50" s="6">
        <f t="shared" si="4"/>
        <v>1.0069896485261771</v>
      </c>
      <c r="S50" s="6">
        <f t="shared" si="10"/>
        <v>1.2732330745820959</v>
      </c>
      <c r="T50" s="13">
        <f t="shared" si="5"/>
        <v>9.2226727131259789E-2</v>
      </c>
      <c r="U50" s="67">
        <f t="shared" si="6"/>
        <v>8.7599342363323007E-2</v>
      </c>
      <c r="V50" s="13">
        <f t="shared" si="7"/>
        <v>4.6273847679367819E-3</v>
      </c>
      <c r="Y50" s="28"/>
    </row>
    <row r="51" spans="1:25" x14ac:dyDescent="0.35">
      <c r="A51" s="1">
        <v>1874.07</v>
      </c>
      <c r="B51" s="2">
        <v>4.46</v>
      </c>
      <c r="C51" s="3">
        <v>0.33</v>
      </c>
      <c r="D51" s="4">
        <v>0.46</v>
      </c>
      <c r="E51" s="5">
        <v>11.893231399999999</v>
      </c>
      <c r="F51" s="3">
        <f t="shared" si="8"/>
        <v>1874.5416666666636</v>
      </c>
      <c r="G51" s="6">
        <f>G45*6/12+G57*6/12</f>
        <v>5.27</v>
      </c>
      <c r="H51" s="3">
        <f t="shared" si="0"/>
        <v>114.23685408155769</v>
      </c>
      <c r="I51" s="3">
        <f t="shared" si="1"/>
        <v>8.4525026562587531</v>
      </c>
      <c r="J51" s="7">
        <f t="shared" si="9"/>
        <v>141.54782413000055</v>
      </c>
      <c r="K51" s="3">
        <f t="shared" si="2"/>
        <v>11.782276429936445</v>
      </c>
      <c r="L51" s="7">
        <f t="shared" si="3"/>
        <v>14.599102937174948</v>
      </c>
      <c r="M51" s="27" t="s">
        <v>45</v>
      </c>
      <c r="N51" s="9"/>
      <c r="O51" s="10" t="s">
        <v>45</v>
      </c>
      <c r="P51" s="10"/>
      <c r="R51" s="6">
        <f t="shared" si="4"/>
        <v>1.006965773951622</v>
      </c>
      <c r="S51" s="6">
        <f t="shared" si="10"/>
        <v>1.2718733715616586</v>
      </c>
      <c r="T51" s="13">
        <f t="shared" si="5"/>
        <v>9.4262400013793934E-2</v>
      </c>
      <c r="U51" s="67">
        <f t="shared" si="6"/>
        <v>8.9291081935029215E-2</v>
      </c>
      <c r="V51" s="13">
        <f t="shared" si="7"/>
        <v>4.9713180787647193E-3</v>
      </c>
      <c r="Y51" s="28"/>
    </row>
    <row r="52" spans="1:25" x14ac:dyDescent="0.35">
      <c r="A52" s="1">
        <v>1874.08</v>
      </c>
      <c r="B52" s="2">
        <v>4.47</v>
      </c>
      <c r="C52" s="3">
        <v>0.33</v>
      </c>
      <c r="D52" s="4">
        <v>0.46</v>
      </c>
      <c r="E52" s="5">
        <v>11.79806612</v>
      </c>
      <c r="F52" s="3">
        <f t="shared" si="8"/>
        <v>1874.6249999999968</v>
      </c>
      <c r="G52" s="6">
        <f>G45*5/12+G57*7/12</f>
        <v>5.2366666666666664</v>
      </c>
      <c r="H52" s="3">
        <f t="shared" si="0"/>
        <v>115.41651115954248</v>
      </c>
      <c r="I52" s="3">
        <f t="shared" si="1"/>
        <v>8.5206820319125338</v>
      </c>
      <c r="J52" s="7">
        <f t="shared" si="9"/>
        <v>143.88931799292448</v>
      </c>
      <c r="K52" s="3">
        <f t="shared" si="2"/>
        <v>11.87731434751444</v>
      </c>
      <c r="L52" s="7">
        <f t="shared" si="3"/>
        <v>14.807401851620867</v>
      </c>
      <c r="M52" s="27" t="s">
        <v>45</v>
      </c>
      <c r="N52" s="9"/>
      <c r="O52" s="10" t="s">
        <v>45</v>
      </c>
      <c r="P52" s="10"/>
      <c r="R52" s="6">
        <f t="shared" si="4"/>
        <v>1.0069419077088448</v>
      </c>
      <c r="S52" s="6">
        <f t="shared" si="10"/>
        <v>1.2910635716193151</v>
      </c>
      <c r="T52" s="13">
        <f t="shared" si="5"/>
        <v>9.975115768984244E-2</v>
      </c>
      <c r="U52" s="67">
        <f t="shared" si="6"/>
        <v>8.8059593459123064E-2</v>
      </c>
      <c r="V52" s="13">
        <f t="shared" si="7"/>
        <v>1.1691564230719376E-2</v>
      </c>
      <c r="Y52" s="28"/>
    </row>
    <row r="53" spans="1:25" x14ac:dyDescent="0.35">
      <c r="A53" s="1">
        <v>1874.09</v>
      </c>
      <c r="B53" s="2">
        <v>4.54</v>
      </c>
      <c r="C53" s="3">
        <v>0.33</v>
      </c>
      <c r="D53" s="4">
        <v>0.46</v>
      </c>
      <c r="E53" s="5">
        <v>11.79806612</v>
      </c>
      <c r="F53" s="3">
        <f t="shared" si="8"/>
        <v>1874.7083333333301</v>
      </c>
      <c r="G53" s="6">
        <f>G45*4/12+G57*8/12</f>
        <v>5.2033333333333331</v>
      </c>
      <c r="H53" s="3">
        <f t="shared" si="0"/>
        <v>117.2239285602512</v>
      </c>
      <c r="I53" s="3">
        <f t="shared" si="1"/>
        <v>8.5206820319125338</v>
      </c>
      <c r="J53" s="7">
        <f t="shared" si="9"/>
        <v>147.0278433853876</v>
      </c>
      <c r="K53" s="3">
        <f t="shared" si="2"/>
        <v>11.87731434751444</v>
      </c>
      <c r="L53" s="7">
        <f t="shared" si="3"/>
        <v>14.897094263717689</v>
      </c>
      <c r="M53" s="27" t="s">
        <v>45</v>
      </c>
      <c r="N53" s="9"/>
      <c r="O53" s="10" t="s">
        <v>45</v>
      </c>
      <c r="P53" s="10"/>
      <c r="R53" s="6">
        <f t="shared" si="4"/>
        <v>1.0069180498183923</v>
      </c>
      <c r="S53" s="6">
        <f t="shared" si="10"/>
        <v>1.3000260157797479</v>
      </c>
      <c r="T53" s="13">
        <f t="shared" si="5"/>
        <v>9.5678558811523207E-2</v>
      </c>
      <c r="U53" s="67">
        <f t="shared" si="6"/>
        <v>8.8894495766643322E-2</v>
      </c>
      <c r="V53" s="13">
        <f t="shared" si="7"/>
        <v>6.7840630448798844E-3</v>
      </c>
      <c r="Y53" s="28"/>
    </row>
    <row r="54" spans="1:25" x14ac:dyDescent="0.35">
      <c r="A54" s="1">
        <v>1874.1</v>
      </c>
      <c r="B54" s="2">
        <v>4.53</v>
      </c>
      <c r="C54" s="3">
        <v>0.33</v>
      </c>
      <c r="D54" s="4">
        <v>0.46</v>
      </c>
      <c r="E54" s="5">
        <v>11.60773554</v>
      </c>
      <c r="F54" s="3">
        <f t="shared" si="8"/>
        <v>1874.7916666666633</v>
      </c>
      <c r="G54" s="6">
        <f>G45*3/12+G57*9/12</f>
        <v>5.17</v>
      </c>
      <c r="H54" s="3">
        <f t="shared" si="0"/>
        <v>118.88359837667358</v>
      </c>
      <c r="I54" s="3">
        <f t="shared" si="1"/>
        <v>8.660394583731188</v>
      </c>
      <c r="J54" s="7">
        <f t="shared" si="9"/>
        <v>150.01467044663747</v>
      </c>
      <c r="K54" s="3">
        <f t="shared" si="2"/>
        <v>12.07206517732226</v>
      </c>
      <c r="L54" s="7">
        <f t="shared" si="3"/>
        <v>15.233277793698283</v>
      </c>
      <c r="M54" s="27" t="s">
        <v>45</v>
      </c>
      <c r="N54" s="9"/>
      <c r="O54" s="10" t="s">
        <v>45</v>
      </c>
      <c r="P54" s="10"/>
      <c r="R54" s="6">
        <f t="shared" si="4"/>
        <v>1.0068942003008658</v>
      </c>
      <c r="S54" s="6">
        <f t="shared" si="10"/>
        <v>1.3304834912891119</v>
      </c>
      <c r="T54" s="13">
        <f t="shared" si="5"/>
        <v>9.1695180263305032E-2</v>
      </c>
      <c r="U54" s="67">
        <f t="shared" si="6"/>
        <v>8.7974152302882525E-2</v>
      </c>
      <c r="V54" s="13">
        <f t="shared" si="7"/>
        <v>3.7210279604225072E-3</v>
      </c>
      <c r="Y54" s="28"/>
    </row>
    <row r="55" spans="1:25" x14ac:dyDescent="0.35">
      <c r="A55" s="1">
        <v>1874.11</v>
      </c>
      <c r="B55" s="2">
        <v>4.57</v>
      </c>
      <c r="C55" s="3">
        <v>0.33</v>
      </c>
      <c r="D55" s="4">
        <v>0.46</v>
      </c>
      <c r="E55" s="5">
        <v>11.51265124</v>
      </c>
      <c r="F55" s="3">
        <f t="shared" si="8"/>
        <v>1874.8749999999966</v>
      </c>
      <c r="G55" s="6">
        <f>G45*2/12+G57*10/12</f>
        <v>5.1366666666666667</v>
      </c>
      <c r="H55" s="3">
        <f t="shared" si="0"/>
        <v>120.92388633845215</v>
      </c>
      <c r="I55" s="3">
        <f t="shared" si="1"/>
        <v>8.7319217706103291</v>
      </c>
      <c r="J55" s="7">
        <f t="shared" si="9"/>
        <v>153.50743840709924</v>
      </c>
      <c r="K55" s="3">
        <f t="shared" si="2"/>
        <v>12.171769740850763</v>
      </c>
      <c r="L55" s="7">
        <f t="shared" si="3"/>
        <v>15.45151458802312</v>
      </c>
      <c r="M55" s="27" t="s">
        <v>45</v>
      </c>
      <c r="N55" s="9"/>
      <c r="O55" s="10" t="s">
        <v>45</v>
      </c>
      <c r="P55" s="10"/>
      <c r="R55" s="6">
        <f t="shared" si="4"/>
        <v>1.0068703591769228</v>
      </c>
      <c r="S55" s="6">
        <f t="shared" si="10"/>
        <v>1.3507204836288711</v>
      </c>
      <c r="T55" s="13">
        <f t="shared" si="5"/>
        <v>9.0050902757926377E-2</v>
      </c>
      <c r="U55" s="67">
        <f t="shared" si="6"/>
        <v>8.9173310411911455E-2</v>
      </c>
      <c r="V55" s="13">
        <f t="shared" si="7"/>
        <v>8.7759234601492153E-4</v>
      </c>
      <c r="Y55" s="28"/>
    </row>
    <row r="56" spans="1:25" x14ac:dyDescent="0.35">
      <c r="A56" s="1">
        <v>1874.12</v>
      </c>
      <c r="B56" s="2">
        <v>4.54</v>
      </c>
      <c r="C56" s="3">
        <v>0.33</v>
      </c>
      <c r="D56" s="4">
        <v>0.46</v>
      </c>
      <c r="E56" s="5">
        <v>11.51265124</v>
      </c>
      <c r="F56" s="3">
        <f t="shared" si="8"/>
        <v>1874.9583333333298</v>
      </c>
      <c r="G56" s="6">
        <f>G45*1/12+G57*11/12</f>
        <v>5.1033333333333335</v>
      </c>
      <c r="H56" s="3">
        <f t="shared" si="0"/>
        <v>120.13007526839665</v>
      </c>
      <c r="I56" s="3">
        <f t="shared" si="1"/>
        <v>8.7319217706103291</v>
      </c>
      <c r="J56" s="7">
        <f t="shared" si="9"/>
        <v>153.42346278433823</v>
      </c>
      <c r="K56" s="3">
        <f t="shared" si="2"/>
        <v>12.171769740850763</v>
      </c>
      <c r="L56" s="7">
        <f t="shared" si="3"/>
        <v>15.54510856405189</v>
      </c>
      <c r="M56" s="27" t="s">
        <v>45</v>
      </c>
      <c r="N56" s="9"/>
      <c r="O56" s="10" t="s">
        <v>45</v>
      </c>
      <c r="P56" s="10"/>
      <c r="R56" s="6">
        <f t="shared" si="4"/>
        <v>1.0068465264672748</v>
      </c>
      <c r="S56" s="6">
        <f t="shared" si="10"/>
        <v>1.3600004184990284</v>
      </c>
      <c r="T56" s="13">
        <f t="shared" si="5"/>
        <v>9.1753960910075039E-2</v>
      </c>
      <c r="U56" s="67">
        <f t="shared" si="6"/>
        <v>9.0069110799300578E-2</v>
      </c>
      <c r="V56" s="13">
        <f t="shared" si="7"/>
        <v>1.6848501107744607E-3</v>
      </c>
      <c r="Y56" s="28"/>
    </row>
    <row r="57" spans="1:25" x14ac:dyDescent="0.35">
      <c r="A57" s="1">
        <v>1875.01</v>
      </c>
      <c r="B57" s="2">
        <v>4.54</v>
      </c>
      <c r="C57" s="3">
        <v>0.32750000000000001</v>
      </c>
      <c r="D57" s="4">
        <v>0.45169999999999999</v>
      </c>
      <c r="E57" s="5">
        <v>11.51265124</v>
      </c>
      <c r="F57" s="3">
        <f t="shared" si="8"/>
        <v>1875.0416666666631</v>
      </c>
      <c r="G57" s="6">
        <v>5.07</v>
      </c>
      <c r="H57" s="3">
        <f t="shared" si="0"/>
        <v>120.13007526839665</v>
      </c>
      <c r="I57" s="3">
        <f t="shared" si="1"/>
        <v>8.6657708481057067</v>
      </c>
      <c r="J57" s="7">
        <f t="shared" si="9"/>
        <v>154.34574956961487</v>
      </c>
      <c r="K57" s="3">
        <f t="shared" si="2"/>
        <v>11.952148678135412</v>
      </c>
      <c r="L57" s="7">
        <f t="shared" si="3"/>
        <v>15.356382176342519</v>
      </c>
      <c r="M57" s="27" t="s">
        <v>45</v>
      </c>
      <c r="N57" s="9"/>
      <c r="O57" s="10" t="s">
        <v>45</v>
      </c>
      <c r="P57" s="10"/>
      <c r="R57" s="6">
        <f t="shared" si="4"/>
        <v>1.0073431926888408</v>
      </c>
      <c r="S57" s="6">
        <f t="shared" si="10"/>
        <v>1.3693116973597868</v>
      </c>
      <c r="T57" s="13">
        <f t="shared" si="5"/>
        <v>8.9208398274062795E-2</v>
      </c>
      <c r="U57" s="67">
        <f t="shared" si="6"/>
        <v>8.972112928294762E-2</v>
      </c>
      <c r="V57" s="13">
        <f t="shared" si="7"/>
        <v>-5.1273100888482581E-4</v>
      </c>
      <c r="Y57" s="28"/>
    </row>
    <row r="58" spans="1:25" x14ac:dyDescent="0.35">
      <c r="A58" s="1">
        <v>1875.02</v>
      </c>
      <c r="B58" s="2">
        <v>4.53</v>
      </c>
      <c r="C58" s="3">
        <v>0.32500000000000001</v>
      </c>
      <c r="D58" s="4">
        <v>0.44330000000000003</v>
      </c>
      <c r="E58" s="5">
        <v>11.51265124</v>
      </c>
      <c r="F58" s="3">
        <f t="shared" si="8"/>
        <v>1875.1249999999964</v>
      </c>
      <c r="G58" s="6">
        <f>G57*11/12+G69*1/12</f>
        <v>5.03</v>
      </c>
      <c r="H58" s="3">
        <f t="shared" si="0"/>
        <v>119.86547157837818</v>
      </c>
      <c r="I58" s="3">
        <f t="shared" si="1"/>
        <v>8.5996199256010826</v>
      </c>
      <c r="J58" s="7">
        <f t="shared" si="9"/>
        <v>154.92652928073406</v>
      </c>
      <c r="K58" s="3">
        <f t="shared" si="2"/>
        <v>11.729881578519876</v>
      </c>
      <c r="L58" s="7">
        <f t="shared" si="3"/>
        <v>15.160911794734968</v>
      </c>
      <c r="M58" s="27" t="s">
        <v>45</v>
      </c>
      <c r="N58" s="9"/>
      <c r="O58" s="10" t="s">
        <v>45</v>
      </c>
      <c r="P58" s="10"/>
      <c r="R58" s="6">
        <f t="shared" si="4"/>
        <v>1.0073155682359349</v>
      </c>
      <c r="S58" s="6">
        <f t="shared" si="10"/>
        <v>1.3793668170045832</v>
      </c>
      <c r="T58" s="13">
        <f t="shared" si="5"/>
        <v>9.1463780582804022E-2</v>
      </c>
      <c r="U58" s="67">
        <f t="shared" si="6"/>
        <v>8.811211747288672E-2</v>
      </c>
      <c r="V58" s="13">
        <f t="shared" si="7"/>
        <v>3.3516631099173022E-3</v>
      </c>
      <c r="Y58" s="28"/>
    </row>
    <row r="59" spans="1:25" x14ac:dyDescent="0.35">
      <c r="A59" s="1">
        <v>1875.03</v>
      </c>
      <c r="B59" s="2">
        <v>4.59</v>
      </c>
      <c r="C59" s="3">
        <v>0.32250000000000001</v>
      </c>
      <c r="D59" s="4">
        <v>0.435</v>
      </c>
      <c r="E59" s="5">
        <v>11.51265124</v>
      </c>
      <c r="F59" s="3">
        <f t="shared" si="8"/>
        <v>1875.2083333333296</v>
      </c>
      <c r="G59" s="6">
        <f>G57*10/12+G69*2/12</f>
        <v>4.99</v>
      </c>
      <c r="H59" s="3">
        <f t="shared" si="0"/>
        <v>121.45309371848911</v>
      </c>
      <c r="I59" s="3">
        <f t="shared" si="1"/>
        <v>8.5334690030964584</v>
      </c>
      <c r="J59" s="7">
        <f t="shared" si="9"/>
        <v>157.89766443112336</v>
      </c>
      <c r="K59" s="3">
        <f t="shared" si="2"/>
        <v>11.510260515804525</v>
      </c>
      <c r="L59" s="7">
        <f t="shared" si="3"/>
        <v>14.964157740204502</v>
      </c>
      <c r="M59" s="27" t="s">
        <v>45</v>
      </c>
      <c r="N59" s="9"/>
      <c r="O59" s="10" t="s">
        <v>45</v>
      </c>
      <c r="P59" s="10"/>
      <c r="R59" s="6">
        <f t="shared" si="4"/>
        <v>1.0072879584453418</v>
      </c>
      <c r="S59" s="6">
        <f t="shared" si="10"/>
        <v>1.3894576690767646</v>
      </c>
      <c r="T59" s="13">
        <f t="shared" si="5"/>
        <v>9.2756125299535475E-2</v>
      </c>
      <c r="U59" s="67">
        <f t="shared" si="6"/>
        <v>9.0254177086700693E-2</v>
      </c>
      <c r="V59" s="13">
        <f t="shared" si="7"/>
        <v>2.5019482128347814E-3</v>
      </c>
      <c r="Y59" s="28"/>
    </row>
    <row r="60" spans="1:25" x14ac:dyDescent="0.35">
      <c r="A60" s="1">
        <v>1875.04</v>
      </c>
      <c r="B60" s="2">
        <v>4.6500000000000004</v>
      </c>
      <c r="C60" s="3">
        <v>0.32</v>
      </c>
      <c r="D60" s="4">
        <v>0.42670000000000002</v>
      </c>
      <c r="E60" s="5">
        <v>11.60773554</v>
      </c>
      <c r="F60" s="3">
        <f t="shared" si="8"/>
        <v>1875.2916666666629</v>
      </c>
      <c r="G60" s="6">
        <f>G57*9/12+G69*3/12</f>
        <v>4.95</v>
      </c>
      <c r="H60" s="3">
        <f t="shared" si="0"/>
        <v>122.03283277075765</v>
      </c>
      <c r="I60" s="3">
        <f t="shared" si="1"/>
        <v>8.3979583842241823</v>
      </c>
      <c r="J60" s="7">
        <f t="shared" si="9"/>
        <v>159.56119507810092</v>
      </c>
      <c r="K60" s="3">
        <f t="shared" si="2"/>
        <v>11.198152632963932</v>
      </c>
      <c r="L60" s="7">
        <f t="shared" si="3"/>
        <v>14.64188428813455</v>
      </c>
      <c r="M60" s="27" t="s">
        <v>45</v>
      </c>
      <c r="N60" s="9"/>
      <c r="O60" s="10" t="s">
        <v>45</v>
      </c>
      <c r="P60" s="10"/>
      <c r="R60" s="6">
        <f t="shared" si="4"/>
        <v>1.0072603633605304</v>
      </c>
      <c r="S60" s="6">
        <f t="shared" si="10"/>
        <v>1.3881193428160883</v>
      </c>
      <c r="T60" s="13">
        <f t="shared" si="5"/>
        <v>9.0695274841059437E-2</v>
      </c>
      <c r="U60" s="67">
        <f t="shared" si="6"/>
        <v>8.9529622959025668E-2</v>
      </c>
      <c r="V60" s="13">
        <f t="shared" si="7"/>
        <v>1.1656518820337691E-3</v>
      </c>
      <c r="Y60" s="28"/>
    </row>
    <row r="61" spans="1:25" x14ac:dyDescent="0.35">
      <c r="A61" s="1">
        <v>1875.05</v>
      </c>
      <c r="B61" s="2">
        <v>4.47</v>
      </c>
      <c r="C61" s="3">
        <v>0.3175</v>
      </c>
      <c r="D61" s="4">
        <v>0.41830000000000001</v>
      </c>
      <c r="E61" s="5">
        <v>11.322320660000001</v>
      </c>
      <c r="F61" s="3">
        <f t="shared" si="8"/>
        <v>1875.3749999999961</v>
      </c>
      <c r="G61" s="6">
        <f>G57*8/12+G69*4/12</f>
        <v>4.91</v>
      </c>
      <c r="H61" s="3">
        <f t="shared" si="0"/>
        <v>120.26612484229005</v>
      </c>
      <c r="I61" s="3">
        <f t="shared" si="1"/>
        <v>8.5423925363371573</v>
      </c>
      <c r="J61" s="7">
        <f t="shared" si="9"/>
        <v>158.1819610820385</v>
      </c>
      <c r="K61" s="3">
        <f t="shared" si="2"/>
        <v>11.254434009290813</v>
      </c>
      <c r="L61" s="7">
        <f t="shared" si="3"/>
        <v>14.802575910652507</v>
      </c>
      <c r="M61" s="27" t="s">
        <v>45</v>
      </c>
      <c r="N61" s="9"/>
      <c r="O61" s="10" t="s">
        <v>45</v>
      </c>
      <c r="P61" s="10"/>
      <c r="R61" s="6">
        <f t="shared" si="4"/>
        <v>1.0072327830251093</v>
      </c>
      <c r="S61" s="6">
        <f t="shared" si="10"/>
        <v>1.4334435834246131</v>
      </c>
      <c r="T61" s="13">
        <f t="shared" si="5"/>
        <v>9.3516579038204428E-2</v>
      </c>
      <c r="U61" s="67">
        <f t="shared" si="6"/>
        <v>8.8992586834211185E-2</v>
      </c>
      <c r="V61" s="13">
        <f t="shared" si="7"/>
        <v>4.5239922039932434E-3</v>
      </c>
      <c r="Y61" s="28"/>
    </row>
    <row r="62" spans="1:25" x14ac:dyDescent="0.35">
      <c r="A62" s="1">
        <v>1875.06</v>
      </c>
      <c r="B62" s="2">
        <v>4.38</v>
      </c>
      <c r="C62" s="3">
        <v>0.315</v>
      </c>
      <c r="D62" s="4">
        <v>0.41</v>
      </c>
      <c r="E62" s="5">
        <v>11.13207107</v>
      </c>
      <c r="F62" s="3">
        <f t="shared" si="8"/>
        <v>1875.4583333333294</v>
      </c>
      <c r="G62" s="6">
        <f>G57*7/12+G69*5/12</f>
        <v>4.87</v>
      </c>
      <c r="H62" s="3">
        <f t="shared" si="0"/>
        <v>119.85865088444858</v>
      </c>
      <c r="I62" s="3">
        <f t="shared" si="1"/>
        <v>8.6199714677171944</v>
      </c>
      <c r="J62" s="7">
        <f t="shared" si="9"/>
        <v>158.5908207637886</v>
      </c>
      <c r="K62" s="3">
        <f t="shared" si="2"/>
        <v>11.219645402425552</v>
      </c>
      <c r="L62" s="7">
        <f t="shared" si="3"/>
        <v>14.845259477888888</v>
      </c>
      <c r="M62" s="27" t="s">
        <v>45</v>
      </c>
      <c r="N62" s="9"/>
      <c r="O62" s="10" t="s">
        <v>45</v>
      </c>
      <c r="P62" s="10"/>
      <c r="R62" s="6">
        <f t="shared" si="4"/>
        <v>1.0072052174828279</v>
      </c>
      <c r="S62" s="6">
        <f t="shared" si="10"/>
        <v>1.4684864298039291</v>
      </c>
      <c r="T62" s="13">
        <f t="shared" si="5"/>
        <v>9.5914444065068993E-2</v>
      </c>
      <c r="U62" s="67">
        <f t="shared" si="6"/>
        <v>8.9383604061397115E-2</v>
      </c>
      <c r="V62" s="13">
        <f t="shared" si="7"/>
        <v>6.5308400036718783E-3</v>
      </c>
      <c r="Y62" s="28"/>
    </row>
    <row r="63" spans="1:25" x14ac:dyDescent="0.35">
      <c r="A63" s="1">
        <v>1875.07</v>
      </c>
      <c r="B63" s="2">
        <v>4.3899999999999997</v>
      </c>
      <c r="C63" s="3">
        <v>0.3125</v>
      </c>
      <c r="D63" s="4">
        <v>0.4017</v>
      </c>
      <c r="E63" s="5">
        <v>11.13207107</v>
      </c>
      <c r="F63" s="3">
        <f t="shared" si="8"/>
        <v>1875.5416666666626</v>
      </c>
      <c r="G63" s="6">
        <f>G57*6/12+G69*6/12</f>
        <v>4.83</v>
      </c>
      <c r="H63" s="3">
        <f t="shared" si="0"/>
        <v>120.13230077231262</v>
      </c>
      <c r="I63" s="3">
        <f t="shared" si="1"/>
        <v>8.5515589957511828</v>
      </c>
      <c r="J63" s="7">
        <f t="shared" si="9"/>
        <v>159.8958156264282</v>
      </c>
      <c r="K63" s="3">
        <f t="shared" si="2"/>
        <v>10.992515995498401</v>
      </c>
      <c r="L63" s="7">
        <f t="shared" si="3"/>
        <v>14.631013470873851</v>
      </c>
      <c r="M63" s="27" t="s">
        <v>45</v>
      </c>
      <c r="N63" s="9"/>
      <c r="O63" s="10" t="s">
        <v>45</v>
      </c>
      <c r="P63" s="10"/>
      <c r="R63" s="6">
        <f t="shared" si="4"/>
        <v>1.0071776667775758</v>
      </c>
      <c r="S63" s="6">
        <f t="shared" si="10"/>
        <v>1.4790671939012479</v>
      </c>
      <c r="T63" s="13">
        <f t="shared" si="5"/>
        <v>9.8260060266824878E-2</v>
      </c>
      <c r="U63" s="67">
        <f t="shared" si="6"/>
        <v>8.7725444828712584E-2</v>
      </c>
      <c r="V63" s="13">
        <f t="shared" si="7"/>
        <v>1.0534615438112294E-2</v>
      </c>
      <c r="Y63" s="28"/>
    </row>
    <row r="64" spans="1:25" x14ac:dyDescent="0.35">
      <c r="A64" s="1">
        <v>1875.08</v>
      </c>
      <c r="B64" s="2">
        <v>4.41</v>
      </c>
      <c r="C64" s="3">
        <v>0.31</v>
      </c>
      <c r="D64" s="4">
        <v>0.39329999999999998</v>
      </c>
      <c r="E64" s="5">
        <v>11.22715537</v>
      </c>
      <c r="F64" s="3">
        <f t="shared" si="8"/>
        <v>1875.6249999999959</v>
      </c>
      <c r="G64" s="6">
        <f>G57*5/12+G69*7/12</f>
        <v>4.79</v>
      </c>
      <c r="H64" s="3">
        <f t="shared" si="0"/>
        <v>119.65754866007524</v>
      </c>
      <c r="I64" s="3">
        <f t="shared" si="1"/>
        <v>8.4113016064905501</v>
      </c>
      <c r="J64" s="7">
        <f t="shared" si="9"/>
        <v>160.19687358057595</v>
      </c>
      <c r="K64" s="3">
        <f t="shared" si="2"/>
        <v>10.671499747847527</v>
      </c>
      <c r="L64" s="7">
        <f t="shared" si="3"/>
        <v>14.286945664226877</v>
      </c>
      <c r="M64" s="27" t="s">
        <v>45</v>
      </c>
      <c r="N64" s="9"/>
      <c r="O64" s="10" t="s">
        <v>45</v>
      </c>
      <c r="P64" s="10"/>
      <c r="R64" s="6">
        <f t="shared" si="4"/>
        <v>1.0071501309533841</v>
      </c>
      <c r="S64" s="6">
        <f t="shared" si="10"/>
        <v>1.4770671144241894</v>
      </c>
      <c r="T64" s="13">
        <f t="shared" si="5"/>
        <v>0.10457179338880351</v>
      </c>
      <c r="U64" s="67">
        <f t="shared" si="6"/>
        <v>8.8298362154796584E-2</v>
      </c>
      <c r="V64" s="13">
        <f t="shared" si="7"/>
        <v>1.627343123400693E-2</v>
      </c>
      <c r="Y64" s="28"/>
    </row>
    <row r="65" spans="1:25" x14ac:dyDescent="0.35">
      <c r="A65" s="1">
        <v>1875.09</v>
      </c>
      <c r="B65" s="2">
        <v>4.37</v>
      </c>
      <c r="C65" s="3">
        <v>0.3075</v>
      </c>
      <c r="D65" s="4">
        <v>0.38500000000000001</v>
      </c>
      <c r="E65" s="5">
        <v>11.13207107</v>
      </c>
      <c r="F65" s="3">
        <f t="shared" si="8"/>
        <v>1875.7083333333292</v>
      </c>
      <c r="G65" s="6">
        <f>G57*4/12+G69*8/12</f>
        <v>4.75</v>
      </c>
      <c r="H65" s="3">
        <f t="shared" si="0"/>
        <v>119.58500099658454</v>
      </c>
      <c r="I65" s="3">
        <f t="shared" si="1"/>
        <v>8.4147340518191633</v>
      </c>
      <c r="J65" s="7">
        <f t="shared" si="9"/>
        <v>161.03854716916646</v>
      </c>
      <c r="K65" s="3">
        <f t="shared" si="2"/>
        <v>10.535520682765458</v>
      </c>
      <c r="L65" s="7">
        <f t="shared" si="3"/>
        <v>14.187606558381944</v>
      </c>
      <c r="M65" s="27" t="s">
        <v>45</v>
      </c>
      <c r="N65" s="9"/>
      <c r="O65" s="10" t="s">
        <v>45</v>
      </c>
      <c r="P65" s="10"/>
      <c r="R65" s="6">
        <f t="shared" si="4"/>
        <v>1.0071226100544257</v>
      </c>
      <c r="S65" s="6">
        <f t="shared" si="10"/>
        <v>1.5003348770741327</v>
      </c>
      <c r="T65" s="13">
        <f t="shared" si="5"/>
        <v>0.10440819145589186</v>
      </c>
      <c r="U65" s="67">
        <f t="shared" si="6"/>
        <v>8.8325407366840913E-2</v>
      </c>
      <c r="V65" s="13">
        <f t="shared" si="7"/>
        <v>1.608278408905095E-2</v>
      </c>
      <c r="Y65" s="28"/>
    </row>
    <row r="66" spans="1:25" x14ac:dyDescent="0.35">
      <c r="A66" s="1">
        <v>1875.1</v>
      </c>
      <c r="B66" s="2">
        <v>4.3</v>
      </c>
      <c r="C66" s="3">
        <v>0.30499999999999999</v>
      </c>
      <c r="D66" s="4">
        <v>0.37669999999999998</v>
      </c>
      <c r="E66" s="5">
        <v>11.13207107</v>
      </c>
      <c r="F66" s="3">
        <f t="shared" si="8"/>
        <v>1875.7916666666624</v>
      </c>
      <c r="G66" s="6">
        <f>G57*3/12+G69*9/12</f>
        <v>4.7100000000000009</v>
      </c>
      <c r="H66" s="3">
        <f t="shared" si="0"/>
        <v>117.66945178153628</v>
      </c>
      <c r="I66" s="3">
        <f t="shared" si="1"/>
        <v>8.3463215798531554</v>
      </c>
      <c r="J66" s="7">
        <f t="shared" si="9"/>
        <v>159.39561004606381</v>
      </c>
      <c r="K66" s="3">
        <f t="shared" si="2"/>
        <v>10.308391275838305</v>
      </c>
      <c r="L66" s="7">
        <f t="shared" si="3"/>
        <v>13.963796814965635</v>
      </c>
      <c r="M66" s="27" t="s">
        <v>45</v>
      </c>
      <c r="N66" s="9"/>
      <c r="O66" s="10" t="s">
        <v>45</v>
      </c>
      <c r="P66" s="10"/>
      <c r="R66" s="6">
        <f t="shared" si="4"/>
        <v>1.0070951041250158</v>
      </c>
      <c r="S66" s="6">
        <f t="shared" si="10"/>
        <v>1.5110211773545867</v>
      </c>
      <c r="T66" s="13">
        <f t="shared" si="5"/>
        <v>0.11227183026903442</v>
      </c>
      <c r="U66" s="67">
        <f t="shared" si="6"/>
        <v>8.7976727736581273E-2</v>
      </c>
      <c r="V66" s="13">
        <f t="shared" si="7"/>
        <v>2.429510253245315E-2</v>
      </c>
      <c r="Y66" s="28"/>
    </row>
    <row r="67" spans="1:25" x14ac:dyDescent="0.35">
      <c r="A67" s="1">
        <v>1875.11</v>
      </c>
      <c r="B67" s="2">
        <v>4.37</v>
      </c>
      <c r="C67" s="3">
        <v>0.30249999999999999</v>
      </c>
      <c r="D67" s="4">
        <v>0.36830000000000002</v>
      </c>
      <c r="E67" s="5">
        <v>11.03690579</v>
      </c>
      <c r="F67" s="3">
        <f t="shared" si="8"/>
        <v>1875.8749999999957</v>
      </c>
      <c r="G67" s="6">
        <f>G57*2/12+G69*10/12</f>
        <v>4.67</v>
      </c>
      <c r="H67" s="3">
        <f t="shared" si="0"/>
        <v>120.61611789838427</v>
      </c>
      <c r="I67" s="3">
        <f t="shared" si="1"/>
        <v>8.3492850490300317</v>
      </c>
      <c r="J67" s="7">
        <f t="shared" si="9"/>
        <v>164.32967676001024</v>
      </c>
      <c r="K67" s="3">
        <f t="shared" si="2"/>
        <v>10.165427053083507</v>
      </c>
      <c r="L67" s="7">
        <f t="shared" si="3"/>
        <v>13.849569782771573</v>
      </c>
      <c r="M67" s="27" t="s">
        <v>45</v>
      </c>
      <c r="N67" s="9"/>
      <c r="O67" s="10" t="s">
        <v>45</v>
      </c>
      <c r="P67" s="10"/>
      <c r="R67" s="6">
        <f t="shared" si="4"/>
        <v>1.0070676132096117</v>
      </c>
      <c r="S67" s="6">
        <f t="shared" si="10"/>
        <v>1.5348631899060345</v>
      </c>
      <c r="T67" s="13">
        <f t="shared" si="5"/>
        <v>0.11499503759337637</v>
      </c>
      <c r="U67" s="67">
        <f t="shared" si="6"/>
        <v>8.5396078743462667E-2</v>
      </c>
      <c r="V67" s="13">
        <f t="shared" si="7"/>
        <v>2.9598958849913704E-2</v>
      </c>
      <c r="Y67" s="28"/>
    </row>
    <row r="68" spans="1:25" x14ac:dyDescent="0.35">
      <c r="A68" s="1">
        <v>1875.12</v>
      </c>
      <c r="B68" s="2">
        <v>4.37</v>
      </c>
      <c r="C68" s="3">
        <v>0.3</v>
      </c>
      <c r="D68" s="4">
        <v>0.36</v>
      </c>
      <c r="E68" s="5">
        <v>10.9417405</v>
      </c>
      <c r="F68" s="3">
        <f t="shared" si="8"/>
        <v>1875.9583333333289</v>
      </c>
      <c r="G68" s="6">
        <f>G57*1/12+G69*11/12</f>
        <v>4.63</v>
      </c>
      <c r="H68" s="3">
        <f t="shared" si="0"/>
        <v>121.66517109412347</v>
      </c>
      <c r="I68" s="3">
        <f t="shared" si="1"/>
        <v>8.3523000751114509</v>
      </c>
      <c r="J68" s="7">
        <f t="shared" si="9"/>
        <v>166.70720425676606</v>
      </c>
      <c r="K68" s="3">
        <f t="shared" si="2"/>
        <v>10.022760090133742</v>
      </c>
      <c r="L68" s="7">
        <f t="shared" si="3"/>
        <v>13.733316597811394</v>
      </c>
      <c r="M68" s="27" t="s">
        <v>45</v>
      </c>
      <c r="N68" s="9"/>
      <c r="O68" s="10" t="s">
        <v>45</v>
      </c>
      <c r="P68" s="10"/>
      <c r="R68" s="6">
        <f t="shared" si="4"/>
        <v>1.0070401373528144</v>
      </c>
      <c r="S68" s="6">
        <f t="shared" si="10"/>
        <v>1.5591547604140388</v>
      </c>
      <c r="T68" s="13">
        <f t="shared" si="5"/>
        <v>0.11035320886148181</v>
      </c>
      <c r="U68" s="67">
        <f t="shared" si="6"/>
        <v>8.1565062593567994E-2</v>
      </c>
      <c r="V68" s="13">
        <f t="shared" si="7"/>
        <v>2.8788146267913817E-2</v>
      </c>
      <c r="Y68" s="28"/>
    </row>
    <row r="69" spans="1:25" x14ac:dyDescent="0.35">
      <c r="A69" s="1">
        <v>1876.01</v>
      </c>
      <c r="B69" s="2">
        <v>4.46</v>
      </c>
      <c r="C69" s="3">
        <v>0.3</v>
      </c>
      <c r="D69" s="4">
        <v>0.3533</v>
      </c>
      <c r="E69" s="5">
        <v>10.846575209999999</v>
      </c>
      <c r="F69" s="3">
        <f t="shared" si="8"/>
        <v>1876.0416666666622</v>
      </c>
      <c r="G69" s="6">
        <v>4.59</v>
      </c>
      <c r="H69" s="3">
        <f t="shared" si="0"/>
        <v>125.26030693516945</v>
      </c>
      <c r="I69" s="3">
        <f t="shared" si="1"/>
        <v>8.4255811839800074</v>
      </c>
      <c r="J69" s="7">
        <f t="shared" si="9"/>
        <v>172.59537637833543</v>
      </c>
      <c r="K69" s="3">
        <f t="shared" si="2"/>
        <v>9.9225261076671245</v>
      </c>
      <c r="L69" s="7">
        <f t="shared" si="3"/>
        <v>13.672185308176214</v>
      </c>
      <c r="M69" s="27" t="s">
        <v>45</v>
      </c>
      <c r="N69" s="9"/>
      <c r="O69" s="10" t="s">
        <v>45</v>
      </c>
      <c r="P69" s="10"/>
      <c r="R69" s="6">
        <f t="shared" si="4"/>
        <v>1.0047535252938302</v>
      </c>
      <c r="S69" s="6">
        <f t="shared" si="10"/>
        <v>1.5839073864861757</v>
      </c>
      <c r="T69" s="13">
        <f t="shared" si="5"/>
        <v>0.10953518207915169</v>
      </c>
      <c r="U69" s="67">
        <f t="shared" si="6"/>
        <v>8.2824970216905935E-2</v>
      </c>
      <c r="V69" s="13">
        <f t="shared" si="7"/>
        <v>2.6710211862245758E-2</v>
      </c>
      <c r="Y69" s="28"/>
    </row>
    <row r="70" spans="1:25" x14ac:dyDescent="0.35">
      <c r="A70" s="1">
        <v>1876.02</v>
      </c>
      <c r="B70" s="2">
        <v>4.5199999999999996</v>
      </c>
      <c r="C70" s="3">
        <v>0.3</v>
      </c>
      <c r="D70" s="4">
        <v>0.34670000000000001</v>
      </c>
      <c r="E70" s="5">
        <v>10.846575209999999</v>
      </c>
      <c r="F70" s="3">
        <f t="shared" si="8"/>
        <v>1876.1249999999955</v>
      </c>
      <c r="G70" s="6">
        <f>G69*11/12+G81*1/12</f>
        <v>4.5783333333333331</v>
      </c>
      <c r="H70" s="3">
        <f t="shared" si="0"/>
        <v>126.94542317196546</v>
      </c>
      <c r="I70" s="3">
        <f t="shared" si="1"/>
        <v>8.4255811839800074</v>
      </c>
      <c r="J70" s="7">
        <f t="shared" si="9"/>
        <v>175.8847501433934</v>
      </c>
      <c r="K70" s="3">
        <f t="shared" si="2"/>
        <v>9.7371633216195637</v>
      </c>
      <c r="L70" s="7">
        <f t="shared" si="3"/>
        <v>13.490982936883738</v>
      </c>
      <c r="M70" s="27" t="s">
        <v>45</v>
      </c>
      <c r="N70" s="9"/>
      <c r="O70" s="10" t="s">
        <v>45</v>
      </c>
      <c r="P70" s="10"/>
      <c r="R70" s="6">
        <f t="shared" si="4"/>
        <v>1.0047443025681573</v>
      </c>
      <c r="S70" s="6">
        <f t="shared" si="10"/>
        <v>1.5914365303109221</v>
      </c>
      <c r="T70" s="13">
        <f t="shared" si="5"/>
        <v>0.109966211808318</v>
      </c>
      <c r="U70" s="67">
        <f t="shared" si="6"/>
        <v>8.2501543111416442E-2</v>
      </c>
      <c r="V70" s="13">
        <f t="shared" si="7"/>
        <v>2.7464668696901562E-2</v>
      </c>
      <c r="Y70" s="28"/>
    </row>
    <row r="71" spans="1:25" x14ac:dyDescent="0.35">
      <c r="A71" s="1">
        <v>1876.03</v>
      </c>
      <c r="B71" s="2">
        <v>4.51</v>
      </c>
      <c r="C71" s="3">
        <v>0.3</v>
      </c>
      <c r="D71" s="4">
        <v>0.34</v>
      </c>
      <c r="E71" s="5">
        <v>10.846575209999999</v>
      </c>
      <c r="F71" s="3">
        <f t="shared" si="8"/>
        <v>1876.2083333333287</v>
      </c>
      <c r="G71" s="6">
        <f>G69*10/12+G81*2/12</f>
        <v>4.5666666666666664</v>
      </c>
      <c r="H71" s="3">
        <f t="shared" si="0"/>
        <v>126.6645704658328</v>
      </c>
      <c r="I71" s="3">
        <f t="shared" si="1"/>
        <v>8.4255811839800074</v>
      </c>
      <c r="J71" s="7">
        <f t="shared" si="9"/>
        <v>176.46843847351531</v>
      </c>
      <c r="K71" s="3">
        <f t="shared" si="2"/>
        <v>9.5489920085106768</v>
      </c>
      <c r="L71" s="7">
        <f t="shared" si="3"/>
        <v>13.303607335032195</v>
      </c>
      <c r="M71" s="27" t="s">
        <v>45</v>
      </c>
      <c r="N71" s="9"/>
      <c r="O71" s="10" t="s">
        <v>45</v>
      </c>
      <c r="P71" s="10"/>
      <c r="R71" s="6">
        <f t="shared" si="4"/>
        <v>1.0047350802178763</v>
      </c>
      <c r="S71" s="6">
        <f t="shared" si="10"/>
        <v>1.5989867867287357</v>
      </c>
      <c r="T71" s="13">
        <f t="shared" si="5"/>
        <v>0.10901821433351011</v>
      </c>
      <c r="U71" s="67">
        <f t="shared" si="6"/>
        <v>8.3477150939624822E-2</v>
      </c>
      <c r="V71" s="13">
        <f t="shared" si="7"/>
        <v>2.5541063393885288E-2</v>
      </c>
      <c r="Y71" s="28"/>
    </row>
    <row r="72" spans="1:25" x14ac:dyDescent="0.35">
      <c r="A72" s="1">
        <v>1876.04</v>
      </c>
      <c r="B72" s="2">
        <v>4.34</v>
      </c>
      <c r="C72" s="3">
        <v>0.3</v>
      </c>
      <c r="D72" s="4">
        <v>0.33329999999999999</v>
      </c>
      <c r="E72" s="5">
        <v>10.751490909999999</v>
      </c>
      <c r="F72" s="3">
        <f t="shared" si="8"/>
        <v>1876.291666666662</v>
      </c>
      <c r="G72" s="6">
        <f>G69*9/12+G81*3/12</f>
        <v>4.5550000000000006</v>
      </c>
      <c r="H72" s="3">
        <f t="shared" si="0"/>
        <v>122.96804890290328</v>
      </c>
      <c r="I72" s="3">
        <f t="shared" si="1"/>
        <v>8.5000955462836369</v>
      </c>
      <c r="J72" s="7">
        <f t="shared" si="9"/>
        <v>172.3053208493275</v>
      </c>
      <c r="K72" s="3">
        <f t="shared" si="2"/>
        <v>9.4436061519211201</v>
      </c>
      <c r="L72" s="7">
        <f t="shared" si="3"/>
        <v>13.232572220986372</v>
      </c>
      <c r="M72" s="27" t="s">
        <v>45</v>
      </c>
      <c r="N72" s="9"/>
      <c r="O72" s="10" t="s">
        <v>45</v>
      </c>
      <c r="P72" s="10"/>
      <c r="R72" s="6">
        <f t="shared" si="4"/>
        <v>1.0047258582433127</v>
      </c>
      <c r="S72" s="6">
        <f t="shared" si="10"/>
        <v>1.6207662356618915</v>
      </c>
      <c r="T72" s="13">
        <f t="shared" si="5"/>
        <v>0.11192838192299148</v>
      </c>
      <c r="U72" s="67">
        <f t="shared" si="6"/>
        <v>8.3517230858883851E-2</v>
      </c>
      <c r="V72" s="13">
        <f t="shared" si="7"/>
        <v>2.8411151064107631E-2</v>
      </c>
      <c r="Y72" s="28"/>
    </row>
    <row r="73" spans="1:25" x14ac:dyDescent="0.35">
      <c r="A73" s="1">
        <v>1876.05</v>
      </c>
      <c r="B73" s="2">
        <v>4.18</v>
      </c>
      <c r="C73" s="3">
        <v>0.3</v>
      </c>
      <c r="D73" s="4">
        <v>0.32669999999999999</v>
      </c>
      <c r="E73" s="5">
        <v>10.370910739999999</v>
      </c>
      <c r="F73" s="3">
        <f t="shared" si="8"/>
        <v>1876.3749999999952</v>
      </c>
      <c r="G73" s="6">
        <f>G69*8/12+G81*4/12</f>
        <v>4.543333333333333</v>
      </c>
      <c r="H73" s="3">
        <f t="shared" ref="H73:H136" si="11">B73*$E$1838/E73</f>
        <v>122.78084846384476</v>
      </c>
      <c r="I73" s="3">
        <f t="shared" ref="I73:I136" si="12">C73*$E$1838/E73</f>
        <v>8.8120226170223503</v>
      </c>
      <c r="J73" s="7">
        <f t="shared" si="9"/>
        <v>173.07197718395355</v>
      </c>
      <c r="K73" s="3">
        <f t="shared" ref="K73:K136" si="13">D73*$E$1838/E73</f>
        <v>9.5962926299373397</v>
      </c>
      <c r="L73" s="7">
        <f t="shared" ref="L73:L136" si="14">K73*(J73/H73)</f>
        <v>13.526941374640579</v>
      </c>
      <c r="M73" s="27" t="s">
        <v>45</v>
      </c>
      <c r="N73" s="9"/>
      <c r="O73" s="10" t="s">
        <v>45</v>
      </c>
      <c r="P73" s="10"/>
      <c r="R73" s="6">
        <f t="shared" ref="R73:R136" si="15">((G73/G74+G73/1200+((1+G74/1200)^(-119))*(1-G73/G74)))</f>
        <v>1.0047166366447913</v>
      </c>
      <c r="S73" s="6">
        <f t="shared" si="10"/>
        <v>1.6881839075548075</v>
      </c>
      <c r="T73" s="13">
        <f t="shared" ref="T73:T136" si="16">(($J193/$J73)^(1/10)-1)</f>
        <v>0.11241410249312955</v>
      </c>
      <c r="U73" s="67">
        <f t="shared" ref="U73:U136" si="17">(($S193/$S73)^(1/10)-1)</f>
        <v>8.1971734677914743E-2</v>
      </c>
      <c r="V73" s="13">
        <f t="shared" ref="V73:V136" si="18">T73-U73</f>
        <v>3.044236781521481E-2</v>
      </c>
      <c r="Y73" s="28"/>
    </row>
    <row r="74" spans="1:25" x14ac:dyDescent="0.35">
      <c r="A74" s="1">
        <v>1876.06</v>
      </c>
      <c r="B74" s="2">
        <v>4.1500000000000004</v>
      </c>
      <c r="C74" s="3">
        <v>0.3</v>
      </c>
      <c r="D74" s="4">
        <v>0.32</v>
      </c>
      <c r="E74" s="5">
        <v>10.08541488</v>
      </c>
      <c r="F74" s="3">
        <f t="shared" ref="F74:F137" si="19">F73+1/12</f>
        <v>1876.4583333333285</v>
      </c>
      <c r="G74" s="6">
        <f>G69*7/12+G81*5/12</f>
        <v>4.5316666666666663</v>
      </c>
      <c r="H74" s="3">
        <f t="shared" si="11"/>
        <v>125.35035643471717</v>
      </c>
      <c r="I74" s="3">
        <f t="shared" si="12"/>
        <v>9.0614715494976252</v>
      </c>
      <c r="J74" s="7">
        <f t="shared" ref="J74:J137" si="20">J73*((H74+(I74/12))/H73)</f>
        <v>177.75837900106779</v>
      </c>
      <c r="K74" s="3">
        <f t="shared" si="13"/>
        <v>9.6655696527974673</v>
      </c>
      <c r="L74" s="7">
        <f t="shared" si="14"/>
        <v>13.706670188034142</v>
      </c>
      <c r="M74" s="27" t="s">
        <v>45</v>
      </c>
      <c r="N74" s="9"/>
      <c r="O74" s="10" t="s">
        <v>45</v>
      </c>
      <c r="P74" s="10"/>
      <c r="R74" s="6">
        <f t="shared" si="15"/>
        <v>1.0047074154226387</v>
      </c>
      <c r="S74" s="6">
        <f t="shared" ref="S74:S137" si="21">S73*R73*E73/E74</f>
        <v>1.7441606243682406</v>
      </c>
      <c r="T74" s="13">
        <f t="shared" si="16"/>
        <v>0.11623666750572381</v>
      </c>
      <c r="U74" s="67">
        <f t="shared" si="17"/>
        <v>7.9999817603011891E-2</v>
      </c>
      <c r="V74" s="13">
        <f t="shared" si="18"/>
        <v>3.6236849902711921E-2</v>
      </c>
      <c r="Y74" s="28"/>
    </row>
    <row r="75" spans="1:25" x14ac:dyDescent="0.35">
      <c r="A75" s="1">
        <v>1876.07</v>
      </c>
      <c r="B75" s="2">
        <v>4.0999999999999996</v>
      </c>
      <c r="C75" s="3">
        <v>0.3</v>
      </c>
      <c r="D75" s="4">
        <v>0.31330000000000002</v>
      </c>
      <c r="E75" s="5">
        <v>10.08541488</v>
      </c>
      <c r="F75" s="3">
        <f t="shared" si="19"/>
        <v>1876.5416666666617</v>
      </c>
      <c r="G75" s="6">
        <f>G69*6/12+G81*6/12</f>
        <v>4.5199999999999996</v>
      </c>
      <c r="H75" s="3">
        <f t="shared" si="11"/>
        <v>123.84011117646754</v>
      </c>
      <c r="I75" s="3">
        <f t="shared" si="12"/>
        <v>9.0614715494976252</v>
      </c>
      <c r="J75" s="7">
        <f t="shared" si="20"/>
        <v>176.68754539262758</v>
      </c>
      <c r="K75" s="3">
        <f t="shared" si="13"/>
        <v>9.46319678819202</v>
      </c>
      <c r="L75" s="7">
        <f t="shared" si="14"/>
        <v>13.501514139392738</v>
      </c>
      <c r="M75" s="27" t="s">
        <v>45</v>
      </c>
      <c r="N75" s="9"/>
      <c r="O75" s="10" t="s">
        <v>45</v>
      </c>
      <c r="P75" s="10"/>
      <c r="R75" s="6">
        <f t="shared" si="15"/>
        <v>1.0046981945771802</v>
      </c>
      <c r="S75" s="6">
        <f t="shared" si="21"/>
        <v>1.7523711129909509</v>
      </c>
      <c r="T75" s="13">
        <f t="shared" si="16"/>
        <v>0.11759364095515057</v>
      </c>
      <c r="U75" s="67">
        <f t="shared" si="17"/>
        <v>7.8330823946356265E-2</v>
      </c>
      <c r="V75" s="13">
        <f t="shared" si="18"/>
        <v>3.9262817008794304E-2</v>
      </c>
      <c r="Y75" s="28"/>
    </row>
    <row r="76" spans="1:25" x14ac:dyDescent="0.35">
      <c r="A76" s="1">
        <v>1876.08</v>
      </c>
      <c r="B76" s="2">
        <v>3.93</v>
      </c>
      <c r="C76" s="3">
        <v>0.3</v>
      </c>
      <c r="D76" s="4">
        <v>0.30669999999999997</v>
      </c>
      <c r="E76" s="5">
        <v>10.180580170000001</v>
      </c>
      <c r="F76" s="3">
        <f t="shared" si="19"/>
        <v>1876.624999999995</v>
      </c>
      <c r="G76" s="6">
        <f>G69*5/12+G81*7/12</f>
        <v>4.5083333333333337</v>
      </c>
      <c r="H76" s="3">
        <f t="shared" si="11"/>
        <v>117.59565270433895</v>
      </c>
      <c r="I76" s="3">
        <f t="shared" si="12"/>
        <v>8.9767673820106069</v>
      </c>
      <c r="J76" s="7">
        <f t="shared" si="20"/>
        <v>168.84562367870552</v>
      </c>
      <c r="K76" s="3">
        <f t="shared" si="13"/>
        <v>9.1772485202088436</v>
      </c>
      <c r="L76" s="7">
        <f t="shared" si="14"/>
        <v>13.176832769022642</v>
      </c>
      <c r="M76" s="27" t="s">
        <v>45</v>
      </c>
      <c r="N76" s="9"/>
      <c r="O76" s="10" t="s">
        <v>45</v>
      </c>
      <c r="P76" s="10"/>
      <c r="R76" s="6">
        <f t="shared" si="15"/>
        <v>1.0046889741087426</v>
      </c>
      <c r="S76" s="6">
        <f t="shared" si="21"/>
        <v>1.7441464460155387</v>
      </c>
      <c r="T76" s="13">
        <f t="shared" si="16"/>
        <v>0.12251791865412565</v>
      </c>
      <c r="U76" s="67">
        <f t="shared" si="17"/>
        <v>7.7695185070670192E-2</v>
      </c>
      <c r="V76" s="13">
        <f t="shared" si="18"/>
        <v>4.4822733583455454E-2</v>
      </c>
      <c r="Y76" s="28"/>
    </row>
    <row r="77" spans="1:25" x14ac:dyDescent="0.35">
      <c r="A77" s="1">
        <v>1876.09</v>
      </c>
      <c r="B77" s="2">
        <v>3.69</v>
      </c>
      <c r="C77" s="3">
        <v>0.3</v>
      </c>
      <c r="D77" s="4">
        <v>0.3</v>
      </c>
      <c r="E77" s="5">
        <v>10.275745450000001</v>
      </c>
      <c r="F77" s="3">
        <f t="shared" si="19"/>
        <v>1876.7083333333283</v>
      </c>
      <c r="G77" s="6">
        <f>G69*4/12+G81*8/12</f>
        <v>4.496666666666667</v>
      </c>
      <c r="H77" s="3">
        <f t="shared" si="11"/>
        <v>109.3916753260952</v>
      </c>
      <c r="I77" s="3">
        <f t="shared" si="12"/>
        <v>8.8936321403329419</v>
      </c>
      <c r="J77" s="7">
        <f t="shared" si="20"/>
        <v>158.13036273178642</v>
      </c>
      <c r="K77" s="3">
        <f t="shared" si="13"/>
        <v>8.8936321403329419</v>
      </c>
      <c r="L77" s="7">
        <f t="shared" si="14"/>
        <v>12.856127051364748</v>
      </c>
      <c r="M77" s="27" t="s">
        <v>45</v>
      </c>
      <c r="N77" s="9"/>
      <c r="O77" s="10" t="s">
        <v>45</v>
      </c>
      <c r="P77" s="10"/>
      <c r="R77" s="6">
        <f t="shared" si="15"/>
        <v>1.004679754017652</v>
      </c>
      <c r="S77" s="6">
        <f t="shared" si="21"/>
        <v>1.7360961513783471</v>
      </c>
      <c r="T77" s="13">
        <f t="shared" si="16"/>
        <v>0.13319853175354224</v>
      </c>
      <c r="U77" s="67">
        <f t="shared" si="17"/>
        <v>7.8391420705782089E-2</v>
      </c>
      <c r="V77" s="13">
        <f t="shared" si="18"/>
        <v>5.4807111047760149E-2</v>
      </c>
      <c r="Y77" s="28"/>
    </row>
    <row r="78" spans="1:25" x14ac:dyDescent="0.35">
      <c r="A78" s="1">
        <v>1876.1</v>
      </c>
      <c r="B78" s="2">
        <v>3.67</v>
      </c>
      <c r="C78" s="3">
        <v>0.3</v>
      </c>
      <c r="D78" s="4">
        <v>0.29330000000000001</v>
      </c>
      <c r="E78" s="5">
        <v>10.465995039999999</v>
      </c>
      <c r="F78" s="3">
        <f t="shared" si="19"/>
        <v>1876.7916666666615</v>
      </c>
      <c r="G78" s="6">
        <f>G69*3/12+G81*9/12</f>
        <v>4.4850000000000003</v>
      </c>
      <c r="H78" s="3">
        <f t="shared" si="11"/>
        <v>106.82103571874043</v>
      </c>
      <c r="I78" s="3">
        <f t="shared" si="12"/>
        <v>8.7319647726490803</v>
      </c>
      <c r="J78" s="7">
        <f t="shared" si="20"/>
        <v>155.46626198594259</v>
      </c>
      <c r="K78" s="3">
        <f t="shared" si="13"/>
        <v>8.5369508927265851</v>
      </c>
      <c r="L78" s="7">
        <f t="shared" si="14"/>
        <v>12.424592545089091</v>
      </c>
      <c r="M78" s="27" t="s">
        <v>45</v>
      </c>
      <c r="N78" s="9"/>
      <c r="O78" s="10" t="s">
        <v>45</v>
      </c>
      <c r="P78" s="10"/>
      <c r="R78" s="6">
        <f t="shared" si="15"/>
        <v>1.0046705343042359</v>
      </c>
      <c r="S78" s="6">
        <f t="shared" si="21"/>
        <v>1.7125144225562385</v>
      </c>
      <c r="T78" s="13">
        <f t="shared" si="16"/>
        <v>0.13835154000468131</v>
      </c>
      <c r="U78" s="67">
        <f t="shared" si="17"/>
        <v>8.0066311899993803E-2</v>
      </c>
      <c r="V78" s="13">
        <f t="shared" si="18"/>
        <v>5.8285228104687503E-2</v>
      </c>
      <c r="Y78" s="28"/>
    </row>
    <row r="79" spans="1:25" x14ac:dyDescent="0.35">
      <c r="A79" s="1">
        <v>1876.11</v>
      </c>
      <c r="B79" s="2">
        <v>3.6</v>
      </c>
      <c r="C79" s="3">
        <v>0.3</v>
      </c>
      <c r="D79" s="4">
        <v>0.28670000000000001</v>
      </c>
      <c r="E79" s="5">
        <v>10.56116033</v>
      </c>
      <c r="F79" s="3">
        <f t="shared" si="19"/>
        <v>1876.8749999999948</v>
      </c>
      <c r="G79" s="6">
        <f>G69*2/12+G81*10/12</f>
        <v>4.4733333333333336</v>
      </c>
      <c r="H79" s="3">
        <f t="shared" si="11"/>
        <v>103.83938561038777</v>
      </c>
      <c r="I79" s="3">
        <f t="shared" si="12"/>
        <v>8.6532821341989798</v>
      </c>
      <c r="J79" s="7">
        <f t="shared" si="20"/>
        <v>152.17629003499246</v>
      </c>
      <c r="K79" s="3">
        <f t="shared" si="13"/>
        <v>8.2696532929161588</v>
      </c>
      <c r="L79" s="7">
        <f t="shared" si="14"/>
        <v>12.119150653620094</v>
      </c>
      <c r="M79" s="27" t="s">
        <v>45</v>
      </c>
      <c r="N79" s="9"/>
      <c r="O79" s="10" t="s">
        <v>45</v>
      </c>
      <c r="P79" s="10"/>
      <c r="R79" s="6">
        <f t="shared" si="15"/>
        <v>1.0046613149688211</v>
      </c>
      <c r="S79" s="6">
        <f t="shared" si="21"/>
        <v>1.7050094552280191</v>
      </c>
      <c r="T79" s="13">
        <f t="shared" si="16"/>
        <v>0.14394905408238179</v>
      </c>
      <c r="U79" s="67">
        <f t="shared" si="17"/>
        <v>8.074114453889969E-2</v>
      </c>
      <c r="V79" s="13">
        <f t="shared" si="18"/>
        <v>6.3207909543482099E-2</v>
      </c>
      <c r="Y79" s="28"/>
    </row>
    <row r="80" spans="1:25" x14ac:dyDescent="0.35">
      <c r="A80" s="1">
        <v>1876.12</v>
      </c>
      <c r="B80" s="2">
        <v>3.58</v>
      </c>
      <c r="C80" s="3">
        <v>0.3</v>
      </c>
      <c r="D80" s="4">
        <v>0.28000000000000003</v>
      </c>
      <c r="E80" s="5">
        <v>10.751490909999999</v>
      </c>
      <c r="F80" s="3">
        <f t="shared" si="19"/>
        <v>1876.958333333328</v>
      </c>
      <c r="G80" s="6">
        <f>G69*1/12+G81*11/12</f>
        <v>4.4616666666666669</v>
      </c>
      <c r="H80" s="3">
        <f t="shared" si="11"/>
        <v>101.43447351898475</v>
      </c>
      <c r="I80" s="3">
        <f t="shared" si="12"/>
        <v>8.5000955462836369</v>
      </c>
      <c r="J80" s="7">
        <f t="shared" si="20"/>
        <v>149.68997091839697</v>
      </c>
      <c r="K80" s="3">
        <f t="shared" si="13"/>
        <v>7.9334225098647293</v>
      </c>
      <c r="L80" s="7">
        <f t="shared" si="14"/>
        <v>11.707595490824344</v>
      </c>
      <c r="M80" s="27" t="s">
        <v>45</v>
      </c>
      <c r="N80" s="9"/>
      <c r="O80" s="10" t="s">
        <v>45</v>
      </c>
      <c r="P80" s="10"/>
      <c r="R80" s="6">
        <f t="shared" si="15"/>
        <v>1.0046520960117353</v>
      </c>
      <c r="S80" s="6">
        <f t="shared" si="21"/>
        <v>1.6826330509190333</v>
      </c>
      <c r="T80" s="13">
        <f t="shared" si="16"/>
        <v>0.14180043980962043</v>
      </c>
      <c r="U80" s="67">
        <f t="shared" si="17"/>
        <v>8.1044370213336769E-2</v>
      </c>
      <c r="V80" s="13">
        <f t="shared" si="18"/>
        <v>6.0756069596283657E-2</v>
      </c>
      <c r="Y80" s="28"/>
    </row>
    <row r="81" spans="1:25" x14ac:dyDescent="0.35">
      <c r="A81" s="1">
        <v>1877.01</v>
      </c>
      <c r="B81" s="2">
        <v>3.55</v>
      </c>
      <c r="C81" s="3">
        <v>0.2908</v>
      </c>
      <c r="D81" s="4">
        <v>0.28170000000000001</v>
      </c>
      <c r="E81" s="5">
        <v>10.9417405</v>
      </c>
      <c r="F81" s="3">
        <f t="shared" si="19"/>
        <v>1877.0416666666613</v>
      </c>
      <c r="G81" s="6">
        <v>4.45</v>
      </c>
      <c r="H81" s="3">
        <f t="shared" si="11"/>
        <v>98.835550888818844</v>
      </c>
      <c r="I81" s="3">
        <f t="shared" si="12"/>
        <v>8.0961628728080335</v>
      </c>
      <c r="J81" s="7">
        <f t="shared" si="20"/>
        <v>146.85030726637748</v>
      </c>
      <c r="K81" s="3">
        <f t="shared" si="13"/>
        <v>7.8428097705296524</v>
      </c>
      <c r="L81" s="7">
        <f t="shared" si="14"/>
        <v>11.652882128715081</v>
      </c>
      <c r="M81" s="27" t="s">
        <v>45</v>
      </c>
      <c r="N81" s="9"/>
      <c r="O81" s="10" t="s">
        <v>45</v>
      </c>
      <c r="P81" s="10"/>
      <c r="R81" s="6">
        <f t="shared" si="15"/>
        <v>1.004442533161084</v>
      </c>
      <c r="S81" s="6">
        <f t="shared" si="21"/>
        <v>1.6610679219869882</v>
      </c>
      <c r="T81" s="13">
        <f t="shared" si="16"/>
        <v>0.14039429114462587</v>
      </c>
      <c r="U81" s="67">
        <f t="shared" si="17"/>
        <v>8.0037070033219582E-2</v>
      </c>
      <c r="V81" s="13">
        <f t="shared" si="18"/>
        <v>6.035722111140629E-2</v>
      </c>
      <c r="Y81" s="28"/>
    </row>
    <row r="82" spans="1:25" x14ac:dyDescent="0.35">
      <c r="A82" s="1">
        <v>1877.02</v>
      </c>
      <c r="B82" s="2">
        <v>3.34</v>
      </c>
      <c r="C82" s="3">
        <v>0.28170000000000001</v>
      </c>
      <c r="D82" s="4">
        <v>0.2833</v>
      </c>
      <c r="E82" s="5">
        <v>10.65632562</v>
      </c>
      <c r="F82" s="3">
        <f t="shared" si="19"/>
        <v>1877.1249999999945</v>
      </c>
      <c r="G82" s="6">
        <f>G81*11/12+G93*1/12</f>
        <v>4.440833333333333</v>
      </c>
      <c r="H82" s="3">
        <f t="shared" si="11"/>
        <v>95.479520454068108</v>
      </c>
      <c r="I82" s="3">
        <f t="shared" si="12"/>
        <v>8.052868536500295</v>
      </c>
      <c r="J82" s="7">
        <f t="shared" si="20"/>
        <v>142.86098447635632</v>
      </c>
      <c r="K82" s="3">
        <f t="shared" si="13"/>
        <v>8.0986072289333819</v>
      </c>
      <c r="L82" s="7">
        <f t="shared" si="14"/>
        <v>12.117520030584355</v>
      </c>
      <c r="M82" s="27" t="s">
        <v>45</v>
      </c>
      <c r="N82" s="9"/>
      <c r="O82" s="10" t="s">
        <v>45</v>
      </c>
      <c r="P82" s="10"/>
      <c r="R82" s="6">
        <f t="shared" si="15"/>
        <v>1.0044352053538859</v>
      </c>
      <c r="S82" s="6">
        <f t="shared" si="21"/>
        <v>1.7131343139871542</v>
      </c>
      <c r="T82" s="13">
        <f t="shared" si="16"/>
        <v>0.14175117808280091</v>
      </c>
      <c r="U82" s="67">
        <f t="shared" si="17"/>
        <v>7.5638237390101226E-2</v>
      </c>
      <c r="V82" s="13">
        <f t="shared" si="18"/>
        <v>6.6112940692699684E-2</v>
      </c>
      <c r="Y82" s="28"/>
    </row>
    <row r="83" spans="1:25" x14ac:dyDescent="0.35">
      <c r="A83" s="1">
        <v>1877.03</v>
      </c>
      <c r="B83" s="2">
        <v>3.17</v>
      </c>
      <c r="C83" s="3">
        <v>0.27250000000000002</v>
      </c>
      <c r="D83" s="4">
        <v>0.28499999999999998</v>
      </c>
      <c r="E83" s="5">
        <v>10.180580170000001</v>
      </c>
      <c r="F83" s="3">
        <f t="shared" si="19"/>
        <v>1877.2083333333278</v>
      </c>
      <c r="G83" s="6">
        <f>G81*10/12+G93*2/12</f>
        <v>4.4316666666666666</v>
      </c>
      <c r="H83" s="3">
        <f t="shared" si="11"/>
        <v>94.854508669912079</v>
      </c>
      <c r="I83" s="3">
        <f t="shared" si="12"/>
        <v>8.1538970386596361</v>
      </c>
      <c r="J83" s="7">
        <f t="shared" si="20"/>
        <v>142.94249948981277</v>
      </c>
      <c r="K83" s="3">
        <f t="shared" si="13"/>
        <v>8.5279290129100769</v>
      </c>
      <c r="L83" s="7">
        <f t="shared" si="14"/>
        <v>12.851297272743421</v>
      </c>
      <c r="M83" s="27" t="s">
        <v>45</v>
      </c>
      <c r="N83" s="9"/>
      <c r="O83" s="10" t="s">
        <v>45</v>
      </c>
      <c r="P83" s="10"/>
      <c r="R83" s="6">
        <f t="shared" si="15"/>
        <v>1.0044278777306086</v>
      </c>
      <c r="S83" s="6">
        <f t="shared" si="21"/>
        <v>1.8011434150689984</v>
      </c>
      <c r="T83" s="13">
        <f t="shared" si="16"/>
        <v>0.14471927044295541</v>
      </c>
      <c r="U83" s="67">
        <f t="shared" si="17"/>
        <v>7.0466246038505931E-2</v>
      </c>
      <c r="V83" s="13">
        <f t="shared" si="18"/>
        <v>7.4253024404449475E-2</v>
      </c>
      <c r="Y83" s="28"/>
    </row>
    <row r="84" spans="1:25" x14ac:dyDescent="0.35">
      <c r="A84" s="1">
        <v>1877.04</v>
      </c>
      <c r="B84" s="2">
        <v>2.94</v>
      </c>
      <c r="C84" s="3">
        <v>0.26329999999999998</v>
      </c>
      <c r="D84" s="4">
        <v>0.28670000000000001</v>
      </c>
      <c r="E84" s="5">
        <v>10.465995039999999</v>
      </c>
      <c r="F84" s="3">
        <f t="shared" si="19"/>
        <v>1877.2916666666611</v>
      </c>
      <c r="G84" s="6">
        <f>G81*9/12+G93*3/12</f>
        <v>4.4225000000000003</v>
      </c>
      <c r="H84" s="3">
        <f t="shared" si="11"/>
        <v>85.573254771961004</v>
      </c>
      <c r="I84" s="3">
        <f t="shared" si="12"/>
        <v>7.6637544154616766</v>
      </c>
      <c r="J84" s="7">
        <f t="shared" si="20"/>
        <v>129.91838536393658</v>
      </c>
      <c r="K84" s="3">
        <f t="shared" si="13"/>
        <v>8.3448476677283043</v>
      </c>
      <c r="L84" s="7">
        <f t="shared" si="14"/>
        <v>12.66925206933354</v>
      </c>
      <c r="M84" s="27" t="s">
        <v>45</v>
      </c>
      <c r="N84" s="9"/>
      <c r="O84" s="10" t="s">
        <v>45</v>
      </c>
      <c r="P84" s="10"/>
      <c r="R84" s="6">
        <f t="shared" si="15"/>
        <v>1.0044205502913774</v>
      </c>
      <c r="S84" s="6">
        <f t="shared" si="21"/>
        <v>1.7597827500645762</v>
      </c>
      <c r="T84" s="13">
        <f t="shared" si="16"/>
        <v>0.15871290353602885</v>
      </c>
      <c r="U84" s="67">
        <f t="shared" si="17"/>
        <v>7.3160830614048544E-2</v>
      </c>
      <c r="V84" s="13">
        <f t="shared" si="18"/>
        <v>8.5552072921980304E-2</v>
      </c>
      <c r="Y84" s="28"/>
    </row>
    <row r="85" spans="1:25" x14ac:dyDescent="0.35">
      <c r="A85" s="1">
        <v>1877.05</v>
      </c>
      <c r="B85" s="2">
        <v>2.94</v>
      </c>
      <c r="C85" s="3">
        <v>0.25419999999999998</v>
      </c>
      <c r="D85" s="4">
        <v>0.2883</v>
      </c>
      <c r="E85" s="5">
        <v>10.65632562</v>
      </c>
      <c r="F85" s="3">
        <f t="shared" si="19"/>
        <v>1877.3749999999943</v>
      </c>
      <c r="G85" s="6">
        <f>G81*8/12+G93*4/12</f>
        <v>4.4133333333333331</v>
      </c>
      <c r="H85" s="3">
        <f t="shared" si="11"/>
        <v>84.044847345796484</v>
      </c>
      <c r="I85" s="3">
        <f t="shared" si="12"/>
        <v>7.2667347603066208</v>
      </c>
      <c r="J85" s="7">
        <f t="shared" si="20"/>
        <v>128.51730873010834</v>
      </c>
      <c r="K85" s="3">
        <f t="shared" si="13"/>
        <v>8.2415406427867772</v>
      </c>
      <c r="L85" s="7">
        <f t="shared" si="14"/>
        <v>12.602564662207563</v>
      </c>
      <c r="M85" s="27" t="s">
        <v>45</v>
      </c>
      <c r="N85" s="9"/>
      <c r="O85" s="10" t="s">
        <v>45</v>
      </c>
      <c r="P85" s="10"/>
      <c r="R85" s="6">
        <f t="shared" si="15"/>
        <v>1.0044132230363174</v>
      </c>
      <c r="S85" s="6">
        <f t="shared" si="21"/>
        <v>1.7359918744254137</v>
      </c>
      <c r="T85" s="13">
        <f t="shared" si="16"/>
        <v>0.16233557057379455</v>
      </c>
      <c r="U85" s="67">
        <f t="shared" si="17"/>
        <v>7.482890996850311E-2</v>
      </c>
      <c r="V85" s="13">
        <f t="shared" si="18"/>
        <v>8.7506660605291442E-2</v>
      </c>
      <c r="Y85" s="28"/>
    </row>
    <row r="86" spans="1:25" x14ac:dyDescent="0.35">
      <c r="A86" s="1">
        <v>1877.06</v>
      </c>
      <c r="B86" s="2">
        <v>2.73</v>
      </c>
      <c r="C86" s="3">
        <v>0.245</v>
      </c>
      <c r="D86" s="4">
        <v>0.28999999999999998</v>
      </c>
      <c r="E86" s="5">
        <v>10.08541488</v>
      </c>
      <c r="F86" s="3">
        <f t="shared" si="19"/>
        <v>1877.4583333333276</v>
      </c>
      <c r="G86" s="6">
        <f>G81*7/12+G93*5/12</f>
        <v>4.4041666666666668</v>
      </c>
      <c r="H86" s="3">
        <f t="shared" si="11"/>
        <v>82.459391100428391</v>
      </c>
      <c r="I86" s="3">
        <f t="shared" si="12"/>
        <v>7.400201765423061</v>
      </c>
      <c r="J86" s="7">
        <f t="shared" si="20"/>
        <v>127.03590835340484</v>
      </c>
      <c r="K86" s="3">
        <f t="shared" si="13"/>
        <v>8.7594224978477033</v>
      </c>
      <c r="L86" s="7">
        <f t="shared" si="14"/>
        <v>13.494656931314065</v>
      </c>
      <c r="M86" s="27" t="s">
        <v>45</v>
      </c>
      <c r="N86" s="9"/>
      <c r="O86" s="10" t="s">
        <v>45</v>
      </c>
      <c r="P86" s="10"/>
      <c r="R86" s="6">
        <f t="shared" si="15"/>
        <v>1.0044058959655546</v>
      </c>
      <c r="S86" s="6">
        <f t="shared" si="21"/>
        <v>1.8423571486255097</v>
      </c>
      <c r="T86" s="13">
        <f t="shared" si="16"/>
        <v>0.16205707677969516</v>
      </c>
      <c r="U86" s="67">
        <f t="shared" si="17"/>
        <v>6.9928055828592628E-2</v>
      </c>
      <c r="V86" s="13">
        <f t="shared" si="18"/>
        <v>9.2129020951102536E-2</v>
      </c>
      <c r="Y86" s="28"/>
    </row>
    <row r="87" spans="1:25" x14ac:dyDescent="0.35">
      <c r="A87" s="1">
        <v>1877.07</v>
      </c>
      <c r="B87" s="2">
        <v>2.85</v>
      </c>
      <c r="C87" s="3">
        <v>0.23580000000000001</v>
      </c>
      <c r="D87" s="4">
        <v>0.29170000000000001</v>
      </c>
      <c r="E87" s="5">
        <v>10.180580170000001</v>
      </c>
      <c r="F87" s="3">
        <f t="shared" si="19"/>
        <v>1877.5416666666608</v>
      </c>
      <c r="G87" s="6">
        <f>G81*6/12+G93*6/12</f>
        <v>4.3949999999999996</v>
      </c>
      <c r="H87" s="3">
        <f t="shared" si="11"/>
        <v>85.279290129100772</v>
      </c>
      <c r="I87" s="3">
        <f t="shared" si="12"/>
        <v>7.0557391622603367</v>
      </c>
      <c r="J87" s="7">
        <f t="shared" si="20"/>
        <v>132.28604155950083</v>
      </c>
      <c r="K87" s="3">
        <f t="shared" si="13"/>
        <v>8.7284101511083136</v>
      </c>
      <c r="L87" s="7">
        <f t="shared" si="14"/>
        <v>13.539592394002243</v>
      </c>
      <c r="M87" s="27" t="s">
        <v>45</v>
      </c>
      <c r="N87" s="9"/>
      <c r="O87" s="10" t="s">
        <v>45</v>
      </c>
      <c r="P87" s="10"/>
      <c r="R87" s="6">
        <f t="shared" si="15"/>
        <v>1.0043985690792139</v>
      </c>
      <c r="S87" s="6">
        <f t="shared" si="21"/>
        <v>1.8331766521383228</v>
      </c>
      <c r="T87" s="13">
        <f t="shared" si="16"/>
        <v>0.15629330873783354</v>
      </c>
      <c r="U87" s="67">
        <f t="shared" si="17"/>
        <v>7.1953547612414237E-2</v>
      </c>
      <c r="V87" s="13">
        <f t="shared" si="18"/>
        <v>8.4339761125419299E-2</v>
      </c>
      <c r="Y87" s="28"/>
    </row>
    <row r="88" spans="1:25" x14ac:dyDescent="0.35">
      <c r="A88" s="1">
        <v>1877.08</v>
      </c>
      <c r="B88" s="2">
        <v>3.05</v>
      </c>
      <c r="C88" s="3">
        <v>0.22670000000000001</v>
      </c>
      <c r="D88" s="4">
        <v>0.29330000000000001</v>
      </c>
      <c r="E88" s="5">
        <v>9.8000000000000007</v>
      </c>
      <c r="F88" s="3">
        <f t="shared" si="19"/>
        <v>1877.6249999999941</v>
      </c>
      <c r="G88" s="6">
        <f>G81*5/12+G93*7/12</f>
        <v>4.3858333333333333</v>
      </c>
      <c r="H88" s="3">
        <f t="shared" si="11"/>
        <v>94.808005102040809</v>
      </c>
      <c r="I88" s="3">
        <f t="shared" si="12"/>
        <v>7.0468769693877551</v>
      </c>
      <c r="J88" s="7">
        <f t="shared" si="20"/>
        <v>147.97800621504106</v>
      </c>
      <c r="K88" s="3">
        <f t="shared" si="13"/>
        <v>9.1171107857142868</v>
      </c>
      <c r="L88" s="7">
        <f t="shared" si="14"/>
        <v>14.230147286187394</v>
      </c>
      <c r="M88" s="27" t="s">
        <v>45</v>
      </c>
      <c r="N88" s="9"/>
      <c r="O88" s="10" t="s">
        <v>45</v>
      </c>
      <c r="P88" s="10"/>
      <c r="R88" s="6">
        <f t="shared" si="15"/>
        <v>1.0043912423774213</v>
      </c>
      <c r="S88" s="6">
        <f t="shared" si="21"/>
        <v>1.9127440302159064</v>
      </c>
      <c r="T88" s="13">
        <f t="shared" si="16"/>
        <v>0.13955989189381079</v>
      </c>
      <c r="U88" s="67">
        <f t="shared" si="17"/>
        <v>6.6339364450650917E-2</v>
      </c>
      <c r="V88" s="13">
        <f t="shared" si="18"/>
        <v>7.3220527443159877E-2</v>
      </c>
      <c r="Y88" s="28"/>
    </row>
    <row r="89" spans="1:25" x14ac:dyDescent="0.35">
      <c r="A89" s="1">
        <v>1877.09</v>
      </c>
      <c r="B89" s="2">
        <v>3.24</v>
      </c>
      <c r="C89" s="3">
        <v>0.2175</v>
      </c>
      <c r="D89" s="4">
        <v>0.29499999999999998</v>
      </c>
      <c r="E89" s="5">
        <v>9.7048347110000002</v>
      </c>
      <c r="F89" s="3">
        <f t="shared" si="19"/>
        <v>1877.7083333333273</v>
      </c>
      <c r="G89" s="6">
        <f>G81*4/12+G93*8/12</f>
        <v>4.3766666666666669</v>
      </c>
      <c r="H89" s="3">
        <f t="shared" si="11"/>
        <v>101.7016764727875</v>
      </c>
      <c r="I89" s="3">
        <f t="shared" si="12"/>
        <v>6.8271958743306422</v>
      </c>
      <c r="J89" s="7">
        <f t="shared" si="20"/>
        <v>159.62577069670596</v>
      </c>
      <c r="K89" s="3">
        <f t="shared" si="13"/>
        <v>9.2598748640346624</v>
      </c>
      <c r="L89" s="7">
        <f t="shared" si="14"/>
        <v>14.533827887508719</v>
      </c>
      <c r="M89" s="27" t="s">
        <v>45</v>
      </c>
      <c r="N89" s="9"/>
      <c r="O89" s="10" t="s">
        <v>45</v>
      </c>
      <c r="P89" s="10"/>
      <c r="R89" s="6">
        <f t="shared" si="15"/>
        <v>1.0043839158603021</v>
      </c>
      <c r="S89" s="6">
        <f t="shared" si="21"/>
        <v>1.9399820211954759</v>
      </c>
      <c r="T89" s="13">
        <f t="shared" si="16"/>
        <v>0.13127468006042053</v>
      </c>
      <c r="U89" s="67">
        <f t="shared" si="17"/>
        <v>6.6318028704753784E-2</v>
      </c>
      <c r="V89" s="13">
        <f t="shared" si="18"/>
        <v>6.495665135566675E-2</v>
      </c>
      <c r="Y89" s="28"/>
    </row>
    <row r="90" spans="1:25" x14ac:dyDescent="0.35">
      <c r="A90" s="1">
        <v>1877.1</v>
      </c>
      <c r="B90" s="2">
        <v>3.31</v>
      </c>
      <c r="C90" s="3">
        <v>0.20830000000000001</v>
      </c>
      <c r="D90" s="4">
        <v>0.29670000000000002</v>
      </c>
      <c r="E90" s="5">
        <v>9.7048347110000002</v>
      </c>
      <c r="F90" s="3">
        <f t="shared" si="19"/>
        <v>1877.7916666666606</v>
      </c>
      <c r="G90" s="6">
        <f>G81*3/12+G93*9/12</f>
        <v>4.3675000000000006</v>
      </c>
      <c r="H90" s="3">
        <f t="shared" si="11"/>
        <v>103.8989349151008</v>
      </c>
      <c r="I90" s="3">
        <f t="shared" si="12"/>
        <v>6.538413336198035</v>
      </c>
      <c r="J90" s="7">
        <f t="shared" si="20"/>
        <v>163.92967232791366</v>
      </c>
      <c r="K90" s="3">
        <f t="shared" si="13"/>
        <v>9.3132368547765587</v>
      </c>
      <c r="L90" s="7">
        <f t="shared" si="14"/>
        <v>14.694239812595766</v>
      </c>
      <c r="M90" s="27" t="s">
        <v>45</v>
      </c>
      <c r="N90" s="9"/>
      <c r="O90" s="10" t="s">
        <v>45</v>
      </c>
      <c r="P90" s="10"/>
      <c r="R90" s="6">
        <f t="shared" si="15"/>
        <v>1.0043765895279828</v>
      </c>
      <c r="S90" s="6">
        <f t="shared" si="21"/>
        <v>1.9484867391468959</v>
      </c>
      <c r="T90" s="13">
        <f t="shared" si="16"/>
        <v>0.12353034304649135</v>
      </c>
      <c r="U90" s="67">
        <f t="shared" si="17"/>
        <v>6.4786319405561565E-2</v>
      </c>
      <c r="V90" s="13">
        <f t="shared" si="18"/>
        <v>5.8744023640929788E-2</v>
      </c>
      <c r="Y90" s="28"/>
    </row>
    <row r="91" spans="1:25" x14ac:dyDescent="0.35">
      <c r="A91" s="1">
        <v>1877.11</v>
      </c>
      <c r="B91" s="2">
        <v>3.26</v>
      </c>
      <c r="C91" s="3">
        <v>0.19919999999999999</v>
      </c>
      <c r="D91" s="4">
        <v>0.29830000000000001</v>
      </c>
      <c r="E91" s="5">
        <v>9.5145851239999999</v>
      </c>
      <c r="F91" s="3">
        <f t="shared" si="19"/>
        <v>1877.8749999999939</v>
      </c>
      <c r="G91" s="6">
        <f>G81*2/12+G93*10/12</f>
        <v>4.3583333333333334</v>
      </c>
      <c r="H91" s="3">
        <f t="shared" si="11"/>
        <v>104.37560093870889</v>
      </c>
      <c r="I91" s="3">
        <f t="shared" si="12"/>
        <v>6.3777974561321509</v>
      </c>
      <c r="J91" s="7">
        <f t="shared" si="20"/>
        <v>165.52030999060733</v>
      </c>
      <c r="K91" s="3">
        <f t="shared" si="13"/>
        <v>9.5506876564468914</v>
      </c>
      <c r="L91" s="7">
        <f t="shared" si="14"/>
        <v>15.145616095152816</v>
      </c>
      <c r="M91" s="27" t="s">
        <v>45</v>
      </c>
      <c r="N91" s="9"/>
      <c r="O91" s="10" t="s">
        <v>45</v>
      </c>
      <c r="P91" s="10"/>
      <c r="R91" s="6">
        <f t="shared" si="15"/>
        <v>1.0043692633805883</v>
      </c>
      <c r="S91" s="6">
        <f t="shared" si="21"/>
        <v>1.9961460925673595</v>
      </c>
      <c r="T91" s="13">
        <f t="shared" si="16"/>
        <v>0.12369224054914918</v>
      </c>
      <c r="U91" s="67">
        <f t="shared" si="17"/>
        <v>6.1170700598773164E-2</v>
      </c>
      <c r="V91" s="13">
        <f t="shared" si="18"/>
        <v>6.2521539950376015E-2</v>
      </c>
      <c r="Y91" s="28"/>
    </row>
    <row r="92" spans="1:25" x14ac:dyDescent="0.35">
      <c r="A92" s="1">
        <v>1877.12</v>
      </c>
      <c r="B92" s="2">
        <v>3.25</v>
      </c>
      <c r="C92" s="3">
        <v>0.19</v>
      </c>
      <c r="D92" s="4">
        <v>0.3</v>
      </c>
      <c r="E92" s="5">
        <v>9.5145851239999999</v>
      </c>
      <c r="F92" s="3">
        <f t="shared" si="19"/>
        <v>1877.9583333333271</v>
      </c>
      <c r="G92" s="6">
        <f>G81*1/12+G93*11/12</f>
        <v>4.3491666666666662</v>
      </c>
      <c r="H92" s="3">
        <f t="shared" si="11"/>
        <v>104.05543038368218</v>
      </c>
      <c r="I92" s="3">
        <f t="shared" si="12"/>
        <v>6.0832405455075733</v>
      </c>
      <c r="J92" s="7">
        <f t="shared" si="20"/>
        <v>165.81648641441467</v>
      </c>
      <c r="K92" s="3">
        <f t="shared" si="13"/>
        <v>9.6051166508014312</v>
      </c>
      <c r="L92" s="7">
        <f t="shared" si="14"/>
        <v>15.306137207484429</v>
      </c>
      <c r="M92" s="27" t="s">
        <v>45</v>
      </c>
      <c r="N92" s="9"/>
      <c r="O92" s="10" t="s">
        <v>45</v>
      </c>
      <c r="P92" s="10"/>
      <c r="R92" s="6">
        <f t="shared" si="15"/>
        <v>1.0043619374182455</v>
      </c>
      <c r="S92" s="6">
        <f t="shared" si="21"/>
        <v>2.0048677805919186</v>
      </c>
      <c r="T92" s="13">
        <f t="shared" si="16"/>
        <v>0.12068740905577857</v>
      </c>
      <c r="U92" s="67">
        <f t="shared" si="17"/>
        <v>5.8455430646356277E-2</v>
      </c>
      <c r="V92" s="13">
        <f t="shared" si="18"/>
        <v>6.2231978409422295E-2</v>
      </c>
      <c r="Y92" s="28"/>
    </row>
    <row r="93" spans="1:25" x14ac:dyDescent="0.35">
      <c r="A93" s="1">
        <v>1878.01</v>
      </c>
      <c r="B93" s="2">
        <v>3.25</v>
      </c>
      <c r="C93" s="3">
        <v>0.18920000000000001</v>
      </c>
      <c r="D93" s="4">
        <v>0.30080000000000001</v>
      </c>
      <c r="E93" s="5">
        <v>9.229089256</v>
      </c>
      <c r="F93" s="3">
        <f t="shared" si="19"/>
        <v>1878.0416666666604</v>
      </c>
      <c r="G93" s="6">
        <v>4.34</v>
      </c>
      <c r="H93" s="3">
        <f t="shared" si="11"/>
        <v>107.27431738254717</v>
      </c>
      <c r="I93" s="3">
        <f t="shared" si="12"/>
        <v>6.2450156457778228</v>
      </c>
      <c r="J93" s="7">
        <f t="shared" si="20"/>
        <v>171.77521830724078</v>
      </c>
      <c r="K93" s="3">
        <f t="shared" si="13"/>
        <v>9.9286506672831347</v>
      </c>
      <c r="L93" s="7">
        <f t="shared" si="14"/>
        <v>15.8984571282517</v>
      </c>
      <c r="M93" s="27" t="s">
        <v>45</v>
      </c>
      <c r="N93" s="9"/>
      <c r="O93" s="10" t="s">
        <v>45</v>
      </c>
      <c r="P93" s="10"/>
      <c r="R93" s="6">
        <f t="shared" si="15"/>
        <v>1.0044217286102688</v>
      </c>
      <c r="S93" s="6">
        <f t="shared" si="21"/>
        <v>2.0759026922234454</v>
      </c>
      <c r="T93" s="13">
        <f t="shared" si="16"/>
        <v>0.11673997892457599</v>
      </c>
      <c r="U93" s="67">
        <f t="shared" si="17"/>
        <v>5.3783076352889481E-2</v>
      </c>
      <c r="V93" s="13">
        <f t="shared" si="18"/>
        <v>6.2956902571686513E-2</v>
      </c>
      <c r="Y93" s="28"/>
    </row>
    <row r="94" spans="1:25" x14ac:dyDescent="0.35">
      <c r="A94" s="1">
        <v>1878.02</v>
      </c>
      <c r="B94" s="2">
        <v>3.18</v>
      </c>
      <c r="C94" s="3">
        <v>0.1883</v>
      </c>
      <c r="D94" s="4">
        <v>0.30170000000000002</v>
      </c>
      <c r="E94" s="5">
        <v>9.1340049590000003</v>
      </c>
      <c r="F94" s="3">
        <f t="shared" si="19"/>
        <v>1878.1249999999936</v>
      </c>
      <c r="G94" s="6">
        <f>G93*11/12+G105*1/12</f>
        <v>4.33</v>
      </c>
      <c r="H94" s="3">
        <f t="shared" si="11"/>
        <v>106.05645873286855</v>
      </c>
      <c r="I94" s="3">
        <f t="shared" si="12"/>
        <v>6.2800098048424982</v>
      </c>
      <c r="J94" s="7">
        <f t="shared" si="20"/>
        <v>170.66309659541236</v>
      </c>
      <c r="K94" s="3">
        <f t="shared" si="13"/>
        <v>10.062023144561774</v>
      </c>
      <c r="L94" s="7">
        <f t="shared" si="14"/>
        <v>16.191527120388653</v>
      </c>
      <c r="M94" s="27" t="s">
        <v>45</v>
      </c>
      <c r="N94" s="9"/>
      <c r="O94" s="10" t="s">
        <v>45</v>
      </c>
      <c r="P94" s="10"/>
      <c r="R94" s="6">
        <f t="shared" si="15"/>
        <v>1.0044137681563745</v>
      </c>
      <c r="S94" s="6">
        <f t="shared" si="21"/>
        <v>2.1067873132148214</v>
      </c>
      <c r="T94" s="13">
        <f t="shared" si="16"/>
        <v>0.11854460093593144</v>
      </c>
      <c r="U94" s="67">
        <f t="shared" si="17"/>
        <v>5.3913136018938435E-2</v>
      </c>
      <c r="V94" s="13">
        <f t="shared" si="18"/>
        <v>6.4631464916993009E-2</v>
      </c>
      <c r="Y94" s="28"/>
    </row>
    <row r="95" spans="1:25" x14ac:dyDescent="0.35">
      <c r="A95" s="1">
        <v>1878.03</v>
      </c>
      <c r="B95" s="2">
        <v>3.24</v>
      </c>
      <c r="C95" s="3">
        <v>0.1875</v>
      </c>
      <c r="D95" s="4">
        <v>0.30249999999999999</v>
      </c>
      <c r="E95" s="5">
        <v>8.9436743799999991</v>
      </c>
      <c r="F95" s="3">
        <f t="shared" si="19"/>
        <v>1878.2083333333269</v>
      </c>
      <c r="G95" s="6">
        <f>G93*10/12+G105*2/12</f>
        <v>4.32</v>
      </c>
      <c r="H95" s="3">
        <f t="shared" si="11"/>
        <v>110.35709911433518</v>
      </c>
      <c r="I95" s="3">
        <f t="shared" si="12"/>
        <v>6.3864061987462479</v>
      </c>
      <c r="J95" s="7">
        <f t="shared" si="20"/>
        <v>178.43996943149298</v>
      </c>
      <c r="K95" s="3">
        <f t="shared" si="13"/>
        <v>10.303402000643947</v>
      </c>
      <c r="L95" s="7">
        <f t="shared" si="14"/>
        <v>16.65990455340328</v>
      </c>
      <c r="M95" s="27" t="s">
        <v>45</v>
      </c>
      <c r="N95" s="9"/>
      <c r="O95" s="10" t="s">
        <v>45</v>
      </c>
      <c r="P95" s="10"/>
      <c r="R95" s="6">
        <f t="shared" si="15"/>
        <v>1.0044058079432483</v>
      </c>
      <c r="S95" s="6">
        <f t="shared" si="21"/>
        <v>2.1611186719048097</v>
      </c>
      <c r="T95" s="13">
        <f t="shared" si="16"/>
        <v>0.10972463559295131</v>
      </c>
      <c r="U95" s="67">
        <f t="shared" si="17"/>
        <v>5.1712284110447371E-2</v>
      </c>
      <c r="V95" s="13">
        <f t="shared" si="18"/>
        <v>5.8012351482503943E-2</v>
      </c>
      <c r="Y95" s="28"/>
    </row>
    <row r="96" spans="1:25" x14ac:dyDescent="0.35">
      <c r="A96" s="1">
        <v>1878.04</v>
      </c>
      <c r="B96" s="2">
        <v>3.33</v>
      </c>
      <c r="C96" s="3">
        <v>0.1867</v>
      </c>
      <c r="D96" s="4">
        <v>0.30330000000000001</v>
      </c>
      <c r="E96" s="5">
        <v>8.8485090910000004</v>
      </c>
      <c r="F96" s="3">
        <f t="shared" si="19"/>
        <v>1878.2916666666601</v>
      </c>
      <c r="G96" s="6">
        <f>G93*9/12+G105*3/12</f>
        <v>4.3100000000000005</v>
      </c>
      <c r="H96" s="3">
        <f t="shared" si="11"/>
        <v>114.64242840997721</v>
      </c>
      <c r="I96" s="3">
        <f t="shared" si="12"/>
        <v>6.4275499652080317</v>
      </c>
      <c r="J96" s="7">
        <f t="shared" si="20"/>
        <v>186.23513337682508</v>
      </c>
      <c r="K96" s="3">
        <f t="shared" si="13"/>
        <v>10.441756317341168</v>
      </c>
      <c r="L96" s="7">
        <f t="shared" si="14"/>
        <v>16.962497283240555</v>
      </c>
      <c r="M96" s="27" t="s">
        <v>45</v>
      </c>
      <c r="N96" s="9"/>
      <c r="O96" s="10" t="s">
        <v>45</v>
      </c>
      <c r="P96" s="10"/>
      <c r="R96" s="6">
        <f t="shared" si="15"/>
        <v>1.0043978479710691</v>
      </c>
      <c r="S96" s="6">
        <f t="shared" si="21"/>
        <v>2.1939852759131644</v>
      </c>
      <c r="T96" s="13">
        <f t="shared" si="16"/>
        <v>0.10714224225389746</v>
      </c>
      <c r="U96" s="67">
        <f t="shared" si="17"/>
        <v>5.1818822714418289E-2</v>
      </c>
      <c r="V96" s="13">
        <f t="shared" si="18"/>
        <v>5.5323419539479168E-2</v>
      </c>
      <c r="Y96" s="28"/>
    </row>
    <row r="97" spans="1:25" x14ac:dyDescent="0.35">
      <c r="A97" s="1">
        <v>1878.05</v>
      </c>
      <c r="B97" s="2">
        <v>3.34</v>
      </c>
      <c r="C97" s="3">
        <v>0.18579999999999999</v>
      </c>
      <c r="D97" s="4">
        <v>0.30420000000000003</v>
      </c>
      <c r="E97" s="5">
        <v>8.5630942149999996</v>
      </c>
      <c r="F97" s="3">
        <f t="shared" si="19"/>
        <v>1878.3749999999934</v>
      </c>
      <c r="G97" s="6">
        <f>G93*8/12+G105*4/12</f>
        <v>4.3</v>
      </c>
      <c r="H97" s="3">
        <f t="shared" si="11"/>
        <v>118.81929994624029</v>
      </c>
      <c r="I97" s="3">
        <f t="shared" si="12"/>
        <v>6.6097682425183972</v>
      </c>
      <c r="J97" s="7">
        <f t="shared" si="20"/>
        <v>193.91519705294314</v>
      </c>
      <c r="K97" s="3">
        <f t="shared" si="13"/>
        <v>10.82180570169051</v>
      </c>
      <c r="L97" s="7">
        <f t="shared" si="14"/>
        <v>17.661378126797995</v>
      </c>
      <c r="M97" s="27" t="s">
        <v>45</v>
      </c>
      <c r="N97" s="9"/>
      <c r="O97" s="10" t="s">
        <v>45</v>
      </c>
      <c r="P97" s="10"/>
      <c r="R97" s="6">
        <f t="shared" si="15"/>
        <v>1.0043898882400162</v>
      </c>
      <c r="S97" s="6">
        <f t="shared" si="21"/>
        <v>2.2770830012558188</v>
      </c>
      <c r="T97" s="13">
        <f t="shared" si="16"/>
        <v>0.10590338286570189</v>
      </c>
      <c r="U97" s="67">
        <f t="shared" si="17"/>
        <v>4.9617399723885347E-2</v>
      </c>
      <c r="V97" s="13">
        <f t="shared" si="18"/>
        <v>5.6285983141816542E-2</v>
      </c>
      <c r="Y97" s="28"/>
    </row>
    <row r="98" spans="1:25" x14ac:dyDescent="0.35">
      <c r="A98" s="1">
        <v>1878.06</v>
      </c>
      <c r="B98" s="2">
        <v>3.41</v>
      </c>
      <c r="C98" s="3">
        <v>0.185</v>
      </c>
      <c r="D98" s="4">
        <v>0.30499999999999999</v>
      </c>
      <c r="E98" s="5">
        <v>8.3728446279999993</v>
      </c>
      <c r="F98" s="3">
        <f t="shared" si="19"/>
        <v>1878.4583333333267</v>
      </c>
      <c r="G98" s="6">
        <f>G93*7/12+G105*5/12</f>
        <v>4.29</v>
      </c>
      <c r="H98" s="3">
        <f t="shared" si="11"/>
        <v>124.06594606164717</v>
      </c>
      <c r="I98" s="3">
        <f t="shared" si="12"/>
        <v>6.7308504461597432</v>
      </c>
      <c r="J98" s="7">
        <f t="shared" si="20"/>
        <v>203.39322179355736</v>
      </c>
      <c r="K98" s="3">
        <f t="shared" si="13"/>
        <v>11.096807492317414</v>
      </c>
      <c r="L98" s="7">
        <f t="shared" si="14"/>
        <v>18.192062359834306</v>
      </c>
      <c r="M98" s="27" t="s">
        <v>45</v>
      </c>
      <c r="N98" s="9"/>
      <c r="O98" s="10" t="s">
        <v>45</v>
      </c>
      <c r="P98" s="10"/>
      <c r="R98" s="6">
        <f t="shared" si="15"/>
        <v>1.0043819287502689</v>
      </c>
      <c r="S98" s="6">
        <f t="shared" si="21"/>
        <v>2.3390466481712737</v>
      </c>
      <c r="T98" s="13">
        <f t="shared" si="16"/>
        <v>9.892094350792946E-2</v>
      </c>
      <c r="U98" s="67">
        <f t="shared" si="17"/>
        <v>4.8516120025503318E-2</v>
      </c>
      <c r="V98" s="13">
        <f t="shared" si="18"/>
        <v>5.0404823482426142E-2</v>
      </c>
      <c r="Y98" s="28"/>
    </row>
    <row r="99" spans="1:25" x14ac:dyDescent="0.35">
      <c r="A99" s="1">
        <v>1878.07</v>
      </c>
      <c r="B99" s="2">
        <v>3.48</v>
      </c>
      <c r="C99" s="3">
        <v>0.1842</v>
      </c>
      <c r="D99" s="4">
        <v>0.30580000000000002</v>
      </c>
      <c r="E99" s="5">
        <v>8.4679289260000008</v>
      </c>
      <c r="F99" s="3">
        <f t="shared" si="19"/>
        <v>1878.5416666666599</v>
      </c>
      <c r="G99" s="6">
        <f>G93*6/12+G105*6/12</f>
        <v>4.2799999999999994</v>
      </c>
      <c r="H99" s="3">
        <f t="shared" si="11"/>
        <v>125.19105075918064</v>
      </c>
      <c r="I99" s="3">
        <f t="shared" si="12"/>
        <v>6.6264918246669753</v>
      </c>
      <c r="J99" s="7">
        <f t="shared" si="20"/>
        <v>206.14300103247541</v>
      </c>
      <c r="K99" s="3">
        <f t="shared" si="13"/>
        <v>11.000983713263633</v>
      </c>
      <c r="L99" s="7">
        <f t="shared" si="14"/>
        <v>18.114520033256031</v>
      </c>
      <c r="M99" s="27" t="s">
        <v>45</v>
      </c>
      <c r="N99" s="9"/>
      <c r="O99" s="10" t="s">
        <v>45</v>
      </c>
      <c r="P99" s="10"/>
      <c r="R99" s="6">
        <f t="shared" si="15"/>
        <v>1.0043739695020064</v>
      </c>
      <c r="S99" s="6">
        <f t="shared" si="21"/>
        <v>2.3229165130070015</v>
      </c>
      <c r="T99" s="13">
        <f t="shared" si="16"/>
        <v>9.9383617716457096E-2</v>
      </c>
      <c r="U99" s="67">
        <f t="shared" si="17"/>
        <v>4.8472788674609246E-2</v>
      </c>
      <c r="V99" s="13">
        <f t="shared" si="18"/>
        <v>5.0910829041847849E-2</v>
      </c>
      <c r="Y99" s="28"/>
    </row>
    <row r="100" spans="1:25" x14ac:dyDescent="0.35">
      <c r="A100" s="1">
        <v>1878.08</v>
      </c>
      <c r="B100" s="2">
        <v>3.45</v>
      </c>
      <c r="C100" s="3">
        <v>0.18329999999999999</v>
      </c>
      <c r="D100" s="4">
        <v>0.30669999999999997</v>
      </c>
      <c r="E100" s="5">
        <v>8.5630942149999996</v>
      </c>
      <c r="F100" s="3">
        <f t="shared" si="19"/>
        <v>1878.6249999999932</v>
      </c>
      <c r="G100" s="6">
        <f>G93*5/12+G105*7/12</f>
        <v>4.2699999999999996</v>
      </c>
      <c r="H100" s="3">
        <f t="shared" si="11"/>
        <v>122.7325104235117</v>
      </c>
      <c r="I100" s="3">
        <f t="shared" si="12"/>
        <v>6.5208316407622293</v>
      </c>
      <c r="J100" s="7">
        <f t="shared" si="20"/>
        <v>202.98948302734988</v>
      </c>
      <c r="K100" s="3">
        <f t="shared" si="13"/>
        <v>10.910742303446677</v>
      </c>
      <c r="L100" s="7">
        <f t="shared" si="14"/>
        <v>18.045470853474839</v>
      </c>
      <c r="M100" s="27" t="s">
        <v>45</v>
      </c>
      <c r="N100" s="9"/>
      <c r="O100" s="10" t="s">
        <v>45</v>
      </c>
      <c r="P100" s="10"/>
      <c r="R100" s="6">
        <f t="shared" si="15"/>
        <v>1.0043660104954082</v>
      </c>
      <c r="S100" s="6">
        <f t="shared" si="21"/>
        <v>2.3071484085249341</v>
      </c>
      <c r="T100" s="13">
        <f t="shared" si="16"/>
        <v>0.10382760299540661</v>
      </c>
      <c r="U100" s="67">
        <f t="shared" si="17"/>
        <v>4.9658128364912901E-2</v>
      </c>
      <c r="V100" s="13">
        <f t="shared" si="18"/>
        <v>5.4169474630493708E-2</v>
      </c>
      <c r="Y100" s="28"/>
    </row>
    <row r="101" spans="1:25" x14ac:dyDescent="0.35">
      <c r="A101" s="1">
        <v>1878.09</v>
      </c>
      <c r="B101" s="2">
        <v>3.52</v>
      </c>
      <c r="C101" s="3">
        <v>0.1825</v>
      </c>
      <c r="D101" s="4">
        <v>0.3075</v>
      </c>
      <c r="E101" s="5">
        <v>8.5630942149999996</v>
      </c>
      <c r="F101" s="3">
        <f t="shared" si="19"/>
        <v>1878.7083333333264</v>
      </c>
      <c r="G101" s="6">
        <f>G93*4/12+G105*8/12</f>
        <v>4.26</v>
      </c>
      <c r="H101" s="3">
        <f t="shared" si="11"/>
        <v>125.22273527268439</v>
      </c>
      <c r="I101" s="3">
        <f t="shared" si="12"/>
        <v>6.4923719282002557</v>
      </c>
      <c r="J101" s="7">
        <f t="shared" si="20"/>
        <v>208.00293100791663</v>
      </c>
      <c r="K101" s="3">
        <f t="shared" si="13"/>
        <v>10.93920201600865</v>
      </c>
      <c r="L101" s="7">
        <f t="shared" si="14"/>
        <v>18.170710592310897</v>
      </c>
      <c r="M101" s="27" t="s">
        <v>45</v>
      </c>
      <c r="N101" s="9"/>
      <c r="O101" s="10" t="s">
        <v>45</v>
      </c>
      <c r="P101" s="10"/>
      <c r="R101" s="6">
        <f t="shared" si="15"/>
        <v>1.0043580517306545</v>
      </c>
      <c r="S101" s="6">
        <f t="shared" si="21"/>
        <v>2.317221442691018</v>
      </c>
      <c r="T101" s="13">
        <f t="shared" si="16"/>
        <v>0.10423562132954345</v>
      </c>
      <c r="U101" s="67">
        <f t="shared" si="17"/>
        <v>4.9670451105291447E-2</v>
      </c>
      <c r="V101" s="13">
        <f t="shared" si="18"/>
        <v>5.4565170224252002E-2</v>
      </c>
      <c r="Y101" s="28"/>
    </row>
    <row r="102" spans="1:25" x14ac:dyDescent="0.35">
      <c r="A102" s="1">
        <v>1878.1</v>
      </c>
      <c r="B102" s="2">
        <v>3.48</v>
      </c>
      <c r="C102" s="3">
        <v>0.1817</v>
      </c>
      <c r="D102" s="4">
        <v>0.30830000000000002</v>
      </c>
      <c r="E102" s="5">
        <v>8.4679289260000008</v>
      </c>
      <c r="F102" s="3">
        <f t="shared" si="19"/>
        <v>1878.7916666666597</v>
      </c>
      <c r="G102" s="6">
        <f>G93*3/12+G105*9/12</f>
        <v>4.25</v>
      </c>
      <c r="H102" s="3">
        <f t="shared" si="11"/>
        <v>125.19105075918064</v>
      </c>
      <c r="I102" s="3">
        <f t="shared" si="12"/>
        <v>6.5365557249836561</v>
      </c>
      <c r="J102" s="7">
        <f t="shared" si="20"/>
        <v>208.85510392909092</v>
      </c>
      <c r="K102" s="3">
        <f t="shared" si="13"/>
        <v>11.090919812946952</v>
      </c>
      <c r="L102" s="7">
        <f t="shared" si="14"/>
        <v>18.502881764752509</v>
      </c>
      <c r="M102" s="27" t="s">
        <v>45</v>
      </c>
      <c r="N102" s="9"/>
      <c r="O102" s="10" t="s">
        <v>45</v>
      </c>
      <c r="P102" s="10"/>
      <c r="R102" s="6">
        <f t="shared" si="15"/>
        <v>1.004350093207925</v>
      </c>
      <c r="S102" s="6">
        <f t="shared" si="21"/>
        <v>2.3534751790138597</v>
      </c>
      <c r="T102" s="13">
        <f t="shared" si="16"/>
        <v>0.1022776192460364</v>
      </c>
      <c r="U102" s="67">
        <f t="shared" si="17"/>
        <v>4.7284254876306386E-2</v>
      </c>
      <c r="V102" s="13">
        <f t="shared" si="18"/>
        <v>5.4993364369730013E-2</v>
      </c>
      <c r="Y102" s="28"/>
    </row>
    <row r="103" spans="1:25" x14ac:dyDescent="0.35">
      <c r="A103" s="1">
        <v>1878.11</v>
      </c>
      <c r="B103" s="2">
        <v>3.47</v>
      </c>
      <c r="C103" s="3">
        <v>0.18079999999999999</v>
      </c>
      <c r="D103" s="4">
        <v>0.30919999999999997</v>
      </c>
      <c r="E103" s="5">
        <v>8.3728446279999993</v>
      </c>
      <c r="F103" s="3">
        <f t="shared" si="19"/>
        <v>1878.874999999993</v>
      </c>
      <c r="G103" s="6">
        <f>G93*2/12+G105*10/12</f>
        <v>4.2399999999999993</v>
      </c>
      <c r="H103" s="3">
        <f t="shared" si="11"/>
        <v>126.248924584726</v>
      </c>
      <c r="I103" s="3">
        <f t="shared" si="12"/>
        <v>6.5780419495442244</v>
      </c>
      <c r="J103" s="7">
        <f t="shared" si="20"/>
        <v>211.53445266844457</v>
      </c>
      <c r="K103" s="3">
        <f t="shared" si="13"/>
        <v>11.249615988932932</v>
      </c>
      <c r="L103" s="7">
        <f t="shared" si="14"/>
        <v>18.849121834317884</v>
      </c>
      <c r="M103" s="27" t="s">
        <v>45</v>
      </c>
      <c r="N103" s="9"/>
      <c r="O103" s="10" t="s">
        <v>45</v>
      </c>
      <c r="P103" s="10"/>
      <c r="R103" s="6">
        <f t="shared" si="15"/>
        <v>1.0043421349273991</v>
      </c>
      <c r="S103" s="6">
        <f t="shared" si="21"/>
        <v>2.3905559824884408</v>
      </c>
      <c r="T103" s="13">
        <f t="shared" si="16"/>
        <v>9.7722810529392579E-2</v>
      </c>
      <c r="U103" s="67">
        <f t="shared" si="17"/>
        <v>4.490438843299871E-2</v>
      </c>
      <c r="V103" s="13">
        <f t="shared" si="18"/>
        <v>5.2818422096393869E-2</v>
      </c>
      <c r="Y103" s="28"/>
    </row>
    <row r="104" spans="1:25" x14ac:dyDescent="0.35">
      <c r="A104" s="1">
        <v>1878.12</v>
      </c>
      <c r="B104" s="2">
        <v>3.45</v>
      </c>
      <c r="C104" s="3">
        <v>0.18</v>
      </c>
      <c r="D104" s="4">
        <v>0.31</v>
      </c>
      <c r="E104" s="5">
        <v>8.18251405</v>
      </c>
      <c r="F104" s="3">
        <f t="shared" si="19"/>
        <v>1878.9583333333262</v>
      </c>
      <c r="G104" s="6">
        <f>G93*1/12+G105*11/12</f>
        <v>4.2299999999999995</v>
      </c>
      <c r="H104" s="3">
        <f t="shared" si="11"/>
        <v>128.44097102405831</v>
      </c>
      <c r="I104" s="3">
        <f t="shared" si="12"/>
        <v>6.7012680534291293</v>
      </c>
      <c r="J104" s="7">
        <f t="shared" si="20"/>
        <v>216.14298644279023</v>
      </c>
      <c r="K104" s="3">
        <f t="shared" si="13"/>
        <v>11.5410727586835</v>
      </c>
      <c r="L104" s="7">
        <f t="shared" si="14"/>
        <v>19.421543709352164</v>
      </c>
      <c r="M104" s="27" t="s">
        <v>45</v>
      </c>
      <c r="N104" s="9"/>
      <c r="O104" s="10" t="s">
        <v>45</v>
      </c>
      <c r="P104" s="10"/>
      <c r="R104" s="6">
        <f t="shared" si="15"/>
        <v>1.0043341768892575</v>
      </c>
      <c r="S104" s="6">
        <f t="shared" si="21"/>
        <v>2.4567834282733547</v>
      </c>
      <c r="T104" s="13">
        <f t="shared" si="16"/>
        <v>9.3657945065172443E-2</v>
      </c>
      <c r="U104" s="67">
        <f t="shared" si="17"/>
        <v>4.2514842079854676E-2</v>
      </c>
      <c r="V104" s="13">
        <f t="shared" si="18"/>
        <v>5.1143102985317768E-2</v>
      </c>
      <c r="Y104" s="28"/>
    </row>
    <row r="105" spans="1:25" x14ac:dyDescent="0.35">
      <c r="A105" s="1">
        <v>1879.01</v>
      </c>
      <c r="B105" s="2">
        <v>3.58</v>
      </c>
      <c r="C105" s="3">
        <v>0.1817</v>
      </c>
      <c r="D105" s="4">
        <v>0.31580000000000003</v>
      </c>
      <c r="E105" s="5">
        <v>8.2776793390000005</v>
      </c>
      <c r="F105" s="3">
        <f t="shared" si="19"/>
        <v>1879.0416666666595</v>
      </c>
      <c r="G105" s="6">
        <v>4.22</v>
      </c>
      <c r="H105" s="3">
        <f t="shared" si="11"/>
        <v>131.74849801946405</v>
      </c>
      <c r="I105" s="3">
        <f t="shared" si="12"/>
        <v>6.6867882933342511</v>
      </c>
      <c r="J105" s="7">
        <f t="shared" si="20"/>
        <v>222.64667932069082</v>
      </c>
      <c r="K105" s="3">
        <f t="shared" si="13"/>
        <v>11.621836780599651</v>
      </c>
      <c r="L105" s="7">
        <f t="shared" si="14"/>
        <v>19.640173555719041</v>
      </c>
      <c r="M105" s="27" t="s">
        <v>45</v>
      </c>
      <c r="N105" s="9"/>
      <c r="O105" s="10" t="s">
        <v>45</v>
      </c>
      <c r="P105" s="10"/>
      <c r="R105" s="6">
        <f t="shared" si="15"/>
        <v>1.0048663382006082</v>
      </c>
      <c r="S105" s="6">
        <f t="shared" si="21"/>
        <v>2.4390644525498382</v>
      </c>
      <c r="T105" s="13">
        <f t="shared" si="16"/>
        <v>9.6763243245123087E-2</v>
      </c>
      <c r="U105" s="67">
        <f t="shared" si="17"/>
        <v>4.7399937053232533E-2</v>
      </c>
      <c r="V105" s="13">
        <f t="shared" si="18"/>
        <v>4.9363306191890555E-2</v>
      </c>
      <c r="Y105" s="28"/>
    </row>
    <row r="106" spans="1:25" x14ac:dyDescent="0.35">
      <c r="A106" s="1">
        <v>1879.02</v>
      </c>
      <c r="B106" s="2">
        <v>3.71</v>
      </c>
      <c r="C106" s="3">
        <v>0.18329999999999999</v>
      </c>
      <c r="D106" s="4">
        <v>0.32169999999999999</v>
      </c>
      <c r="E106" s="5">
        <v>8.3728446279999993</v>
      </c>
      <c r="F106" s="3">
        <f t="shared" si="19"/>
        <v>1879.1249999999927</v>
      </c>
      <c r="G106" s="6">
        <f>G105*11/12+G117*1/12</f>
        <v>4.2033333333333331</v>
      </c>
      <c r="H106" s="3">
        <f t="shared" si="11"/>
        <v>134.98083867704133</v>
      </c>
      <c r="I106" s="3">
        <f t="shared" si="12"/>
        <v>6.6689993880058429</v>
      </c>
      <c r="J106" s="7">
        <f t="shared" si="20"/>
        <v>229.04831430855873</v>
      </c>
      <c r="K106" s="3">
        <f t="shared" si="13"/>
        <v>11.704403181241023</v>
      </c>
      <c r="L106" s="7">
        <f t="shared" si="14"/>
        <v>19.861143588426778</v>
      </c>
      <c r="M106" s="27" t="s">
        <v>45</v>
      </c>
      <c r="N106" s="9"/>
      <c r="O106" s="10" t="s">
        <v>45</v>
      </c>
      <c r="P106" s="10"/>
      <c r="R106" s="6">
        <f t="shared" si="15"/>
        <v>1.004853493821275</v>
      </c>
      <c r="S106" s="6">
        <f t="shared" si="21"/>
        <v>2.4230765874387807</v>
      </c>
      <c r="T106" s="13">
        <f t="shared" si="16"/>
        <v>9.6609408759285254E-2</v>
      </c>
      <c r="U106" s="67">
        <f t="shared" si="17"/>
        <v>4.9668133462527964E-2</v>
      </c>
      <c r="V106" s="13">
        <f t="shared" si="18"/>
        <v>4.694127529675729E-2</v>
      </c>
      <c r="Y106" s="28"/>
    </row>
    <row r="107" spans="1:25" x14ac:dyDescent="0.35">
      <c r="A107" s="1">
        <v>1879.03</v>
      </c>
      <c r="B107" s="2">
        <v>3.65</v>
      </c>
      <c r="C107" s="3">
        <v>0.185</v>
      </c>
      <c r="D107" s="4">
        <v>0.32750000000000001</v>
      </c>
      <c r="E107" s="5">
        <v>8.2776793390000005</v>
      </c>
      <c r="F107" s="3">
        <f t="shared" si="19"/>
        <v>1879.208333333326</v>
      </c>
      <c r="G107" s="6">
        <f>G105*10/12+G117*2/12</f>
        <v>4.1866666666666656</v>
      </c>
      <c r="H107" s="3">
        <f t="shared" si="11"/>
        <v>134.32458596956531</v>
      </c>
      <c r="I107" s="3">
        <f t="shared" si="12"/>
        <v>6.8082324395533096</v>
      </c>
      <c r="J107" s="7">
        <f t="shared" si="20"/>
        <v>228.89746033329078</v>
      </c>
      <c r="K107" s="3">
        <f t="shared" si="13"/>
        <v>12.052411480830861</v>
      </c>
      <c r="L107" s="7">
        <f t="shared" si="14"/>
        <v>20.538059797028147</v>
      </c>
      <c r="M107" s="27" t="s">
        <v>45</v>
      </c>
      <c r="N107" s="9"/>
      <c r="O107" s="10" t="s">
        <v>45</v>
      </c>
      <c r="P107" s="10"/>
      <c r="R107" s="6">
        <f t="shared" si="15"/>
        <v>1.0048406505677119</v>
      </c>
      <c r="S107" s="6">
        <f t="shared" si="21"/>
        <v>2.4628293569541437</v>
      </c>
      <c r="T107" s="13">
        <f t="shared" si="16"/>
        <v>9.6110971247693744E-2</v>
      </c>
      <c r="U107" s="67">
        <f t="shared" si="17"/>
        <v>4.9555504087045454E-2</v>
      </c>
      <c r="V107" s="13">
        <f t="shared" si="18"/>
        <v>4.6555467160648289E-2</v>
      </c>
      <c r="Y107" s="28"/>
    </row>
    <row r="108" spans="1:25" x14ac:dyDescent="0.35">
      <c r="A108" s="1">
        <v>1879.04</v>
      </c>
      <c r="B108" s="2">
        <v>3.77</v>
      </c>
      <c r="C108" s="3">
        <v>0.1867</v>
      </c>
      <c r="D108" s="4">
        <v>0.33329999999999999</v>
      </c>
      <c r="E108" s="5">
        <v>8.18251405</v>
      </c>
      <c r="F108" s="3">
        <f t="shared" si="19"/>
        <v>1879.2916666666592</v>
      </c>
      <c r="G108" s="6">
        <f>G105*9/12+G117*3/12</f>
        <v>4.17</v>
      </c>
      <c r="H108" s="3">
        <f t="shared" si="11"/>
        <v>140.35433645237677</v>
      </c>
      <c r="I108" s="3">
        <f t="shared" si="12"/>
        <v>6.9507041420845477</v>
      </c>
      <c r="J108" s="7">
        <f t="shared" si="20"/>
        <v>240.15956675640439</v>
      </c>
      <c r="K108" s="3">
        <f t="shared" si="13"/>
        <v>12.408514678932937</v>
      </c>
      <c r="L108" s="7">
        <f t="shared" si="14"/>
        <v>21.232144190957449</v>
      </c>
      <c r="M108" s="27" t="s">
        <v>45</v>
      </c>
      <c r="N108" s="9"/>
      <c r="O108" s="10" t="s">
        <v>45</v>
      </c>
      <c r="P108" s="10"/>
      <c r="R108" s="6">
        <f t="shared" si="15"/>
        <v>1.004827808441316</v>
      </c>
      <c r="S108" s="6">
        <f t="shared" si="21"/>
        <v>2.5035332096859122</v>
      </c>
      <c r="T108" s="13">
        <f t="shared" si="16"/>
        <v>9.1045780350762939E-2</v>
      </c>
      <c r="U108" s="67">
        <f t="shared" si="17"/>
        <v>4.8158813833927505E-2</v>
      </c>
      <c r="V108" s="13">
        <f t="shared" si="18"/>
        <v>4.2886966516835434E-2</v>
      </c>
      <c r="Y108" s="28"/>
    </row>
    <row r="109" spans="1:25" x14ac:dyDescent="0.35">
      <c r="A109" s="1">
        <v>1879.05</v>
      </c>
      <c r="B109" s="2">
        <v>3.94</v>
      </c>
      <c r="C109" s="3">
        <v>0.1883</v>
      </c>
      <c r="D109" s="4">
        <v>0.3392</v>
      </c>
      <c r="E109" s="5">
        <v>8.18251405</v>
      </c>
      <c r="F109" s="3">
        <f t="shared" si="19"/>
        <v>1879.3749999999925</v>
      </c>
      <c r="G109" s="6">
        <f>G105*8/12+G117*4/12</f>
        <v>4.1533333333333324</v>
      </c>
      <c r="H109" s="3">
        <f t="shared" si="11"/>
        <v>146.68331183617096</v>
      </c>
      <c r="I109" s="3">
        <f t="shared" si="12"/>
        <v>7.0102709692261396</v>
      </c>
      <c r="J109" s="7">
        <f t="shared" si="20"/>
        <v>251.98864638954535</v>
      </c>
      <c r="K109" s="3">
        <f t="shared" si="13"/>
        <v>12.62816735401756</v>
      </c>
      <c r="L109" s="7">
        <f t="shared" si="14"/>
        <v>21.694047932825828</v>
      </c>
      <c r="M109" s="27" t="s">
        <v>45</v>
      </c>
      <c r="N109" s="9"/>
      <c r="O109" s="10" t="s">
        <v>45</v>
      </c>
      <c r="P109" s="10"/>
      <c r="R109" s="6">
        <f t="shared" si="15"/>
        <v>1.0048149674434854</v>
      </c>
      <c r="S109" s="6">
        <f t="shared" si="21"/>
        <v>2.515619788448749</v>
      </c>
      <c r="T109" s="13">
        <f t="shared" si="16"/>
        <v>9.1789140645424316E-2</v>
      </c>
      <c r="U109" s="67">
        <f t="shared" si="17"/>
        <v>5.0567110086689793E-2</v>
      </c>
      <c r="V109" s="13">
        <f t="shared" si="18"/>
        <v>4.1222030558734524E-2</v>
      </c>
      <c r="Y109" s="28"/>
    </row>
    <row r="110" spans="1:25" x14ac:dyDescent="0.35">
      <c r="A110" s="1">
        <v>1879.06</v>
      </c>
      <c r="B110" s="2">
        <v>3.96</v>
      </c>
      <c r="C110" s="3">
        <v>0.19</v>
      </c>
      <c r="D110" s="4">
        <v>0.34499999999999997</v>
      </c>
      <c r="E110" s="5">
        <v>8.0873811569999994</v>
      </c>
      <c r="F110" s="3">
        <f t="shared" si="19"/>
        <v>1879.4583333333258</v>
      </c>
      <c r="G110" s="6">
        <f>G105*7/12+G117*5/12</f>
        <v>4.1366666666666667</v>
      </c>
      <c r="H110" s="3">
        <f t="shared" si="11"/>
        <v>149.16211027791925</v>
      </c>
      <c r="I110" s="3">
        <f t="shared" si="12"/>
        <v>7.1567679173749132</v>
      </c>
      <c r="J110" s="7">
        <f t="shared" si="20"/>
        <v>257.2715542357775</v>
      </c>
      <c r="K110" s="3">
        <f t="shared" si="13"/>
        <v>12.995183849970235</v>
      </c>
      <c r="L110" s="7">
        <f t="shared" si="14"/>
        <v>22.413809649329096</v>
      </c>
      <c r="M110" s="27" t="s">
        <v>45</v>
      </c>
      <c r="N110" s="9"/>
      <c r="O110" s="10" t="s">
        <v>45</v>
      </c>
      <c r="P110" s="10"/>
      <c r="R110" s="6">
        <f t="shared" si="15"/>
        <v>1.00480212757562</v>
      </c>
      <c r="S110" s="6">
        <f t="shared" si="21"/>
        <v>2.5574664536825686</v>
      </c>
      <c r="T110" s="13">
        <f t="shared" si="16"/>
        <v>9.1733185230576941E-2</v>
      </c>
      <c r="U110" s="67">
        <f t="shared" si="17"/>
        <v>4.9157552491394085E-2</v>
      </c>
      <c r="V110" s="13">
        <f t="shared" si="18"/>
        <v>4.2575632739182856E-2</v>
      </c>
      <c r="Y110" s="28"/>
    </row>
    <row r="111" spans="1:25" x14ac:dyDescent="0.35">
      <c r="A111" s="1">
        <v>1879.07</v>
      </c>
      <c r="B111" s="2">
        <v>4.04</v>
      </c>
      <c r="C111" s="3">
        <v>0.19170000000000001</v>
      </c>
      <c r="D111" s="4">
        <v>0.3508</v>
      </c>
      <c r="E111" s="5">
        <v>8.18251405</v>
      </c>
      <c r="F111" s="3">
        <f t="shared" si="19"/>
        <v>1879.541666666659</v>
      </c>
      <c r="G111" s="6">
        <f>G105*6/12+G117*6/12</f>
        <v>4.1199999999999992</v>
      </c>
      <c r="H111" s="3">
        <f t="shared" si="11"/>
        <v>150.40623853252046</v>
      </c>
      <c r="I111" s="3">
        <f t="shared" si="12"/>
        <v>7.1368504769020227</v>
      </c>
      <c r="J111" s="7">
        <f t="shared" si="20"/>
        <v>260.4431898479325</v>
      </c>
      <c r="K111" s="3">
        <f t="shared" si="13"/>
        <v>13.060026850794104</v>
      </c>
      <c r="L111" s="7">
        <f t="shared" si="14"/>
        <v>22.614720544221466</v>
      </c>
      <c r="M111" s="27" t="s">
        <v>45</v>
      </c>
      <c r="N111" s="9"/>
      <c r="O111" s="10" t="s">
        <v>45</v>
      </c>
      <c r="P111" s="10"/>
      <c r="R111" s="6">
        <f t="shared" si="15"/>
        <v>1.0047892888391219</v>
      </c>
      <c r="S111" s="6">
        <f t="shared" si="21"/>
        <v>2.5398709093681653</v>
      </c>
      <c r="T111" s="13">
        <f t="shared" si="16"/>
        <v>8.8541710736451673E-2</v>
      </c>
      <c r="U111" s="67">
        <f t="shared" si="17"/>
        <v>5.0204458524767626E-2</v>
      </c>
      <c r="V111" s="13">
        <f t="shared" si="18"/>
        <v>3.8337252211684048E-2</v>
      </c>
      <c r="Y111" s="28"/>
    </row>
    <row r="112" spans="1:25" x14ac:dyDescent="0.35">
      <c r="A112" s="1">
        <v>1879.08</v>
      </c>
      <c r="B112" s="2">
        <v>4.07</v>
      </c>
      <c r="C112" s="3">
        <v>0.1933</v>
      </c>
      <c r="D112" s="4">
        <v>0.35670000000000002</v>
      </c>
      <c r="E112" s="5">
        <v>8.18251405</v>
      </c>
      <c r="F112" s="3">
        <f t="shared" si="19"/>
        <v>1879.6249999999923</v>
      </c>
      <c r="G112" s="6">
        <f>G105*5/12+G117*7/12</f>
        <v>4.1033333333333326</v>
      </c>
      <c r="H112" s="3">
        <f t="shared" si="11"/>
        <v>151.52311654142531</v>
      </c>
      <c r="I112" s="3">
        <f t="shared" si="12"/>
        <v>7.1964173040436155</v>
      </c>
      <c r="J112" s="7">
        <f t="shared" si="20"/>
        <v>263.41561593998824</v>
      </c>
      <c r="K112" s="3">
        <f t="shared" si="13"/>
        <v>13.279679525878725</v>
      </c>
      <c r="L112" s="7">
        <f t="shared" si="14"/>
        <v>23.086081131644669</v>
      </c>
      <c r="M112" s="27" t="s">
        <v>45</v>
      </c>
      <c r="N112" s="9"/>
      <c r="O112" s="10" t="s">
        <v>45</v>
      </c>
      <c r="P112" s="10"/>
      <c r="R112" s="6">
        <f t="shared" si="15"/>
        <v>1.0047764512353945</v>
      </c>
      <c r="S112" s="6">
        <f t="shared" si="21"/>
        <v>2.5520350847672124</v>
      </c>
      <c r="T112" s="13">
        <f t="shared" si="16"/>
        <v>8.9111386893727218E-2</v>
      </c>
      <c r="U112" s="67">
        <f t="shared" si="17"/>
        <v>5.0024868987590176E-2</v>
      </c>
      <c r="V112" s="13">
        <f t="shared" si="18"/>
        <v>3.9086517906137042E-2</v>
      </c>
      <c r="Y112" s="28"/>
    </row>
    <row r="113" spans="1:25" x14ac:dyDescent="0.35">
      <c r="A113" s="1">
        <v>1879.09</v>
      </c>
      <c r="B113" s="2">
        <v>4.22</v>
      </c>
      <c r="C113" s="3">
        <v>0.19500000000000001</v>
      </c>
      <c r="D113" s="4">
        <v>0.36249999999999999</v>
      </c>
      <c r="E113" s="5">
        <v>8.4679289260000008</v>
      </c>
      <c r="F113" s="3">
        <f t="shared" si="19"/>
        <v>1879.7083333333255</v>
      </c>
      <c r="G113" s="6">
        <f>G105*4/12+G117*8/12</f>
        <v>4.086666666666666</v>
      </c>
      <c r="H113" s="3">
        <f t="shared" si="11"/>
        <v>151.81213626544317</v>
      </c>
      <c r="I113" s="3">
        <f t="shared" si="12"/>
        <v>7.0150157752989148</v>
      </c>
      <c r="J113" s="7">
        <f t="shared" si="20"/>
        <v>264.93433492478846</v>
      </c>
      <c r="K113" s="3">
        <f t="shared" si="13"/>
        <v>13.040734454081317</v>
      </c>
      <c r="L113" s="7">
        <f t="shared" si="14"/>
        <v>22.757984931335503</v>
      </c>
      <c r="M113" s="27" t="s">
        <v>45</v>
      </c>
      <c r="N113" s="9"/>
      <c r="O113" s="10" t="s">
        <v>45</v>
      </c>
      <c r="P113" s="10"/>
      <c r="R113" s="6">
        <f t="shared" si="15"/>
        <v>1.0047636147658443</v>
      </c>
      <c r="S113" s="6">
        <f t="shared" si="21"/>
        <v>2.4777965516564411</v>
      </c>
      <c r="T113" s="13">
        <f t="shared" si="16"/>
        <v>9.0104551557638191E-2</v>
      </c>
      <c r="U113" s="67">
        <f t="shared" si="17"/>
        <v>5.2144394527997129E-2</v>
      </c>
      <c r="V113" s="13">
        <f t="shared" si="18"/>
        <v>3.7960157029641062E-2</v>
      </c>
      <c r="Y113" s="28"/>
    </row>
    <row r="114" spans="1:25" x14ac:dyDescent="0.35">
      <c r="A114" s="1">
        <v>1879.1</v>
      </c>
      <c r="B114" s="2">
        <v>4.68</v>
      </c>
      <c r="C114" s="3">
        <v>0.19670000000000001</v>
      </c>
      <c r="D114" s="4">
        <v>0.36830000000000002</v>
      </c>
      <c r="E114" s="5">
        <v>8.9436743799999991</v>
      </c>
      <c r="F114" s="3">
        <f t="shared" si="19"/>
        <v>1879.7916666666588</v>
      </c>
      <c r="G114" s="6">
        <f>G105*3/12+G117*9/12</f>
        <v>4.0699999999999994</v>
      </c>
      <c r="H114" s="3">
        <f t="shared" si="11"/>
        <v>159.40469872070634</v>
      </c>
      <c r="I114" s="3">
        <f t="shared" si="12"/>
        <v>6.6997658628980652</v>
      </c>
      <c r="J114" s="7">
        <f t="shared" si="20"/>
        <v>279.15880365745181</v>
      </c>
      <c r="K114" s="3">
        <f t="shared" si="13"/>
        <v>12.544604815990631</v>
      </c>
      <c r="L114" s="7">
        <f t="shared" si="14"/>
        <v>21.968843458769129</v>
      </c>
      <c r="M114" s="27" t="s">
        <v>45</v>
      </c>
      <c r="N114" s="9"/>
      <c r="O114" s="10" t="s">
        <v>45</v>
      </c>
      <c r="P114" s="10"/>
      <c r="R114" s="6">
        <f t="shared" si="15"/>
        <v>1.004750779431878</v>
      </c>
      <c r="S114" s="6">
        <f t="shared" si="21"/>
        <v>2.3571692610154491</v>
      </c>
      <c r="T114" s="13">
        <f t="shared" si="16"/>
        <v>8.2800089835030732E-2</v>
      </c>
      <c r="U114" s="67">
        <f t="shared" si="17"/>
        <v>5.7732581236854985E-2</v>
      </c>
      <c r="V114" s="13">
        <f t="shared" si="18"/>
        <v>2.5067508598175747E-2</v>
      </c>
      <c r="Y114" s="28"/>
    </row>
    <row r="115" spans="1:25" x14ac:dyDescent="0.35">
      <c r="A115" s="1">
        <v>1879.11</v>
      </c>
      <c r="B115" s="2">
        <v>4.93</v>
      </c>
      <c r="C115" s="3">
        <v>0.1983</v>
      </c>
      <c r="D115" s="4">
        <v>0.37419999999999998</v>
      </c>
      <c r="E115" s="5">
        <v>9.4194198349999994</v>
      </c>
      <c r="F115" s="3">
        <f t="shared" si="19"/>
        <v>1879.874999999992</v>
      </c>
      <c r="G115" s="6">
        <f>G105*2/12+G117*10/12</f>
        <v>4.0533333333333328</v>
      </c>
      <c r="H115" s="3">
        <f t="shared" si="11"/>
        <v>159.43879732588647</v>
      </c>
      <c r="I115" s="3">
        <f t="shared" si="12"/>
        <v>6.4131264725605055</v>
      </c>
      <c r="J115" s="7">
        <f t="shared" si="20"/>
        <v>280.1544392101311</v>
      </c>
      <c r="K115" s="3">
        <f t="shared" si="13"/>
        <v>12.101825143883715</v>
      </c>
      <c r="L115" s="7">
        <f t="shared" si="14"/>
        <v>21.264460680006298</v>
      </c>
      <c r="M115" s="27" t="s">
        <v>45</v>
      </c>
      <c r="N115" s="9"/>
      <c r="O115" s="10" t="s">
        <v>45</v>
      </c>
      <c r="P115" s="10"/>
      <c r="R115" s="6">
        <f t="shared" si="15"/>
        <v>1.0047379452349057</v>
      </c>
      <c r="S115" s="6">
        <f t="shared" si="21"/>
        <v>2.2487488045936366</v>
      </c>
      <c r="T115" s="13">
        <f t="shared" si="16"/>
        <v>8.1779571543002749E-2</v>
      </c>
      <c r="U115" s="67">
        <f t="shared" si="17"/>
        <v>6.305032386033349E-2</v>
      </c>
      <c r="V115" s="13">
        <f t="shared" si="18"/>
        <v>1.8729247682669259E-2</v>
      </c>
      <c r="Y115" s="28"/>
    </row>
    <row r="116" spans="1:25" x14ac:dyDescent="0.35">
      <c r="A116" s="1">
        <v>1879.12</v>
      </c>
      <c r="B116" s="2">
        <v>4.92</v>
      </c>
      <c r="C116" s="3">
        <v>0.2</v>
      </c>
      <c r="D116" s="4">
        <v>0.38</v>
      </c>
      <c r="E116" s="5">
        <v>9.7048347110000002</v>
      </c>
      <c r="F116" s="3">
        <f t="shared" si="19"/>
        <v>1879.9583333333253</v>
      </c>
      <c r="G116" s="6">
        <f>G105*1/12+G117*11/12</f>
        <v>4.0366666666666671</v>
      </c>
      <c r="H116" s="3">
        <f t="shared" si="11"/>
        <v>154.4358790883069</v>
      </c>
      <c r="I116" s="3">
        <f t="shared" si="12"/>
        <v>6.2778812637523149</v>
      </c>
      <c r="J116" s="7">
        <f t="shared" si="20"/>
        <v>272.2829231033885</v>
      </c>
      <c r="K116" s="3">
        <f t="shared" si="13"/>
        <v>11.927974401129397</v>
      </c>
      <c r="L116" s="7">
        <f t="shared" si="14"/>
        <v>21.029981865708869</v>
      </c>
      <c r="M116" s="27" t="s">
        <v>45</v>
      </c>
      <c r="N116" s="9"/>
      <c r="O116" s="10" t="s">
        <v>45</v>
      </c>
      <c r="P116" s="10"/>
      <c r="R116" s="6">
        <f t="shared" si="15"/>
        <v>1.004725112176339</v>
      </c>
      <c r="S116" s="6">
        <f t="shared" si="21"/>
        <v>2.1929552076819072</v>
      </c>
      <c r="T116" s="13">
        <f t="shared" si="16"/>
        <v>8.3300077284707008E-2</v>
      </c>
      <c r="U116" s="67">
        <f t="shared" si="17"/>
        <v>6.4743286223947427E-2</v>
      </c>
      <c r="V116" s="13">
        <f t="shared" si="18"/>
        <v>1.8556791060759581E-2</v>
      </c>
      <c r="Y116" s="28"/>
    </row>
    <row r="117" spans="1:25" x14ac:dyDescent="0.35">
      <c r="A117" s="1">
        <v>1880.01</v>
      </c>
      <c r="B117" s="2">
        <v>5.1100000000000003</v>
      </c>
      <c r="C117" s="3">
        <v>0.20499999999999999</v>
      </c>
      <c r="D117" s="4">
        <v>0.38919999999999999</v>
      </c>
      <c r="E117" s="5">
        <v>9.9903305790000001</v>
      </c>
      <c r="F117" s="3">
        <f t="shared" si="19"/>
        <v>1880.0416666666586</v>
      </c>
      <c r="G117" s="6">
        <v>4.0199999999999996</v>
      </c>
      <c r="H117" s="3">
        <f t="shared" si="11"/>
        <v>155.81608413160401</v>
      </c>
      <c r="I117" s="3">
        <f t="shared" si="12"/>
        <v>6.2509387958862659</v>
      </c>
      <c r="J117" s="7">
        <f t="shared" si="20"/>
        <v>275.63474517144573</v>
      </c>
      <c r="K117" s="3">
        <f t="shared" si="13"/>
        <v>11.867635996872853</v>
      </c>
      <c r="L117" s="7">
        <f t="shared" si="14"/>
        <v>20.993550454153947</v>
      </c>
      <c r="M117" s="27" t="s">
        <v>45</v>
      </c>
      <c r="N117" s="9"/>
      <c r="O117" s="10" t="s">
        <v>45</v>
      </c>
      <c r="P117" s="10"/>
      <c r="R117" s="6">
        <f t="shared" si="15"/>
        <v>1.0055306639798018</v>
      </c>
      <c r="S117" s="6">
        <f t="shared" si="21"/>
        <v>2.1403524891297896</v>
      </c>
      <c r="T117" s="13">
        <f t="shared" si="16"/>
        <v>8.6237032044705453E-2</v>
      </c>
      <c r="U117" s="67">
        <f t="shared" si="17"/>
        <v>7.0297515736478022E-2</v>
      </c>
      <c r="V117" s="13">
        <f t="shared" si="18"/>
        <v>1.593951630822743E-2</v>
      </c>
      <c r="Y117" s="28"/>
    </row>
    <row r="118" spans="1:25" x14ac:dyDescent="0.35">
      <c r="A118" s="1">
        <v>1880.02</v>
      </c>
      <c r="B118" s="2">
        <v>5.2</v>
      </c>
      <c r="C118" s="3">
        <v>0.21</v>
      </c>
      <c r="D118" s="4">
        <v>0.39829999999999999</v>
      </c>
      <c r="E118" s="5">
        <v>9.9903305790000001</v>
      </c>
      <c r="F118" s="3">
        <f t="shared" si="19"/>
        <v>1880.1249999999918</v>
      </c>
      <c r="G118" s="6">
        <f>G117*11/12+G129*1/12</f>
        <v>3.9933333333333332</v>
      </c>
      <c r="H118" s="3">
        <f t="shared" si="11"/>
        <v>158.56039872491993</v>
      </c>
      <c r="I118" s="3">
        <f t="shared" si="12"/>
        <v>6.4034007177371501</v>
      </c>
      <c r="J118" s="7">
        <f t="shared" si="20"/>
        <v>281.43332347006225</v>
      </c>
      <c r="K118" s="3">
        <f t="shared" si="13"/>
        <v>12.145116694641462</v>
      </c>
      <c r="L118" s="7">
        <f t="shared" si="14"/>
        <v>21.556710141947267</v>
      </c>
      <c r="M118" s="27" t="s">
        <v>45</v>
      </c>
      <c r="N118" s="9"/>
      <c r="O118" s="10" t="s">
        <v>45</v>
      </c>
      <c r="P118" s="10"/>
      <c r="R118" s="6">
        <f t="shared" si="15"/>
        <v>1.0055111531554377</v>
      </c>
      <c r="S118" s="6">
        <f t="shared" si="21"/>
        <v>2.1521900595454988</v>
      </c>
      <c r="T118" s="13">
        <f t="shared" si="16"/>
        <v>8.3135500088081349E-2</v>
      </c>
      <c r="U118" s="67">
        <f t="shared" si="17"/>
        <v>6.9862487185594402E-2</v>
      </c>
      <c r="V118" s="13">
        <f t="shared" si="18"/>
        <v>1.3273012902486947E-2</v>
      </c>
      <c r="Y118" s="28"/>
    </row>
    <row r="119" spans="1:25" x14ac:dyDescent="0.35">
      <c r="A119" s="1">
        <v>1880.03</v>
      </c>
      <c r="B119" s="2">
        <v>5.3</v>
      </c>
      <c r="C119" s="3">
        <v>0.215</v>
      </c>
      <c r="D119" s="4">
        <v>0.40749999999999997</v>
      </c>
      <c r="E119" s="5">
        <v>10.08541488</v>
      </c>
      <c r="F119" s="3">
        <f t="shared" si="19"/>
        <v>1880.2083333333251</v>
      </c>
      <c r="G119" s="6">
        <f>G117*10/12+G129*2/12</f>
        <v>3.9666666666666663</v>
      </c>
      <c r="H119" s="3">
        <f t="shared" si="11"/>
        <v>160.08599737445803</v>
      </c>
      <c r="I119" s="3">
        <f t="shared" si="12"/>
        <v>6.4940546104732988</v>
      </c>
      <c r="J119" s="7">
        <f t="shared" si="20"/>
        <v>285.10169159487072</v>
      </c>
      <c r="K119" s="3">
        <f t="shared" si="13"/>
        <v>12.308498854734275</v>
      </c>
      <c r="L119" s="7">
        <f t="shared" si="14"/>
        <v>21.920554589605629</v>
      </c>
      <c r="M119" s="27" t="s">
        <v>45</v>
      </c>
      <c r="N119" s="9"/>
      <c r="O119" s="10" t="s">
        <v>45</v>
      </c>
      <c r="P119" s="10"/>
      <c r="R119" s="6">
        <f t="shared" si="15"/>
        <v>1.0054916470183479</v>
      </c>
      <c r="S119" s="6">
        <f t="shared" si="21"/>
        <v>2.143648647263011</v>
      </c>
      <c r="T119" s="13">
        <f t="shared" si="16"/>
        <v>8.1292342077649238E-2</v>
      </c>
      <c r="U119" s="67">
        <f t="shared" si="17"/>
        <v>7.0444823014995439E-2</v>
      </c>
      <c r="V119" s="13">
        <f t="shared" si="18"/>
        <v>1.0847519062653799E-2</v>
      </c>
      <c r="Y119" s="28"/>
    </row>
    <row r="120" spans="1:25" x14ac:dyDescent="0.35">
      <c r="A120" s="1">
        <v>1880.04</v>
      </c>
      <c r="B120" s="2">
        <v>5.18</v>
      </c>
      <c r="C120" s="3">
        <v>0.22</v>
      </c>
      <c r="D120" s="4">
        <v>0.41670000000000001</v>
      </c>
      <c r="E120" s="5">
        <v>9.7048347110000002</v>
      </c>
      <c r="F120" s="3">
        <f t="shared" si="19"/>
        <v>1880.2916666666583</v>
      </c>
      <c r="G120" s="6">
        <f>G117*9/12+G129*3/12</f>
        <v>3.9399999999999995</v>
      </c>
      <c r="H120" s="3">
        <f t="shared" si="11"/>
        <v>162.59712473118492</v>
      </c>
      <c r="I120" s="3">
        <f t="shared" si="12"/>
        <v>6.9056693901275459</v>
      </c>
      <c r="J120" s="7">
        <f t="shared" si="20"/>
        <v>290.5987047026523</v>
      </c>
      <c r="K120" s="3">
        <f t="shared" si="13"/>
        <v>13.079965613027948</v>
      </c>
      <c r="L120" s="7">
        <f t="shared" si="14"/>
        <v>23.376926689111048</v>
      </c>
      <c r="M120" s="27" t="s">
        <v>45</v>
      </c>
      <c r="N120" s="9"/>
      <c r="O120" s="10" t="s">
        <v>45</v>
      </c>
      <c r="P120" s="10"/>
      <c r="R120" s="6">
        <f t="shared" si="15"/>
        <v>1.005472145577851</v>
      </c>
      <c r="S120" s="6">
        <f t="shared" si="21"/>
        <v>2.2399467633136738</v>
      </c>
      <c r="T120" s="13">
        <f t="shared" si="16"/>
        <v>8.1824199605325498E-2</v>
      </c>
      <c r="U120" s="67">
        <f t="shared" si="17"/>
        <v>6.5909053785043969E-2</v>
      </c>
      <c r="V120" s="13">
        <f t="shared" si="18"/>
        <v>1.5915145820281529E-2</v>
      </c>
      <c r="Y120" s="28"/>
    </row>
    <row r="121" spans="1:25" x14ac:dyDescent="0.35">
      <c r="A121" s="1">
        <v>1880.05</v>
      </c>
      <c r="B121" s="2">
        <v>4.7699999999999996</v>
      </c>
      <c r="C121" s="3">
        <v>0.22500000000000001</v>
      </c>
      <c r="D121" s="4">
        <v>0.42580000000000001</v>
      </c>
      <c r="E121" s="5">
        <v>9.4194198349999994</v>
      </c>
      <c r="F121" s="3">
        <f t="shared" si="19"/>
        <v>1880.3749999999916</v>
      </c>
      <c r="G121" s="6">
        <f>G117*8/12+G129*4/12</f>
        <v>3.9133333333333331</v>
      </c>
      <c r="H121" s="3">
        <f t="shared" si="11"/>
        <v>154.26431303133438</v>
      </c>
      <c r="I121" s="3">
        <f t="shared" si="12"/>
        <v>7.2766185392138869</v>
      </c>
      <c r="J121" s="7">
        <f t="shared" si="20"/>
        <v>276.78979122989676</v>
      </c>
      <c r="K121" s="3">
        <f t="shared" si="13"/>
        <v>13.770596328876769</v>
      </c>
      <c r="L121" s="7">
        <f t="shared" si="14"/>
        <v>24.707985976035651</v>
      </c>
      <c r="M121" s="27" t="s">
        <v>45</v>
      </c>
      <c r="N121" s="9"/>
      <c r="O121" s="10" t="s">
        <v>45</v>
      </c>
      <c r="P121" s="10"/>
      <c r="R121" s="6">
        <f t="shared" si="15"/>
        <v>1.0054526488432851</v>
      </c>
      <c r="S121" s="6">
        <f t="shared" si="21"/>
        <v>2.320447405059896</v>
      </c>
      <c r="T121" s="13">
        <f t="shared" si="16"/>
        <v>9.0655952439658405E-2</v>
      </c>
      <c r="U121" s="67">
        <f t="shared" si="17"/>
        <v>6.0992209032631806E-2</v>
      </c>
      <c r="V121" s="13">
        <f t="shared" si="18"/>
        <v>2.9663743407026599E-2</v>
      </c>
      <c r="Y121" s="28"/>
    </row>
    <row r="122" spans="1:25" x14ac:dyDescent="0.35">
      <c r="A122" s="1">
        <v>1880.06</v>
      </c>
      <c r="B122" s="2">
        <v>4.79</v>
      </c>
      <c r="C122" s="3">
        <v>0.23</v>
      </c>
      <c r="D122" s="4">
        <v>0.435</v>
      </c>
      <c r="E122" s="5">
        <v>9.229089256</v>
      </c>
      <c r="F122" s="3">
        <f t="shared" si="19"/>
        <v>1880.4583333333248</v>
      </c>
      <c r="G122" s="6">
        <f>G117*7/12+G129*5/12</f>
        <v>3.8866666666666667</v>
      </c>
      <c r="H122" s="3">
        <f t="shared" si="11"/>
        <v>158.10584008073874</v>
      </c>
      <c r="I122" s="3">
        <f t="shared" si="12"/>
        <v>7.591720922457184</v>
      </c>
      <c r="J122" s="7">
        <f t="shared" si="20"/>
        <v>284.81760196011169</v>
      </c>
      <c r="K122" s="3">
        <f t="shared" si="13"/>
        <v>14.358254788125544</v>
      </c>
      <c r="L122" s="7">
        <f t="shared" si="14"/>
        <v>25.865481597630186</v>
      </c>
      <c r="M122" s="27" t="s">
        <v>45</v>
      </c>
      <c r="N122" s="9"/>
      <c r="O122" s="10" t="s">
        <v>45</v>
      </c>
      <c r="P122" s="10"/>
      <c r="R122" s="6">
        <f t="shared" si="15"/>
        <v>1.0054331568240089</v>
      </c>
      <c r="S122" s="6">
        <f t="shared" si="21"/>
        <v>2.3812152762304288</v>
      </c>
      <c r="T122" s="13">
        <f t="shared" si="16"/>
        <v>8.7122143613428182E-2</v>
      </c>
      <c r="U122" s="67">
        <f t="shared" si="17"/>
        <v>5.8412780526710506E-2</v>
      </c>
      <c r="V122" s="13">
        <f t="shared" si="18"/>
        <v>2.8709363086717676E-2</v>
      </c>
      <c r="Y122" s="28"/>
    </row>
    <row r="123" spans="1:25" x14ac:dyDescent="0.35">
      <c r="A123" s="1">
        <v>1880.07</v>
      </c>
      <c r="B123" s="2">
        <v>5.01</v>
      </c>
      <c r="C123" s="3">
        <v>0.23499999999999999</v>
      </c>
      <c r="D123" s="4">
        <v>0.44419999999999998</v>
      </c>
      <c r="E123" s="5">
        <v>9.229089256</v>
      </c>
      <c r="F123" s="3">
        <f t="shared" si="19"/>
        <v>1880.5416666666581</v>
      </c>
      <c r="G123" s="6">
        <f>G117*6/12+G129*6/12</f>
        <v>3.8600000000000003</v>
      </c>
      <c r="H123" s="3">
        <f t="shared" si="11"/>
        <v>165.36748618048037</v>
      </c>
      <c r="I123" s="3">
        <f t="shared" si="12"/>
        <v>7.7567583338149486</v>
      </c>
      <c r="J123" s="7">
        <f t="shared" si="20"/>
        <v>299.06343713122021</v>
      </c>
      <c r="K123" s="3">
        <f t="shared" si="13"/>
        <v>14.661923625023832</v>
      </c>
      <c r="L123" s="7">
        <f t="shared" si="14"/>
        <v>26.515764226285039</v>
      </c>
      <c r="M123" s="27" t="s">
        <v>45</v>
      </c>
      <c r="N123" s="9"/>
      <c r="O123" s="10" t="s">
        <v>45</v>
      </c>
      <c r="P123" s="10"/>
      <c r="R123" s="6">
        <f t="shared" si="15"/>
        <v>1.0054136695294011</v>
      </c>
      <c r="S123" s="6">
        <f t="shared" si="21"/>
        <v>2.3941527922579144</v>
      </c>
      <c r="T123" s="13">
        <f t="shared" si="16"/>
        <v>8.140838182329424E-2</v>
      </c>
      <c r="U123" s="67">
        <f t="shared" si="17"/>
        <v>5.8000756739075454E-2</v>
      </c>
      <c r="V123" s="13">
        <f t="shared" si="18"/>
        <v>2.3407625084218786E-2</v>
      </c>
      <c r="Y123" s="28"/>
    </row>
    <row r="124" spans="1:25" x14ac:dyDescent="0.35">
      <c r="A124" s="1">
        <v>1880.08</v>
      </c>
      <c r="B124" s="2">
        <v>5.19</v>
      </c>
      <c r="C124" s="3">
        <v>0.24</v>
      </c>
      <c r="D124" s="4">
        <v>0.45329999999999998</v>
      </c>
      <c r="E124" s="5">
        <v>9.229089256</v>
      </c>
      <c r="F124" s="3">
        <f t="shared" si="19"/>
        <v>1880.6249999999914</v>
      </c>
      <c r="G124" s="6">
        <f>G117*5/12+G129*7/12</f>
        <v>3.8333333333333335</v>
      </c>
      <c r="H124" s="3">
        <f t="shared" si="11"/>
        <v>171.30883298935993</v>
      </c>
      <c r="I124" s="3">
        <f t="shared" si="12"/>
        <v>7.9217957451727141</v>
      </c>
      <c r="J124" s="7">
        <f t="shared" si="20"/>
        <v>311.00209729613925</v>
      </c>
      <c r="K124" s="3">
        <f t="shared" si="13"/>
        <v>14.962291713694963</v>
      </c>
      <c r="L124" s="7">
        <f t="shared" si="14"/>
        <v>27.16324676384199</v>
      </c>
      <c r="M124" s="27" t="s">
        <v>45</v>
      </c>
      <c r="N124" s="9"/>
      <c r="O124" s="10" t="s">
        <v>45</v>
      </c>
      <c r="P124" s="10"/>
      <c r="R124" s="6">
        <f t="shared" si="15"/>
        <v>1.0053941869688605</v>
      </c>
      <c r="S124" s="6">
        <f t="shared" si="21"/>
        <v>2.407113944278092</v>
      </c>
      <c r="T124" s="13">
        <f t="shared" si="16"/>
        <v>7.1090003978579341E-2</v>
      </c>
      <c r="U124" s="67">
        <f t="shared" si="17"/>
        <v>5.375326390602253E-2</v>
      </c>
      <c r="V124" s="13">
        <f t="shared" si="18"/>
        <v>1.7336740072556811E-2</v>
      </c>
      <c r="Y124" s="28"/>
    </row>
    <row r="125" spans="1:25" x14ac:dyDescent="0.35">
      <c r="A125" s="1">
        <v>1880.09</v>
      </c>
      <c r="B125" s="2">
        <v>5.18</v>
      </c>
      <c r="C125" s="3">
        <v>0.245</v>
      </c>
      <c r="D125" s="4">
        <v>0.46250000000000002</v>
      </c>
      <c r="E125" s="5">
        <v>9.3242545450000005</v>
      </c>
      <c r="F125" s="3">
        <f t="shared" si="19"/>
        <v>1880.7083333333246</v>
      </c>
      <c r="G125" s="6">
        <f>G117*4/12+G129*8/12</f>
        <v>3.8066666666666666</v>
      </c>
      <c r="H125" s="3">
        <f t="shared" si="11"/>
        <v>169.23371325659147</v>
      </c>
      <c r="I125" s="3">
        <f t="shared" si="12"/>
        <v>8.0042972486225707</v>
      </c>
      <c r="J125" s="7">
        <f t="shared" si="20"/>
        <v>308.44577560070837</v>
      </c>
      <c r="K125" s="3">
        <f t="shared" si="13"/>
        <v>15.110152969338527</v>
      </c>
      <c r="L125" s="7">
        <f t="shared" si="14"/>
        <v>27.539801392920396</v>
      </c>
      <c r="M125" s="27" t="s">
        <v>45</v>
      </c>
      <c r="N125" s="9"/>
      <c r="O125" s="10" t="s">
        <v>45</v>
      </c>
      <c r="P125" s="10"/>
      <c r="R125" s="6">
        <f t="shared" si="15"/>
        <v>1.0053747091518059</v>
      </c>
      <c r="S125" s="6">
        <f t="shared" si="21"/>
        <v>2.3953983376449153</v>
      </c>
      <c r="T125" s="13">
        <f t="shared" si="16"/>
        <v>6.9279584626232626E-2</v>
      </c>
      <c r="U125" s="67">
        <f t="shared" si="17"/>
        <v>5.3184267575099975E-2</v>
      </c>
      <c r="V125" s="13">
        <f t="shared" si="18"/>
        <v>1.6095317051132652E-2</v>
      </c>
      <c r="Y125" s="28"/>
    </row>
    <row r="126" spans="1:25" x14ac:dyDescent="0.35">
      <c r="A126" s="1">
        <v>1880.1</v>
      </c>
      <c r="B126" s="2">
        <v>5.33</v>
      </c>
      <c r="C126" s="3">
        <v>0.25</v>
      </c>
      <c r="D126" s="4">
        <v>0.47170000000000001</v>
      </c>
      <c r="E126" s="5">
        <v>9.3242545450000005</v>
      </c>
      <c r="F126" s="3">
        <f t="shared" si="19"/>
        <v>1880.7916666666579</v>
      </c>
      <c r="G126" s="6">
        <f>G117*3/12+G129*9/12</f>
        <v>3.7800000000000002</v>
      </c>
      <c r="H126" s="3">
        <f t="shared" si="11"/>
        <v>174.13430340880942</v>
      </c>
      <c r="I126" s="3">
        <f t="shared" si="12"/>
        <v>8.1676502536965003</v>
      </c>
      <c r="J126" s="7">
        <f t="shared" si="20"/>
        <v>318.61813467376908</v>
      </c>
      <c r="K126" s="3">
        <f t="shared" si="13"/>
        <v>15.410722498674557</v>
      </c>
      <c r="L126" s="7">
        <f t="shared" si="14"/>
        <v>28.197406027320234</v>
      </c>
      <c r="M126" s="27" t="s">
        <v>45</v>
      </c>
      <c r="N126" s="9"/>
      <c r="O126" s="10" t="s">
        <v>45</v>
      </c>
      <c r="P126" s="10"/>
      <c r="R126" s="6">
        <f t="shared" si="15"/>
        <v>1.0053552360876774</v>
      </c>
      <c r="S126" s="6">
        <f t="shared" si="21"/>
        <v>2.408272907012476</v>
      </c>
      <c r="T126" s="13">
        <f t="shared" si="16"/>
        <v>6.1289257063371183E-2</v>
      </c>
      <c r="U126" s="67">
        <f t="shared" si="17"/>
        <v>5.278512270498581E-2</v>
      </c>
      <c r="V126" s="13">
        <f t="shared" si="18"/>
        <v>8.5041343583853735E-3</v>
      </c>
      <c r="Y126" s="28"/>
    </row>
    <row r="127" spans="1:25" x14ac:dyDescent="0.35">
      <c r="A127" s="1">
        <v>1880.11</v>
      </c>
      <c r="B127" s="2">
        <v>5.61</v>
      </c>
      <c r="C127" s="3">
        <v>0.255</v>
      </c>
      <c r="D127" s="4">
        <v>0.48080000000000001</v>
      </c>
      <c r="E127" s="5">
        <v>9.4194198349999994</v>
      </c>
      <c r="F127" s="3">
        <f t="shared" si="19"/>
        <v>1880.8749999999911</v>
      </c>
      <c r="G127" s="6">
        <f>G117*2/12+G129*10/12</f>
        <v>3.7533333333333334</v>
      </c>
      <c r="H127" s="3">
        <f t="shared" si="11"/>
        <v>181.43035557773291</v>
      </c>
      <c r="I127" s="3">
        <f t="shared" si="12"/>
        <v>8.246834344442405</v>
      </c>
      <c r="J127" s="7">
        <f t="shared" si="20"/>
        <v>333.22536827106023</v>
      </c>
      <c r="K127" s="3">
        <f t="shared" si="13"/>
        <v>15.549325305129052</v>
      </c>
      <c r="L127" s="7">
        <f t="shared" si="14"/>
        <v>28.558780225441314</v>
      </c>
      <c r="M127" s="27" t="s">
        <v>45</v>
      </c>
      <c r="N127" s="9"/>
      <c r="O127" s="10" t="s">
        <v>45</v>
      </c>
      <c r="P127" s="10"/>
      <c r="R127" s="6">
        <f t="shared" si="15"/>
        <v>1.0053357677859338</v>
      </c>
      <c r="S127" s="6">
        <f t="shared" si="21"/>
        <v>2.3967084696086709</v>
      </c>
      <c r="T127" s="13">
        <f t="shared" si="16"/>
        <v>5.1490916591568903E-2</v>
      </c>
      <c r="U127" s="67">
        <f t="shared" si="17"/>
        <v>5.5970256736687318E-2</v>
      </c>
      <c r="V127" s="13">
        <f t="shared" si="18"/>
        <v>-4.4793401451184156E-3</v>
      </c>
      <c r="Y127" s="28"/>
    </row>
    <row r="128" spans="1:25" x14ac:dyDescent="0.35">
      <c r="A128" s="1">
        <v>1880.12</v>
      </c>
      <c r="B128" s="2">
        <v>5.84</v>
      </c>
      <c r="C128" s="3">
        <v>0.26</v>
      </c>
      <c r="D128" s="4">
        <v>0.49</v>
      </c>
      <c r="E128" s="5">
        <v>9.5145851239999999</v>
      </c>
      <c r="F128" s="3">
        <f t="shared" si="19"/>
        <v>1880.9583333333244</v>
      </c>
      <c r="G128" s="6">
        <f>G117*1/12+G129*11/12</f>
        <v>3.726666666666667</v>
      </c>
      <c r="H128" s="3">
        <f t="shared" si="11"/>
        <v>186.97960413560122</v>
      </c>
      <c r="I128" s="3">
        <f t="shared" si="12"/>
        <v>8.3244344306945735</v>
      </c>
      <c r="J128" s="7">
        <f t="shared" si="20"/>
        <v>344.69152993825747</v>
      </c>
      <c r="K128" s="3">
        <f t="shared" si="13"/>
        <v>15.688357196309006</v>
      </c>
      <c r="L128" s="7">
        <f t="shared" si="14"/>
        <v>28.921035902353793</v>
      </c>
      <c r="M128" s="27" t="s">
        <v>45</v>
      </c>
      <c r="N128" s="9"/>
      <c r="O128" s="10" t="s">
        <v>45</v>
      </c>
      <c r="P128" s="10"/>
      <c r="R128" s="6">
        <f t="shared" si="15"/>
        <v>1.0053163042560556</v>
      </c>
      <c r="S128" s="6">
        <f t="shared" si="21"/>
        <v>2.3853968594927881</v>
      </c>
      <c r="T128" s="13">
        <f t="shared" si="16"/>
        <v>4.5882043257926997E-2</v>
      </c>
      <c r="U128" s="67">
        <f t="shared" si="17"/>
        <v>5.663894316368645E-2</v>
      </c>
      <c r="V128" s="13">
        <f t="shared" si="18"/>
        <v>-1.0756899905759454E-2</v>
      </c>
      <c r="Y128" s="28"/>
    </row>
    <row r="129" spans="1:26" x14ac:dyDescent="0.35">
      <c r="A129" s="1">
        <v>1881.01</v>
      </c>
      <c r="B129" s="2">
        <v>6.19</v>
      </c>
      <c r="C129" s="3">
        <v>0.26500000000000001</v>
      </c>
      <c r="D129" s="4">
        <v>0.48580000000000001</v>
      </c>
      <c r="E129" s="5">
        <v>9.4194198349999994</v>
      </c>
      <c r="F129" s="3">
        <f t="shared" si="19"/>
        <v>1881.0416666666576</v>
      </c>
      <c r="G129" s="6">
        <v>3.7</v>
      </c>
      <c r="H129" s="3">
        <f t="shared" si="11"/>
        <v>200.18786114548428</v>
      </c>
      <c r="I129" s="3">
        <f t="shared" si="12"/>
        <v>8.5702396128519105</v>
      </c>
      <c r="J129" s="7">
        <f t="shared" si="20"/>
        <v>370.35715492668288</v>
      </c>
      <c r="K129" s="3">
        <f t="shared" si="13"/>
        <v>15.711027939333805</v>
      </c>
      <c r="L129" s="7">
        <f t="shared" si="14"/>
        <v>29.066156036087648</v>
      </c>
      <c r="M129" s="27">
        <f t="shared" ref="M129:M192" si="22">H129/AVERAGE(K9:K128)</f>
        <v>18.473952301404939</v>
      </c>
      <c r="N129" s="9"/>
      <c r="O129" s="10">
        <f t="shared" ref="O129:O192" si="23">J129/AVERAGE(L9:L128)</f>
        <v>24.135057421965023</v>
      </c>
      <c r="P129" s="10"/>
      <c r="Q129" s="29">
        <f t="shared" ref="Q129:Q192" si="24">1/M129-(G129/100-(((E129/E9)^(1/10))-1))</f>
        <v>-1.0488744813437083E-2</v>
      </c>
      <c r="R129" s="6">
        <f t="shared" si="15"/>
        <v>1.003636193113409</v>
      </c>
      <c r="S129" s="6">
        <f t="shared" si="21"/>
        <v>2.422306367277153</v>
      </c>
      <c r="T129" s="13">
        <f t="shared" si="16"/>
        <v>4.535327605849826E-2</v>
      </c>
      <c r="U129" s="67">
        <f t="shared" si="17"/>
        <v>5.6467965502210449E-2</v>
      </c>
      <c r="V129" s="13">
        <f t="shared" si="18"/>
        <v>-1.1114689443712189E-2</v>
      </c>
      <c r="Y129" s="28"/>
      <c r="Z129" s="28"/>
    </row>
    <row r="130" spans="1:26" x14ac:dyDescent="0.35">
      <c r="A130" s="1">
        <v>1881.02</v>
      </c>
      <c r="B130" s="2">
        <v>6.17</v>
      </c>
      <c r="C130" s="3">
        <v>0.27</v>
      </c>
      <c r="D130" s="4">
        <v>0.48170000000000002</v>
      </c>
      <c r="E130" s="5">
        <v>9.5145851239999999</v>
      </c>
      <c r="F130" s="3">
        <f t="shared" si="19"/>
        <v>1881.1249999999909</v>
      </c>
      <c r="G130" s="6">
        <f>G129*11/12+G141*1/12</f>
        <v>3.6933333333333338</v>
      </c>
      <c r="H130" s="3">
        <f t="shared" si="11"/>
        <v>197.54523245148278</v>
      </c>
      <c r="I130" s="3">
        <f t="shared" si="12"/>
        <v>8.6446049857212905</v>
      </c>
      <c r="J130" s="7">
        <f t="shared" si="20"/>
        <v>366.80090948352938</v>
      </c>
      <c r="K130" s="3">
        <f t="shared" si="13"/>
        <v>15.422615635636832</v>
      </c>
      <c r="L130" s="7">
        <f t="shared" si="14"/>
        <v>28.636628541039887</v>
      </c>
      <c r="M130" s="27">
        <f t="shared" si="22"/>
        <v>18.147258164990234</v>
      </c>
      <c r="N130" s="9"/>
      <c r="O130" s="10">
        <f t="shared" si="23"/>
        <v>23.655503266150102</v>
      </c>
      <c r="P130" s="10"/>
      <c r="Q130" s="29">
        <f t="shared" si="24"/>
        <v>-1.1392839551264057E-2</v>
      </c>
      <c r="R130" s="6">
        <f t="shared" si="15"/>
        <v>1.0036308102375502</v>
      </c>
      <c r="S130" s="6">
        <f t="shared" si="21"/>
        <v>2.4067982309690459</v>
      </c>
      <c r="T130" s="13">
        <f t="shared" si="16"/>
        <v>4.6774019030632941E-2</v>
      </c>
      <c r="U130" s="67">
        <f t="shared" si="17"/>
        <v>5.619874876652009E-2</v>
      </c>
      <c r="V130" s="13">
        <f t="shared" si="18"/>
        <v>-9.4247297358871496E-3</v>
      </c>
      <c r="Y130" s="28"/>
      <c r="Z130" s="28"/>
    </row>
    <row r="131" spans="1:26" x14ac:dyDescent="0.35">
      <c r="A131" s="1">
        <v>1881.03</v>
      </c>
      <c r="B131" s="2">
        <v>6.24</v>
      </c>
      <c r="C131" s="3">
        <v>0.27500000000000002</v>
      </c>
      <c r="D131" s="4">
        <v>0.47749999999999998</v>
      </c>
      <c r="E131" s="5">
        <v>9.5145851239999999</v>
      </c>
      <c r="F131" s="3">
        <f t="shared" si="19"/>
        <v>1881.2083333333242</v>
      </c>
      <c r="G131" s="6">
        <f>G129*10/12+G141*2/12</f>
        <v>3.686666666666667</v>
      </c>
      <c r="H131" s="3">
        <f t="shared" si="11"/>
        <v>199.78642633666979</v>
      </c>
      <c r="I131" s="3">
        <f t="shared" si="12"/>
        <v>8.8046902632346473</v>
      </c>
      <c r="J131" s="7">
        <f t="shared" si="20"/>
        <v>372.32472112688617</v>
      </c>
      <c r="K131" s="3">
        <f t="shared" si="13"/>
        <v>15.288144002525613</v>
      </c>
      <c r="L131" s="7">
        <f t="shared" si="14"/>
        <v>28.491194605462844</v>
      </c>
      <c r="M131" s="27">
        <f t="shared" si="22"/>
        <v>18.27011914020499</v>
      </c>
      <c r="N131" s="9"/>
      <c r="O131" s="10">
        <f t="shared" si="23"/>
        <v>23.767712891469255</v>
      </c>
      <c r="P131" s="10"/>
      <c r="Q131" s="29">
        <f t="shared" si="24"/>
        <v>-1.3123118077292342E-2</v>
      </c>
      <c r="R131" s="6">
        <f t="shared" si="15"/>
        <v>1.0036254274364746</v>
      </c>
      <c r="S131" s="6">
        <f t="shared" si="21"/>
        <v>2.4155368586257659</v>
      </c>
      <c r="T131" s="13">
        <f t="shared" si="16"/>
        <v>4.2422581098677359E-2</v>
      </c>
      <c r="U131" s="67">
        <f t="shared" si="17"/>
        <v>5.4884513803230339E-2</v>
      </c>
      <c r="V131" s="13">
        <f t="shared" si="18"/>
        <v>-1.246193270455298E-2</v>
      </c>
      <c r="Y131" s="28"/>
      <c r="Z131" s="28"/>
    </row>
    <row r="132" spans="1:26" x14ac:dyDescent="0.35">
      <c r="A132" s="1">
        <v>1881.04</v>
      </c>
      <c r="B132" s="2">
        <v>6.22</v>
      </c>
      <c r="C132" s="3">
        <v>0.28000000000000003</v>
      </c>
      <c r="D132" s="4">
        <v>0.4733</v>
      </c>
      <c r="E132" s="5">
        <v>9.6096694209999995</v>
      </c>
      <c r="F132" s="3">
        <f t="shared" si="19"/>
        <v>1881.2916666666574</v>
      </c>
      <c r="G132" s="6">
        <f>G129*9/12+G141*3/12</f>
        <v>3.68</v>
      </c>
      <c r="H132" s="3">
        <f t="shared" si="11"/>
        <v>197.17560479857013</v>
      </c>
      <c r="I132" s="3">
        <f t="shared" si="12"/>
        <v>8.8760722417362761</v>
      </c>
      <c r="J132" s="7">
        <f t="shared" si="20"/>
        <v>368.83762249352452</v>
      </c>
      <c r="K132" s="3">
        <f t="shared" si="13"/>
        <v>15.003732114334927</v>
      </c>
      <c r="L132" s="7">
        <f t="shared" si="14"/>
        <v>28.066052528325589</v>
      </c>
      <c r="M132" s="27">
        <f t="shared" si="22"/>
        <v>17.950108278222892</v>
      </c>
      <c r="N132" s="9"/>
      <c r="O132" s="10">
        <f t="shared" si="23"/>
        <v>23.308850117141489</v>
      </c>
      <c r="P132" s="10"/>
      <c r="Q132" s="29">
        <f t="shared" si="24"/>
        <v>-7.5035017219817618E-3</v>
      </c>
      <c r="R132" s="6">
        <f t="shared" si="15"/>
        <v>1.0036200447102193</v>
      </c>
      <c r="S132" s="6">
        <f t="shared" si="21"/>
        <v>2.4003066741761567</v>
      </c>
      <c r="T132" s="13">
        <f t="shared" si="16"/>
        <v>4.5970733040427314E-2</v>
      </c>
      <c r="U132" s="67">
        <f t="shared" si="17"/>
        <v>5.4635360559144752E-2</v>
      </c>
      <c r="V132" s="13">
        <f t="shared" si="18"/>
        <v>-8.6646275187174382E-3</v>
      </c>
      <c r="Y132" s="28"/>
      <c r="Z132" s="28"/>
    </row>
    <row r="133" spans="1:26" x14ac:dyDescent="0.35">
      <c r="A133" s="1">
        <v>1881.05</v>
      </c>
      <c r="B133" s="2">
        <v>6.5</v>
      </c>
      <c r="C133" s="3">
        <v>0.28499999999999998</v>
      </c>
      <c r="D133" s="4">
        <v>0.46920000000000001</v>
      </c>
      <c r="E133" s="5">
        <v>9.5145851239999999</v>
      </c>
      <c r="F133" s="3">
        <f t="shared" si="19"/>
        <v>1881.3749999999907</v>
      </c>
      <c r="G133" s="6">
        <f>G129*8/12+G141*4/12</f>
        <v>3.6733333333333338</v>
      </c>
      <c r="H133" s="3">
        <f t="shared" si="11"/>
        <v>208.11086076736436</v>
      </c>
      <c r="I133" s="3">
        <f t="shared" si="12"/>
        <v>9.1248608182613591</v>
      </c>
      <c r="J133" s="7">
        <f t="shared" si="20"/>
        <v>390.71558155837795</v>
      </c>
      <c r="K133" s="3">
        <f t="shared" si="13"/>
        <v>15.022402441853441</v>
      </c>
      <c r="L133" s="7">
        <f t="shared" si="14"/>
        <v>28.203653979567839</v>
      </c>
      <c r="M133" s="27">
        <f t="shared" si="22"/>
        <v>18.869718693152592</v>
      </c>
      <c r="N133" s="9"/>
      <c r="O133" s="10">
        <f t="shared" si="23"/>
        <v>24.456686047737893</v>
      </c>
      <c r="P133" s="10"/>
      <c r="Q133" s="29">
        <f t="shared" si="24"/>
        <v>-8.8810899862742099E-3</v>
      </c>
      <c r="R133" s="6">
        <f t="shared" si="15"/>
        <v>1.0036146620588215</v>
      </c>
      <c r="S133" s="6">
        <f t="shared" si="21"/>
        <v>2.4330702656658305</v>
      </c>
      <c r="T133" s="13">
        <f t="shared" si="16"/>
        <v>4.1157417335913049E-2</v>
      </c>
      <c r="U133" s="67">
        <f t="shared" si="17"/>
        <v>5.4785523143780823E-2</v>
      </c>
      <c r="V133" s="13">
        <f t="shared" si="18"/>
        <v>-1.3628105807867774E-2</v>
      </c>
      <c r="Y133" s="28"/>
      <c r="Z133" s="28"/>
    </row>
    <row r="134" spans="1:26" x14ac:dyDescent="0.35">
      <c r="A134" s="1">
        <v>1881.06</v>
      </c>
      <c r="B134" s="2">
        <v>6.58</v>
      </c>
      <c r="C134" s="3">
        <v>0.28999999999999998</v>
      </c>
      <c r="D134" s="4">
        <v>0.46500000000000002</v>
      </c>
      <c r="E134" s="5">
        <v>9.5145851239999999</v>
      </c>
      <c r="F134" s="3">
        <f t="shared" si="19"/>
        <v>1881.4583333333239</v>
      </c>
      <c r="G134" s="6">
        <f>G129*7/12+G141*5/12</f>
        <v>3.666666666666667</v>
      </c>
      <c r="H134" s="3">
        <f t="shared" si="11"/>
        <v>210.67222520757807</v>
      </c>
      <c r="I134" s="3">
        <f t="shared" si="12"/>
        <v>9.2849460957747176</v>
      </c>
      <c r="J134" s="7">
        <f t="shared" si="20"/>
        <v>396.97704921155707</v>
      </c>
      <c r="K134" s="3">
        <f t="shared" si="13"/>
        <v>14.887930808742221</v>
      </c>
      <c r="L134" s="7">
        <f t="shared" si="14"/>
        <v>28.053849222397275</v>
      </c>
      <c r="M134" s="27">
        <f t="shared" si="22"/>
        <v>19.02871073111578</v>
      </c>
      <c r="N134" s="9"/>
      <c r="O134" s="10">
        <f t="shared" si="23"/>
        <v>24.616330670871353</v>
      </c>
      <c r="P134" s="10"/>
      <c r="Q134" s="29">
        <f t="shared" si="24"/>
        <v>-7.7324654335102008E-3</v>
      </c>
      <c r="R134" s="6">
        <f t="shared" si="15"/>
        <v>1.0036092794823186</v>
      </c>
      <c r="S134" s="6">
        <f t="shared" si="21"/>
        <v>2.4418649924415798</v>
      </c>
      <c r="T134" s="13">
        <f t="shared" si="16"/>
        <v>4.0279351615212011E-2</v>
      </c>
      <c r="U134" s="67">
        <f t="shared" si="17"/>
        <v>5.7281368771541885E-2</v>
      </c>
      <c r="V134" s="13">
        <f t="shared" si="18"/>
        <v>-1.7002017156329874E-2</v>
      </c>
      <c r="Y134" s="28"/>
      <c r="Z134" s="28"/>
    </row>
    <row r="135" spans="1:26" x14ac:dyDescent="0.35">
      <c r="A135" s="1">
        <v>1881.07</v>
      </c>
      <c r="B135" s="2">
        <v>6.35</v>
      </c>
      <c r="C135" s="3">
        <v>0.29499999999999998</v>
      </c>
      <c r="D135" s="4">
        <v>0.46079999999999999</v>
      </c>
      <c r="E135" s="5">
        <v>9.6096694209999995</v>
      </c>
      <c r="F135" s="3">
        <f t="shared" si="19"/>
        <v>1881.5416666666572</v>
      </c>
      <c r="G135" s="6">
        <f>G129*6/12+G141*6/12</f>
        <v>3.66</v>
      </c>
      <c r="H135" s="3">
        <f t="shared" si="11"/>
        <v>201.29663833937624</v>
      </c>
      <c r="I135" s="3">
        <f t="shared" si="12"/>
        <v>9.3515761118292904</v>
      </c>
      <c r="J135" s="7">
        <f t="shared" si="20"/>
        <v>380.77876117426581</v>
      </c>
      <c r="K135" s="3">
        <f t="shared" si="13"/>
        <v>14.607478889257415</v>
      </c>
      <c r="L135" s="7">
        <f t="shared" si="14"/>
        <v>27.631945377811292</v>
      </c>
      <c r="M135" s="27">
        <f t="shared" si="22"/>
        <v>18.116367187389741</v>
      </c>
      <c r="N135" s="9"/>
      <c r="O135" s="10">
        <f t="shared" si="23"/>
        <v>23.397455434510494</v>
      </c>
      <c r="P135" s="10"/>
      <c r="Q135" s="29">
        <f t="shared" si="24"/>
        <v>-4.0478721406956922E-3</v>
      </c>
      <c r="R135" s="6">
        <f t="shared" si="15"/>
        <v>1.0036038969807477</v>
      </c>
      <c r="S135" s="6">
        <f t="shared" si="21"/>
        <v>2.4264297656938569</v>
      </c>
      <c r="T135" s="13">
        <f t="shared" si="16"/>
        <v>4.4567268499420276E-2</v>
      </c>
      <c r="U135" s="67">
        <f t="shared" si="17"/>
        <v>5.9584011133140269E-2</v>
      </c>
      <c r="V135" s="13">
        <f t="shared" si="18"/>
        <v>-1.5016742633719993E-2</v>
      </c>
      <c r="Y135" s="28"/>
      <c r="Z135" s="28"/>
    </row>
    <row r="136" spans="1:26" x14ac:dyDescent="0.35">
      <c r="A136" s="1">
        <v>1881.08</v>
      </c>
      <c r="B136" s="2">
        <v>6.2</v>
      </c>
      <c r="C136" s="3">
        <v>0.3</v>
      </c>
      <c r="D136" s="4">
        <v>0.45669999999999999</v>
      </c>
      <c r="E136" s="5">
        <v>9.8000000000000007</v>
      </c>
      <c r="F136" s="3">
        <f t="shared" si="19"/>
        <v>1881.6249999999905</v>
      </c>
      <c r="G136" s="6">
        <f>G129*5/12+G141*7/12</f>
        <v>3.6533333333333333</v>
      </c>
      <c r="H136" s="3">
        <f t="shared" si="11"/>
        <v>192.72446938775511</v>
      </c>
      <c r="I136" s="3">
        <f t="shared" si="12"/>
        <v>9.3253775510204076</v>
      </c>
      <c r="J136" s="7">
        <f t="shared" si="20"/>
        <v>366.03340283554093</v>
      </c>
      <c r="K136" s="3">
        <f t="shared" si="13"/>
        <v>14.196333091836735</v>
      </c>
      <c r="L136" s="7">
        <f t="shared" si="14"/>
        <v>26.962492754030894</v>
      </c>
      <c r="M136" s="27">
        <f t="shared" si="22"/>
        <v>17.286243553973446</v>
      </c>
      <c r="N136" s="9"/>
      <c r="O136" s="10">
        <f t="shared" si="23"/>
        <v>22.294300579943201</v>
      </c>
      <c r="P136" s="10"/>
      <c r="Q136" s="29">
        <f t="shared" si="24"/>
        <v>2.1436052233798353E-3</v>
      </c>
      <c r="R136" s="6">
        <f t="shared" si="15"/>
        <v>1.0035985145541462</v>
      </c>
      <c r="S136" s="6">
        <f t="shared" si="21"/>
        <v>2.3878796596676124</v>
      </c>
      <c r="T136" s="13">
        <f t="shared" si="16"/>
        <v>5.2557110986098943E-2</v>
      </c>
      <c r="U136" s="67">
        <f t="shared" si="17"/>
        <v>6.1615833877553872E-2</v>
      </c>
      <c r="V136" s="13">
        <f t="shared" si="18"/>
        <v>-9.0587228914549289E-3</v>
      </c>
      <c r="Y136" s="28"/>
      <c r="Z136" s="28"/>
    </row>
    <row r="137" spans="1:26" x14ac:dyDescent="0.35">
      <c r="A137" s="1">
        <v>1881.09</v>
      </c>
      <c r="B137" s="2">
        <v>6.25</v>
      </c>
      <c r="C137" s="3">
        <v>0.30499999999999999</v>
      </c>
      <c r="D137" s="4">
        <v>0.45250000000000001</v>
      </c>
      <c r="E137" s="5">
        <v>10.180580170000001</v>
      </c>
      <c r="F137" s="3">
        <f t="shared" si="19"/>
        <v>1881.7083333333237</v>
      </c>
      <c r="G137" s="6">
        <f>G129*4/12+G141*8/12</f>
        <v>3.6466666666666669</v>
      </c>
      <c r="H137" s="3">
        <f t="shared" ref="H137:H200" si="25">B137*$E$1838/E137</f>
        <v>187.01598712522099</v>
      </c>
      <c r="I137" s="3">
        <f t="shared" ref="I137:I200" si="26">C137*$E$1838/E137</f>
        <v>9.1263801717107835</v>
      </c>
      <c r="J137" s="7">
        <f t="shared" si="20"/>
        <v>356.63597035494632</v>
      </c>
      <c r="K137" s="3">
        <f t="shared" ref="K137:K200" si="27">D137*$E$1838/E137</f>
        <v>13.539957467866</v>
      </c>
      <c r="L137" s="7">
        <f t="shared" ref="L137:L200" si="28">K137*(J137/H137)</f>
        <v>25.820444253698113</v>
      </c>
      <c r="M137" s="27">
        <f t="shared" si="22"/>
        <v>16.724836648772897</v>
      </c>
      <c r="N137" s="9"/>
      <c r="O137" s="10">
        <f t="shared" si="23"/>
        <v>21.542784022650441</v>
      </c>
      <c r="P137" s="10"/>
      <c r="Q137" s="29">
        <f t="shared" si="24"/>
        <v>5.5640506219197458E-3</v>
      </c>
      <c r="R137" s="6">
        <f t="shared" ref="R137:R200" si="29">((G137/G138+G137/1200+((1+G138/1200)^(-119))*(1-G137/G138)))</f>
        <v>1.0035931322025515</v>
      </c>
      <c r="S137" s="6">
        <f t="shared" si="21"/>
        <v>2.3068852566080684</v>
      </c>
      <c r="T137" s="13">
        <f t="shared" ref="T137:T200" si="30">(($J257/$J137)^(1/10)-1)</f>
        <v>6.5250775075361922E-2</v>
      </c>
      <c r="U137" s="67">
        <f t="shared" ref="U137:U200" si="31">(($S257/$S137)^(1/10)-1)</f>
        <v>6.6944701713953059E-2</v>
      </c>
      <c r="V137" s="13">
        <f t="shared" ref="V137:V200" si="32">T137-U137</f>
        <v>-1.6939266385911367E-3</v>
      </c>
      <c r="Y137" s="28"/>
      <c r="Z137" s="28"/>
    </row>
    <row r="138" spans="1:26" x14ac:dyDescent="0.35">
      <c r="A138" s="1">
        <v>1881.1</v>
      </c>
      <c r="B138" s="2">
        <v>6.15</v>
      </c>
      <c r="C138" s="3">
        <v>0.31</v>
      </c>
      <c r="D138" s="4">
        <v>0.44829999999999998</v>
      </c>
      <c r="E138" s="5">
        <v>10.275745450000001</v>
      </c>
      <c r="F138" s="3">
        <f t="shared" ref="F138:F201" si="33">F137+1/12</f>
        <v>1881.791666666657</v>
      </c>
      <c r="G138" s="6">
        <f>G129*3/12+G141*9/12</f>
        <v>3.64</v>
      </c>
      <c r="H138" s="3">
        <f t="shared" si="25"/>
        <v>182.31945887682537</v>
      </c>
      <c r="I138" s="3">
        <f t="shared" si="26"/>
        <v>9.1900865450107077</v>
      </c>
      <c r="J138" s="7">
        <f t="shared" ref="J138:J201" si="34">J137*((H138+(I138/12))/H137)</f>
        <v>349.14022282735544</v>
      </c>
      <c r="K138" s="3">
        <f t="shared" si="27"/>
        <v>13.290050961704194</v>
      </c>
      <c r="L138" s="7">
        <f t="shared" si="28"/>
        <v>25.450335267236326</v>
      </c>
      <c r="M138" s="27">
        <f t="shared" si="22"/>
        <v>16.26198941118135</v>
      </c>
      <c r="N138" s="9"/>
      <c r="O138" s="10">
        <f t="shared" si="23"/>
        <v>20.927319306516623</v>
      </c>
      <c r="P138" s="10"/>
      <c r="Q138" s="29">
        <f t="shared" si="24"/>
        <v>6.7240357476537477E-3</v>
      </c>
      <c r="R138" s="6">
        <f t="shared" si="29"/>
        <v>1.0035877499260009</v>
      </c>
      <c r="S138" s="6">
        <f t="shared" ref="S138:S201" si="35">S137*R137*E137/E138</f>
        <v>2.2937330112418839</v>
      </c>
      <c r="T138" s="13">
        <f t="shared" si="30"/>
        <v>6.7882600876726595E-2</v>
      </c>
      <c r="U138" s="67">
        <f t="shared" si="31"/>
        <v>6.7890115979221566E-2</v>
      </c>
      <c r="V138" s="13">
        <f t="shared" si="32"/>
        <v>-7.5151024949704492E-6</v>
      </c>
      <c r="Y138" s="28"/>
      <c r="Z138" s="28"/>
    </row>
    <row r="139" spans="1:26" x14ac:dyDescent="0.35">
      <c r="A139" s="1">
        <v>1881.11</v>
      </c>
      <c r="B139" s="2">
        <v>6.19</v>
      </c>
      <c r="C139" s="3">
        <v>0.315</v>
      </c>
      <c r="D139" s="4">
        <v>0.44419999999999998</v>
      </c>
      <c r="E139" s="5">
        <v>10.180580170000001</v>
      </c>
      <c r="F139" s="3">
        <f t="shared" si="33"/>
        <v>1881.8749999999902</v>
      </c>
      <c r="G139" s="6">
        <f>G129*2/12+G141*10/12</f>
        <v>3.6333333333333337</v>
      </c>
      <c r="H139" s="3">
        <f t="shared" si="25"/>
        <v>185.22063364881888</v>
      </c>
      <c r="I139" s="3">
        <f t="shared" si="26"/>
        <v>9.4256057511111386</v>
      </c>
      <c r="J139" s="7">
        <f t="shared" si="34"/>
        <v>356.20011094152903</v>
      </c>
      <c r="K139" s="3">
        <f t="shared" si="27"/>
        <v>13.291600236963706</v>
      </c>
      <c r="L139" s="7">
        <f t="shared" si="28"/>
        <v>25.56124221005286</v>
      </c>
      <c r="M139" s="27">
        <f t="shared" si="22"/>
        <v>16.478642316644862</v>
      </c>
      <c r="N139" s="9"/>
      <c r="O139" s="10">
        <f t="shared" si="23"/>
        <v>21.189774650457188</v>
      </c>
      <c r="P139" s="10"/>
      <c r="Q139" s="29">
        <f t="shared" si="24"/>
        <v>5.0693073656584639E-3</v>
      </c>
      <c r="R139" s="6">
        <f t="shared" si="29"/>
        <v>1.0035823677245315</v>
      </c>
      <c r="S139" s="6">
        <f t="shared" si="35"/>
        <v>2.3234804663770237</v>
      </c>
      <c r="T139" s="13">
        <f t="shared" si="30"/>
        <v>6.5847343483768528E-2</v>
      </c>
      <c r="U139" s="67">
        <f t="shared" si="31"/>
        <v>6.8192546948356636E-2</v>
      </c>
      <c r="V139" s="13">
        <f t="shared" si="32"/>
        <v>-2.3452034645881081E-3</v>
      </c>
      <c r="Y139" s="28"/>
      <c r="Z139" s="28"/>
    </row>
    <row r="140" spans="1:26" x14ac:dyDescent="0.35">
      <c r="A140" s="1">
        <v>1881.12</v>
      </c>
      <c r="B140" s="2">
        <v>6.01</v>
      </c>
      <c r="C140" s="3">
        <v>0.32</v>
      </c>
      <c r="D140" s="4">
        <v>0.44</v>
      </c>
      <c r="E140" s="5">
        <v>10.180580170000001</v>
      </c>
      <c r="F140" s="3">
        <f t="shared" si="33"/>
        <v>1881.9583333333235</v>
      </c>
      <c r="G140" s="6">
        <f>G129*1/12+G141*11/12</f>
        <v>3.6266666666666669</v>
      </c>
      <c r="H140" s="3">
        <f t="shared" si="25"/>
        <v>179.83457321961248</v>
      </c>
      <c r="I140" s="3">
        <f t="shared" si="26"/>
        <v>9.5752185408113153</v>
      </c>
      <c r="J140" s="7">
        <f t="shared" si="34"/>
        <v>347.37662946424825</v>
      </c>
      <c r="K140" s="3">
        <f t="shared" si="27"/>
        <v>13.165925493615557</v>
      </c>
      <c r="L140" s="7">
        <f t="shared" si="28"/>
        <v>25.431899661276081</v>
      </c>
      <c r="M140" s="27">
        <f t="shared" si="22"/>
        <v>15.958754206105072</v>
      </c>
      <c r="N140" s="9"/>
      <c r="O140" s="10">
        <f t="shared" si="23"/>
        <v>20.50985589438481</v>
      </c>
      <c r="P140" s="10"/>
      <c r="Q140" s="29">
        <f t="shared" si="24"/>
        <v>4.8775071089471322E-3</v>
      </c>
      <c r="R140" s="6">
        <f t="shared" si="29"/>
        <v>1.0035769855981806</v>
      </c>
      <c r="S140" s="6">
        <f t="shared" si="35"/>
        <v>2.3318040278083521</v>
      </c>
      <c r="T140" s="13">
        <f t="shared" si="30"/>
        <v>7.2099449277684524E-2</v>
      </c>
      <c r="U140" s="67">
        <f t="shared" si="31"/>
        <v>6.8145621975638226E-2</v>
      </c>
      <c r="V140" s="13">
        <f t="shared" si="32"/>
        <v>3.9538273020462977E-3</v>
      </c>
      <c r="Y140" s="28"/>
      <c r="Z140" s="28"/>
    </row>
    <row r="141" spans="1:26" x14ac:dyDescent="0.35">
      <c r="A141" s="1">
        <v>1882.01</v>
      </c>
      <c r="B141" s="2">
        <v>5.92</v>
      </c>
      <c r="C141" s="3">
        <v>0.32</v>
      </c>
      <c r="D141" s="4">
        <v>0.43919999999999998</v>
      </c>
      <c r="E141" s="5">
        <v>10.180580170000001</v>
      </c>
      <c r="F141" s="3">
        <f t="shared" si="33"/>
        <v>1882.0416666666567</v>
      </c>
      <c r="G141" s="6">
        <v>3.62</v>
      </c>
      <c r="H141" s="3">
        <f t="shared" si="25"/>
        <v>177.14154300500931</v>
      </c>
      <c r="I141" s="3">
        <f t="shared" si="26"/>
        <v>9.5752185408113153</v>
      </c>
      <c r="J141" s="7">
        <f t="shared" si="34"/>
        <v>343.71597724027674</v>
      </c>
      <c r="K141" s="3">
        <f t="shared" si="27"/>
        <v>13.141987447263526</v>
      </c>
      <c r="L141" s="7">
        <f t="shared" si="28"/>
        <v>25.500009662825931</v>
      </c>
      <c r="M141" s="27">
        <f t="shared" si="22"/>
        <v>15.678764160028742</v>
      </c>
      <c r="N141" s="9"/>
      <c r="O141" s="10">
        <f t="shared" si="23"/>
        <v>20.14205377538326</v>
      </c>
      <c r="P141" s="10"/>
      <c r="Q141" s="29">
        <f t="shared" si="24"/>
        <v>6.0631781355543687E-3</v>
      </c>
      <c r="R141" s="6">
        <f t="shared" si="29"/>
        <v>1.0029473239550168</v>
      </c>
      <c r="S141" s="6">
        <f t="shared" si="35"/>
        <v>2.3401448572336023</v>
      </c>
      <c r="T141" s="13">
        <f t="shared" si="30"/>
        <v>7.8324813670880067E-2</v>
      </c>
      <c r="U141" s="67">
        <f t="shared" si="31"/>
        <v>7.0841489005616154E-2</v>
      </c>
      <c r="V141" s="13">
        <f t="shared" si="32"/>
        <v>7.4833246652639129E-3</v>
      </c>
      <c r="Y141" s="28"/>
      <c r="Z141" s="28"/>
    </row>
    <row r="142" spans="1:26" x14ac:dyDescent="0.35">
      <c r="A142" s="1">
        <v>1882.02</v>
      </c>
      <c r="B142" s="2">
        <v>5.79</v>
      </c>
      <c r="C142" s="3">
        <v>0.32</v>
      </c>
      <c r="D142" s="4">
        <v>0.43830000000000002</v>
      </c>
      <c r="E142" s="5">
        <v>10.275745450000001</v>
      </c>
      <c r="F142" s="3">
        <f t="shared" si="33"/>
        <v>1882.12499999999</v>
      </c>
      <c r="G142" s="6">
        <f>G141*11/12+G153*1/12</f>
        <v>3.6208333333333336</v>
      </c>
      <c r="H142" s="3">
        <f t="shared" si="25"/>
        <v>171.64710030842579</v>
      </c>
      <c r="I142" s="3">
        <f t="shared" si="26"/>
        <v>9.4865409496884734</v>
      </c>
      <c r="J142" s="7">
        <f t="shared" si="34"/>
        <v>334.58878584863442</v>
      </c>
      <c r="K142" s="3">
        <f t="shared" si="27"/>
        <v>12.99359655702643</v>
      </c>
      <c r="L142" s="7">
        <f t="shared" si="28"/>
        <v>25.328197726676422</v>
      </c>
      <c r="M142" s="27">
        <f t="shared" si="22"/>
        <v>15.153861528363034</v>
      </c>
      <c r="N142" s="9"/>
      <c r="O142" s="10">
        <f t="shared" si="23"/>
        <v>19.462129672651731</v>
      </c>
      <c r="P142" s="10"/>
      <c r="Q142" s="29">
        <f t="shared" si="24"/>
        <v>9.1749223696453927E-3</v>
      </c>
      <c r="R142" s="6">
        <f t="shared" si="29"/>
        <v>1.0029480211096595</v>
      </c>
      <c r="S142" s="6">
        <f t="shared" si="35"/>
        <v>2.3253057002951274</v>
      </c>
      <c r="T142" s="13">
        <f t="shared" si="30"/>
        <v>8.1790936593133523E-2</v>
      </c>
      <c r="U142" s="67">
        <f t="shared" si="31"/>
        <v>7.1732676963995434E-2</v>
      </c>
      <c r="V142" s="13">
        <f t="shared" si="32"/>
        <v>1.0058259629138089E-2</v>
      </c>
      <c r="Y142" s="28"/>
      <c r="Z142" s="28"/>
    </row>
    <row r="143" spans="1:26" x14ac:dyDescent="0.35">
      <c r="A143" s="1">
        <v>1882.03</v>
      </c>
      <c r="B143" s="2">
        <v>5.78</v>
      </c>
      <c r="C143" s="3">
        <v>0.32</v>
      </c>
      <c r="D143" s="4">
        <v>0.4375</v>
      </c>
      <c r="E143" s="5">
        <v>10.275745450000001</v>
      </c>
      <c r="F143" s="3">
        <f t="shared" si="33"/>
        <v>1882.2083333333233</v>
      </c>
      <c r="G143" s="6">
        <f>G141*10/12+G153*2/12</f>
        <v>3.621666666666667</v>
      </c>
      <c r="H143" s="3">
        <f t="shared" si="25"/>
        <v>171.35064590374805</v>
      </c>
      <c r="I143" s="3">
        <f t="shared" si="26"/>
        <v>9.4865409496884734</v>
      </c>
      <c r="J143" s="7">
        <f t="shared" si="34"/>
        <v>335.55190843311527</v>
      </c>
      <c r="K143" s="3">
        <f t="shared" si="27"/>
        <v>12.96988020465221</v>
      </c>
      <c r="L143" s="7">
        <f t="shared" si="28"/>
        <v>25.398608986070577</v>
      </c>
      <c r="M143" s="27">
        <f t="shared" si="22"/>
        <v>15.091670299486744</v>
      </c>
      <c r="N143" s="9"/>
      <c r="O143" s="10">
        <f t="shared" si="23"/>
        <v>19.377440588099805</v>
      </c>
      <c r="P143" s="10"/>
      <c r="Q143" s="29">
        <f t="shared" si="24"/>
        <v>7.9781280657485673E-3</v>
      </c>
      <c r="R143" s="6">
        <f t="shared" si="29"/>
        <v>1.0029487182641554</v>
      </c>
      <c r="S143" s="6">
        <f t="shared" si="35"/>
        <v>2.3321607505860089</v>
      </c>
      <c r="T143" s="13">
        <f t="shared" si="30"/>
        <v>8.5867023255434161E-2</v>
      </c>
      <c r="U143" s="67">
        <f t="shared" si="31"/>
        <v>7.4452106489965031E-2</v>
      </c>
      <c r="V143" s="13">
        <f t="shared" si="32"/>
        <v>1.141491676546913E-2</v>
      </c>
      <c r="Y143" s="28"/>
      <c r="Z143" s="28"/>
    </row>
    <row r="144" spans="1:26" x14ac:dyDescent="0.35">
      <c r="A144" s="1">
        <v>1882.04</v>
      </c>
      <c r="B144" s="2">
        <v>5.78</v>
      </c>
      <c r="C144" s="3">
        <v>0.32</v>
      </c>
      <c r="D144" s="4">
        <v>0.43669999999999998</v>
      </c>
      <c r="E144" s="5">
        <v>10.370910739999999</v>
      </c>
      <c r="F144" s="3">
        <f t="shared" si="33"/>
        <v>1882.2916666666565</v>
      </c>
      <c r="G144" s="6">
        <f>G141*9/12+G153*3/12</f>
        <v>3.6225000000000001</v>
      </c>
      <c r="H144" s="3">
        <f t="shared" si="25"/>
        <v>169.7783024212973</v>
      </c>
      <c r="I144" s="3">
        <f t="shared" si="26"/>
        <v>9.3994907914905088</v>
      </c>
      <c r="J144" s="7">
        <f t="shared" si="34"/>
        <v>334.00672546203913</v>
      </c>
      <c r="K144" s="3">
        <f t="shared" si="27"/>
        <v>12.827367589512201</v>
      </c>
      <c r="L144" s="7">
        <f t="shared" si="28"/>
        <v>25.235421627901815</v>
      </c>
      <c r="M144" s="27">
        <f t="shared" si="22"/>
        <v>14.916997168375302</v>
      </c>
      <c r="N144" s="9"/>
      <c r="O144" s="10">
        <f t="shared" si="23"/>
        <v>19.149099336903042</v>
      </c>
      <c r="P144" s="10"/>
      <c r="Q144" s="29">
        <f t="shared" si="24"/>
        <v>7.4981727357587777E-3</v>
      </c>
      <c r="R144" s="6">
        <f t="shared" si="29"/>
        <v>1.0029494154185046</v>
      </c>
      <c r="S144" s="6">
        <f t="shared" si="35"/>
        <v>2.317574217329899</v>
      </c>
      <c r="T144" s="13">
        <f t="shared" si="30"/>
        <v>8.8000811534221457E-2</v>
      </c>
      <c r="U144" s="67">
        <f t="shared" si="31"/>
        <v>7.6783745334904951E-2</v>
      </c>
      <c r="V144" s="13">
        <f t="shared" si="32"/>
        <v>1.1217066199316506E-2</v>
      </c>
      <c r="Y144" s="28"/>
      <c r="Z144" s="28"/>
    </row>
    <row r="145" spans="1:26" x14ac:dyDescent="0.35">
      <c r="A145" s="1">
        <v>1882.05</v>
      </c>
      <c r="B145" s="2">
        <v>5.71</v>
      </c>
      <c r="C145" s="3">
        <v>0.32</v>
      </c>
      <c r="D145" s="4">
        <v>0.43580000000000002</v>
      </c>
      <c r="E145" s="5">
        <v>10.465995039999999</v>
      </c>
      <c r="F145" s="3">
        <f t="shared" si="33"/>
        <v>1882.3749999999898</v>
      </c>
      <c r="G145" s="6">
        <f>G141*8/12+G153*4/12</f>
        <v>3.6233333333333335</v>
      </c>
      <c r="H145" s="3">
        <f t="shared" si="25"/>
        <v>166.19839617275417</v>
      </c>
      <c r="I145" s="3">
        <f t="shared" si="26"/>
        <v>9.3140957574923533</v>
      </c>
      <c r="J145" s="7">
        <f t="shared" si="34"/>
        <v>328.49091338162856</v>
      </c>
      <c r="K145" s="3">
        <f t="shared" si="27"/>
        <v>12.6846341597349</v>
      </c>
      <c r="L145" s="7">
        <f t="shared" si="28"/>
        <v>25.071162881210814</v>
      </c>
      <c r="M145" s="27">
        <f t="shared" si="22"/>
        <v>14.567103202191763</v>
      </c>
      <c r="N145" s="9"/>
      <c r="O145" s="10">
        <f t="shared" si="23"/>
        <v>18.698420500259182</v>
      </c>
      <c r="P145" s="10"/>
      <c r="Q145" s="29">
        <f t="shared" si="24"/>
        <v>9.9918347756730377E-3</v>
      </c>
      <c r="R145" s="6">
        <f t="shared" si="29"/>
        <v>1.0029501125727069</v>
      </c>
      <c r="S145" s="6">
        <f t="shared" si="35"/>
        <v>2.3032922810258158</v>
      </c>
      <c r="T145" s="13">
        <f t="shared" si="30"/>
        <v>9.0185722671140445E-2</v>
      </c>
      <c r="U145" s="67">
        <f t="shared" si="31"/>
        <v>7.7664059676380237E-2</v>
      </c>
      <c r="V145" s="13">
        <f t="shared" si="32"/>
        <v>1.2521662994760208E-2</v>
      </c>
      <c r="Y145" s="28"/>
      <c r="Z145" s="28"/>
    </row>
    <row r="146" spans="1:26" x14ac:dyDescent="0.35">
      <c r="A146" s="1">
        <v>1882.06</v>
      </c>
      <c r="B146" s="2">
        <v>5.68</v>
      </c>
      <c r="C146" s="3">
        <v>0.32</v>
      </c>
      <c r="D146" s="4">
        <v>0.435</v>
      </c>
      <c r="E146" s="5">
        <v>10.56116033</v>
      </c>
      <c r="F146" s="3">
        <f t="shared" si="33"/>
        <v>1882.458333333323</v>
      </c>
      <c r="G146" s="6">
        <f>G141*7/12+G153*5/12</f>
        <v>3.6241666666666665</v>
      </c>
      <c r="H146" s="3">
        <f t="shared" si="25"/>
        <v>163.83547507416733</v>
      </c>
      <c r="I146" s="3">
        <f t="shared" si="26"/>
        <v>9.2301676098122467</v>
      </c>
      <c r="J146" s="7">
        <f t="shared" si="34"/>
        <v>325.34088743124812</v>
      </c>
      <c r="K146" s="3">
        <f t="shared" si="27"/>
        <v>12.547259094588522</v>
      </c>
      <c r="L146" s="7">
        <f t="shared" si="28"/>
        <v>24.916071484611436</v>
      </c>
      <c r="M146" s="27">
        <f t="shared" si="22"/>
        <v>14.327404890131668</v>
      </c>
      <c r="N146" s="9"/>
      <c r="O146" s="10">
        <f t="shared" si="23"/>
        <v>18.390197818723443</v>
      </c>
      <c r="P146" s="10"/>
      <c r="Q146" s="29">
        <f t="shared" si="24"/>
        <v>1.2729276253183271E-2</v>
      </c>
      <c r="R146" s="6">
        <f t="shared" si="29"/>
        <v>1.0029508097267625</v>
      </c>
      <c r="S146" s="6">
        <f t="shared" si="35"/>
        <v>2.2892713462933485</v>
      </c>
      <c r="T146" s="13">
        <f t="shared" si="30"/>
        <v>9.1024269459491602E-2</v>
      </c>
      <c r="U146" s="67">
        <f t="shared" si="31"/>
        <v>7.8538130082240531E-2</v>
      </c>
      <c r="V146" s="13">
        <f t="shared" si="32"/>
        <v>1.2486139377251071E-2</v>
      </c>
      <c r="Y146" s="28"/>
      <c r="Z146" s="28"/>
    </row>
    <row r="147" spans="1:26" x14ac:dyDescent="0.35">
      <c r="A147" s="1">
        <v>1882.07</v>
      </c>
      <c r="B147" s="2">
        <v>6</v>
      </c>
      <c r="C147" s="3">
        <v>0.32</v>
      </c>
      <c r="D147" s="4">
        <v>0.43419999999999997</v>
      </c>
      <c r="E147" s="5">
        <v>10.465995039999999</v>
      </c>
      <c r="F147" s="3">
        <f t="shared" si="33"/>
        <v>1882.5416666666563</v>
      </c>
      <c r="G147" s="6">
        <f>G141*6/12+G153*6/12</f>
        <v>3.625</v>
      </c>
      <c r="H147" s="3">
        <f t="shared" si="25"/>
        <v>174.63929545298163</v>
      </c>
      <c r="I147" s="3">
        <f t="shared" si="26"/>
        <v>9.3140957574923533</v>
      </c>
      <c r="J147" s="7">
        <f t="shared" si="34"/>
        <v>348.33618717488372</v>
      </c>
      <c r="K147" s="3">
        <f t="shared" si="27"/>
        <v>12.638063680947434</v>
      </c>
      <c r="L147" s="7">
        <f t="shared" si="28"/>
        <v>25.207928745222414</v>
      </c>
      <c r="M147" s="27">
        <f t="shared" si="22"/>
        <v>15.240559761217824</v>
      </c>
      <c r="N147" s="9"/>
      <c r="O147" s="10">
        <f t="shared" si="23"/>
        <v>19.55702412921713</v>
      </c>
      <c r="P147" s="10"/>
      <c r="Q147" s="29">
        <f t="shared" si="24"/>
        <v>9.0931419186627213E-3</v>
      </c>
      <c r="R147" s="6">
        <f t="shared" si="29"/>
        <v>1.0029515068806714</v>
      </c>
      <c r="S147" s="6">
        <f t="shared" si="35"/>
        <v>2.3169038804771618</v>
      </c>
      <c r="T147" s="13">
        <f t="shared" si="30"/>
        <v>8.1088598385693045E-2</v>
      </c>
      <c r="U147" s="67">
        <f t="shared" si="31"/>
        <v>7.45920020030304E-2</v>
      </c>
      <c r="V147" s="13">
        <f t="shared" si="32"/>
        <v>6.4965963826626449E-3</v>
      </c>
      <c r="Y147" s="28"/>
      <c r="Z147" s="28"/>
    </row>
    <row r="148" spans="1:26" x14ac:dyDescent="0.35">
      <c r="A148" s="1">
        <v>1882.08</v>
      </c>
      <c r="B148" s="2">
        <v>6.18</v>
      </c>
      <c r="C148" s="3">
        <v>0.32</v>
      </c>
      <c r="D148" s="4">
        <v>0.43330000000000002</v>
      </c>
      <c r="E148" s="5">
        <v>10.56116033</v>
      </c>
      <c r="F148" s="3">
        <f t="shared" si="33"/>
        <v>1882.6249999999895</v>
      </c>
      <c r="G148" s="6">
        <f>G141*5/12+G153*7/12</f>
        <v>3.6258333333333335</v>
      </c>
      <c r="H148" s="3">
        <f t="shared" si="25"/>
        <v>178.25761196449901</v>
      </c>
      <c r="I148" s="3">
        <f t="shared" si="26"/>
        <v>9.2301676098122467</v>
      </c>
      <c r="J148" s="7">
        <f t="shared" si="34"/>
        <v>357.08750527313089</v>
      </c>
      <c r="K148" s="3">
        <f t="shared" si="27"/>
        <v>12.498223829161395</v>
      </c>
      <c r="L148" s="7">
        <f t="shared" si="28"/>
        <v>25.03657217392356</v>
      </c>
      <c r="M148" s="27">
        <f t="shared" si="22"/>
        <v>15.525429331463034</v>
      </c>
      <c r="N148" s="9"/>
      <c r="O148" s="10">
        <f t="shared" si="23"/>
        <v>19.913629768832696</v>
      </c>
      <c r="P148" s="10"/>
      <c r="Q148" s="29">
        <f t="shared" si="24"/>
        <v>8.0445140503407481E-3</v>
      </c>
      <c r="R148" s="6">
        <f t="shared" si="29"/>
        <v>1.0029522040344336</v>
      </c>
      <c r="S148" s="6">
        <f t="shared" si="35"/>
        <v>2.3028032886110448</v>
      </c>
      <c r="T148" s="13">
        <f t="shared" si="30"/>
        <v>7.8918475339219585E-2</v>
      </c>
      <c r="U148" s="67">
        <f t="shared" si="31"/>
        <v>7.4060927270700239E-2</v>
      </c>
      <c r="V148" s="13">
        <f t="shared" si="32"/>
        <v>4.8575480685193462E-3</v>
      </c>
      <c r="Y148" s="28"/>
      <c r="Z148" s="28"/>
    </row>
    <row r="149" spans="1:26" x14ac:dyDescent="0.35">
      <c r="A149" s="1">
        <v>1882.09</v>
      </c>
      <c r="B149" s="2">
        <v>6.24</v>
      </c>
      <c r="C149" s="3">
        <v>0.32</v>
      </c>
      <c r="D149" s="4">
        <v>0.4325</v>
      </c>
      <c r="E149" s="5">
        <v>10.275745450000001</v>
      </c>
      <c r="F149" s="3">
        <f t="shared" si="33"/>
        <v>1882.7083333333228</v>
      </c>
      <c r="G149" s="6">
        <f>G141*4/12+G153*8/12</f>
        <v>3.6266666666666669</v>
      </c>
      <c r="H149" s="3">
        <f t="shared" si="25"/>
        <v>184.98754851892522</v>
      </c>
      <c r="I149" s="3">
        <f t="shared" si="26"/>
        <v>9.4865409496884734</v>
      </c>
      <c r="J149" s="7">
        <f t="shared" si="34"/>
        <v>372.15261242556846</v>
      </c>
      <c r="K149" s="3">
        <f t="shared" si="27"/>
        <v>12.821653002313328</v>
      </c>
      <c r="L149" s="7">
        <f t="shared" si="28"/>
        <v>25.794231550329869</v>
      </c>
      <c r="M149" s="27">
        <f t="shared" si="22"/>
        <v>16.081106624462315</v>
      </c>
      <c r="N149" s="9"/>
      <c r="O149" s="10">
        <f t="shared" si="23"/>
        <v>20.617194705981778</v>
      </c>
      <c r="P149" s="10"/>
      <c r="Q149" s="29">
        <f t="shared" si="24"/>
        <v>2.4137828797115776E-3</v>
      </c>
      <c r="R149" s="6">
        <f t="shared" si="29"/>
        <v>1.0029529011880489</v>
      </c>
      <c r="S149" s="6">
        <f t="shared" si="35"/>
        <v>2.3737521789893026</v>
      </c>
      <c r="T149" s="13">
        <f t="shared" si="30"/>
        <v>7.2144532924365512E-2</v>
      </c>
      <c r="U149" s="67">
        <f t="shared" si="31"/>
        <v>7.1024545572330622E-2</v>
      </c>
      <c r="V149" s="13">
        <f t="shared" si="32"/>
        <v>1.1199873520348902E-3</v>
      </c>
      <c r="Y149" s="28"/>
      <c r="Z149" s="28"/>
    </row>
    <row r="150" spans="1:26" x14ac:dyDescent="0.35">
      <c r="A150" s="1">
        <v>1882.1</v>
      </c>
      <c r="B150" s="2">
        <v>6.07</v>
      </c>
      <c r="C150" s="3">
        <v>0.32</v>
      </c>
      <c r="D150" s="4">
        <v>0.43169999999999997</v>
      </c>
      <c r="E150" s="5">
        <v>10.180580170000001</v>
      </c>
      <c r="F150" s="3">
        <f t="shared" si="33"/>
        <v>1882.7916666666561</v>
      </c>
      <c r="G150" s="6">
        <f>G141*3/12+G153*9/12</f>
        <v>3.6274999999999999</v>
      </c>
      <c r="H150" s="3">
        <f t="shared" si="25"/>
        <v>181.62992669601462</v>
      </c>
      <c r="I150" s="3">
        <f t="shared" si="26"/>
        <v>9.5752185408113153</v>
      </c>
      <c r="J150" s="7">
        <f t="shared" si="34"/>
        <v>367.00310808855937</v>
      </c>
      <c r="K150" s="3">
        <f t="shared" si="27"/>
        <v>12.917568262713262</v>
      </c>
      <c r="L150" s="7">
        <f t="shared" si="28"/>
        <v>26.101357786133615</v>
      </c>
      <c r="M150" s="27">
        <f t="shared" si="22"/>
        <v>15.755581030526557</v>
      </c>
      <c r="N150" s="9"/>
      <c r="O150" s="10">
        <f t="shared" si="23"/>
        <v>20.192326679272227</v>
      </c>
      <c r="P150" s="10"/>
      <c r="Q150" s="29">
        <f t="shared" si="24"/>
        <v>4.9450109153501148E-3</v>
      </c>
      <c r="R150" s="6">
        <f t="shared" si="29"/>
        <v>1.0029535983415176</v>
      </c>
      <c r="S150" s="6">
        <f t="shared" si="35"/>
        <v>2.4030163434652692</v>
      </c>
      <c r="T150" s="13">
        <f t="shared" si="30"/>
        <v>7.6154360316408098E-2</v>
      </c>
      <c r="U150" s="67">
        <f t="shared" si="31"/>
        <v>6.9931876531223347E-2</v>
      </c>
      <c r="V150" s="13">
        <f t="shared" si="32"/>
        <v>6.2224837851847514E-3</v>
      </c>
      <c r="Y150" s="28"/>
      <c r="Z150" s="28"/>
    </row>
    <row r="151" spans="1:26" x14ac:dyDescent="0.35">
      <c r="A151" s="1">
        <v>1882.11</v>
      </c>
      <c r="B151" s="2">
        <v>5.81</v>
      </c>
      <c r="C151" s="3">
        <v>0.32</v>
      </c>
      <c r="D151" s="4">
        <v>0.43080000000000002</v>
      </c>
      <c r="E151" s="5">
        <v>10.08541488</v>
      </c>
      <c r="F151" s="3">
        <f t="shared" si="33"/>
        <v>1882.8749999999893</v>
      </c>
      <c r="G151" s="6">
        <f>G141*2/12+G153*10/12</f>
        <v>3.6283333333333334</v>
      </c>
      <c r="H151" s="3">
        <f t="shared" si="25"/>
        <v>175.49049900860399</v>
      </c>
      <c r="I151" s="3">
        <f t="shared" si="26"/>
        <v>9.6655696527974673</v>
      </c>
      <c r="J151" s="7">
        <f t="shared" si="34"/>
        <v>356.22525205584157</v>
      </c>
      <c r="K151" s="3">
        <f t="shared" si="27"/>
        <v>13.01227314507859</v>
      </c>
      <c r="L151" s="7">
        <f t="shared" si="28"/>
        <v>26.413397346928839</v>
      </c>
      <c r="M151" s="27">
        <f t="shared" si="22"/>
        <v>15.192670313165339</v>
      </c>
      <c r="N151" s="9"/>
      <c r="O151" s="10">
        <f t="shared" si="23"/>
        <v>19.466185805701748</v>
      </c>
      <c r="P151" s="10"/>
      <c r="Q151" s="29">
        <f t="shared" si="24"/>
        <v>3.5008618493167637E-3</v>
      </c>
      <c r="R151" s="6">
        <f t="shared" si="29"/>
        <v>1.0029542954948398</v>
      </c>
      <c r="S151" s="6">
        <f t="shared" si="35"/>
        <v>2.4328555595556973</v>
      </c>
      <c r="T151" s="13">
        <f t="shared" si="30"/>
        <v>7.6599919710658604E-2</v>
      </c>
      <c r="U151" s="67">
        <f t="shared" si="31"/>
        <v>6.6094865782868828E-2</v>
      </c>
      <c r="V151" s="13">
        <f t="shared" si="32"/>
        <v>1.0505053927789776E-2</v>
      </c>
      <c r="Y151" s="28"/>
      <c r="Z151" s="28"/>
    </row>
    <row r="152" spans="1:26" x14ac:dyDescent="0.35">
      <c r="A152" s="1">
        <v>1882.12</v>
      </c>
      <c r="B152" s="2">
        <v>5.84</v>
      </c>
      <c r="C152" s="3">
        <v>0.32</v>
      </c>
      <c r="D152" s="4">
        <v>0.43</v>
      </c>
      <c r="E152" s="5">
        <v>9.9903305790000001</v>
      </c>
      <c r="F152" s="3">
        <f t="shared" si="33"/>
        <v>1882.9583333333226</v>
      </c>
      <c r="G152" s="6">
        <f>G141*1/12+G153*11/12</f>
        <v>3.6291666666666669</v>
      </c>
      <c r="H152" s="3">
        <f t="shared" si="25"/>
        <v>178.07552472183315</v>
      </c>
      <c r="I152" s="3">
        <f t="shared" si="26"/>
        <v>9.7575629984566117</v>
      </c>
      <c r="J152" s="7">
        <f t="shared" si="34"/>
        <v>363.12311246035961</v>
      </c>
      <c r="K152" s="3">
        <f t="shared" si="27"/>
        <v>13.111725279176071</v>
      </c>
      <c r="L152" s="7">
        <f t="shared" si="28"/>
        <v>26.736804513348396</v>
      </c>
      <c r="M152" s="27">
        <f t="shared" si="22"/>
        <v>15.382128332081971</v>
      </c>
      <c r="N152" s="9"/>
      <c r="O152" s="10">
        <f t="shared" si="23"/>
        <v>19.704614063292858</v>
      </c>
      <c r="P152" s="10"/>
      <c r="Q152" s="29">
        <f t="shared" si="24"/>
        <v>3.1815143101116272E-3</v>
      </c>
      <c r="R152" s="6">
        <f t="shared" si="29"/>
        <v>1.0029549926480152</v>
      </c>
      <c r="S152" s="6">
        <f t="shared" si="35"/>
        <v>2.4632663671671393</v>
      </c>
      <c r="T152" s="13">
        <f t="shared" si="30"/>
        <v>7.2413094622438168E-2</v>
      </c>
      <c r="U152" s="67">
        <f t="shared" si="31"/>
        <v>6.3652658861443445E-2</v>
      </c>
      <c r="V152" s="13">
        <f t="shared" si="32"/>
        <v>8.7604357609947225E-3</v>
      </c>
      <c r="Y152" s="28"/>
      <c r="Z152" s="28"/>
    </row>
    <row r="153" spans="1:26" x14ac:dyDescent="0.35">
      <c r="A153" s="1">
        <v>1883.01</v>
      </c>
      <c r="B153" s="2">
        <v>5.81</v>
      </c>
      <c r="C153" s="3">
        <v>0.32079999999999997</v>
      </c>
      <c r="D153" s="4">
        <v>0.42749999999999999</v>
      </c>
      <c r="E153" s="5">
        <v>9.9903305790000001</v>
      </c>
      <c r="F153" s="3">
        <f t="shared" si="33"/>
        <v>1883.0416666666558</v>
      </c>
      <c r="G153" s="6">
        <v>3.63</v>
      </c>
      <c r="H153" s="3">
        <f t="shared" si="25"/>
        <v>177.1607531907278</v>
      </c>
      <c r="I153" s="3">
        <f t="shared" si="26"/>
        <v>9.7819569059527502</v>
      </c>
      <c r="J153" s="7">
        <f t="shared" si="34"/>
        <v>362.91999565087826</v>
      </c>
      <c r="K153" s="3">
        <f t="shared" si="27"/>
        <v>13.035494318250629</v>
      </c>
      <c r="L153" s="7">
        <f t="shared" si="28"/>
        <v>26.703665772934681</v>
      </c>
      <c r="M153" s="27">
        <f t="shared" si="22"/>
        <v>15.270259119098572</v>
      </c>
      <c r="N153" s="9"/>
      <c r="O153" s="10">
        <f t="shared" si="23"/>
        <v>19.556713466650198</v>
      </c>
      <c r="P153" s="10"/>
      <c r="Q153" s="29">
        <f t="shared" si="24"/>
        <v>3.6494449665530615E-3</v>
      </c>
      <c r="R153" s="6">
        <f t="shared" si="29"/>
        <v>1.0030943156162713</v>
      </c>
      <c r="S153" s="6">
        <f t="shared" si="35"/>
        <v>2.4705453011722214</v>
      </c>
      <c r="T153" s="13">
        <f t="shared" si="30"/>
        <v>7.0838011350811136E-2</v>
      </c>
      <c r="U153" s="67">
        <f t="shared" si="31"/>
        <v>5.9651685724352754E-2</v>
      </c>
      <c r="V153" s="13">
        <f t="shared" si="32"/>
        <v>1.1186325626458382E-2</v>
      </c>
      <c r="Y153" s="28"/>
      <c r="Z153" s="28"/>
    </row>
    <row r="154" spans="1:26" x14ac:dyDescent="0.35">
      <c r="A154" s="1">
        <v>1883.02</v>
      </c>
      <c r="B154" s="2">
        <v>5.68</v>
      </c>
      <c r="C154" s="3">
        <v>0.32169999999999999</v>
      </c>
      <c r="D154" s="4">
        <v>0.42499999999999999</v>
      </c>
      <c r="E154" s="5">
        <v>10.08541488</v>
      </c>
      <c r="F154" s="3">
        <f t="shared" si="33"/>
        <v>1883.1249999999891</v>
      </c>
      <c r="G154" s="6">
        <f>G153*11/12+G165*1/12</f>
        <v>3.6291666666666669</v>
      </c>
      <c r="H154" s="3">
        <f t="shared" si="25"/>
        <v>171.563861337155</v>
      </c>
      <c r="I154" s="3">
        <f t="shared" si="26"/>
        <v>9.7169179915779527</v>
      </c>
      <c r="J154" s="7">
        <f t="shared" si="34"/>
        <v>353.11335422721936</v>
      </c>
      <c r="K154" s="3">
        <f t="shared" si="27"/>
        <v>12.837084695121636</v>
      </c>
      <c r="L154" s="7">
        <f t="shared" si="28"/>
        <v>26.42133372298737</v>
      </c>
      <c r="M154" s="27">
        <f t="shared" si="22"/>
        <v>14.757590146176224</v>
      </c>
      <c r="N154" s="9"/>
      <c r="O154" s="10">
        <f t="shared" si="23"/>
        <v>18.898222188468406</v>
      </c>
      <c r="P154" s="10"/>
      <c r="Q154" s="29">
        <f t="shared" si="24"/>
        <v>4.7305375556530999E-3</v>
      </c>
      <c r="R154" s="6">
        <f t="shared" si="29"/>
        <v>1.0030936238807047</v>
      </c>
      <c r="S154" s="6">
        <f t="shared" si="35"/>
        <v>2.4548258166309074</v>
      </c>
      <c r="T154" s="13">
        <f t="shared" si="30"/>
        <v>7.0953710792271751E-2</v>
      </c>
      <c r="U154" s="67">
        <f t="shared" si="31"/>
        <v>5.9426127509803583E-2</v>
      </c>
      <c r="V154" s="13">
        <f t="shared" si="32"/>
        <v>1.1527583282468168E-2</v>
      </c>
      <c r="Y154" s="28"/>
      <c r="Z154" s="28"/>
    </row>
    <row r="155" spans="1:26" x14ac:dyDescent="0.35">
      <c r="A155" s="1">
        <v>1883.03</v>
      </c>
      <c r="B155" s="2">
        <v>5.75</v>
      </c>
      <c r="C155" s="3">
        <v>0.32250000000000001</v>
      </c>
      <c r="D155" s="4">
        <v>0.42249999999999999</v>
      </c>
      <c r="E155" s="5">
        <v>9.9903305790000001</v>
      </c>
      <c r="F155" s="3">
        <f t="shared" si="33"/>
        <v>1883.2083333333223</v>
      </c>
      <c r="G155" s="6">
        <f>G153*10/12+G165*2/12</f>
        <v>3.6283333333333334</v>
      </c>
      <c r="H155" s="3">
        <f t="shared" si="25"/>
        <v>175.33121012851723</v>
      </c>
      <c r="I155" s="3">
        <f t="shared" si="26"/>
        <v>9.8337939593820529</v>
      </c>
      <c r="J155" s="7">
        <f t="shared" si="34"/>
        <v>362.55398750775356</v>
      </c>
      <c r="K155" s="3">
        <f t="shared" si="27"/>
        <v>12.883032396399745</v>
      </c>
      <c r="L155" s="7">
        <f t="shared" si="28"/>
        <v>26.63983647339581</v>
      </c>
      <c r="M155" s="27">
        <f t="shared" si="22"/>
        <v>15.051254121401641</v>
      </c>
      <c r="N155" s="9"/>
      <c r="O155" s="10">
        <f t="shared" si="23"/>
        <v>19.273105236150073</v>
      </c>
      <c r="P155" s="10"/>
      <c r="Q155" s="29">
        <f t="shared" si="24"/>
        <v>2.4952795648935377E-3</v>
      </c>
      <c r="R155" s="6">
        <f t="shared" si="29"/>
        <v>1.0030929321452842</v>
      </c>
      <c r="S155" s="6">
        <f t="shared" si="35"/>
        <v>2.4858565356826419</v>
      </c>
      <c r="T155" s="13">
        <f t="shared" si="30"/>
        <v>6.716270953053316E-2</v>
      </c>
      <c r="U155" s="67">
        <f t="shared" si="31"/>
        <v>6.1016058027777653E-2</v>
      </c>
      <c r="V155" s="13">
        <f t="shared" si="32"/>
        <v>6.1466515027555069E-3</v>
      </c>
      <c r="Y155" s="28"/>
      <c r="Z155" s="28"/>
    </row>
    <row r="156" spans="1:26" x14ac:dyDescent="0.35">
      <c r="A156" s="1">
        <v>1883.04</v>
      </c>
      <c r="B156" s="2">
        <v>5.87</v>
      </c>
      <c r="C156" s="3">
        <v>0.32329999999999998</v>
      </c>
      <c r="D156" s="4">
        <v>0.42</v>
      </c>
      <c r="E156" s="5">
        <v>9.8951652889999995</v>
      </c>
      <c r="F156" s="3">
        <f t="shared" si="33"/>
        <v>1883.2916666666556</v>
      </c>
      <c r="G156" s="6">
        <f>G153*9/12+G165*3/12</f>
        <v>3.6274999999999999</v>
      </c>
      <c r="H156" s="3">
        <f t="shared" si="25"/>
        <v>180.71170897850783</v>
      </c>
      <c r="I156" s="3">
        <f t="shared" si="26"/>
        <v>9.952997531984936</v>
      </c>
      <c r="J156" s="7">
        <f t="shared" si="34"/>
        <v>375.39499599925006</v>
      </c>
      <c r="K156" s="3">
        <f t="shared" si="27"/>
        <v>12.929968955872791</v>
      </c>
      <c r="L156" s="7">
        <f t="shared" si="28"/>
        <v>26.859607890917378</v>
      </c>
      <c r="M156" s="27">
        <f t="shared" si="22"/>
        <v>15.482067222036674</v>
      </c>
      <c r="N156" s="9"/>
      <c r="O156" s="10">
        <f t="shared" si="23"/>
        <v>19.821692820458185</v>
      </c>
      <c r="P156" s="10"/>
      <c r="Q156" s="29">
        <f t="shared" si="24"/>
        <v>-2.7539500508169668E-4</v>
      </c>
      <c r="R156" s="6">
        <f t="shared" si="29"/>
        <v>1.0030922404100109</v>
      </c>
      <c r="S156" s="6">
        <f t="shared" si="35"/>
        <v>2.5175264230135626</v>
      </c>
      <c r="T156" s="13">
        <f t="shared" si="30"/>
        <v>6.5166438210078059E-2</v>
      </c>
      <c r="U156" s="67">
        <f t="shared" si="31"/>
        <v>6.1341614895081609E-2</v>
      </c>
      <c r="V156" s="13">
        <f t="shared" si="32"/>
        <v>3.8248233149964506E-3</v>
      </c>
      <c r="Y156" s="28"/>
      <c r="Z156" s="28"/>
    </row>
    <row r="157" spans="1:26" x14ac:dyDescent="0.35">
      <c r="A157" s="1">
        <v>1883.05</v>
      </c>
      <c r="B157" s="2">
        <v>5.77</v>
      </c>
      <c r="C157" s="3">
        <v>0.32419999999999999</v>
      </c>
      <c r="D157" s="4">
        <v>0.41749999999999998</v>
      </c>
      <c r="E157" s="5">
        <v>9.8000000000000007</v>
      </c>
      <c r="F157" s="3">
        <f t="shared" si="33"/>
        <v>1883.3749999999889</v>
      </c>
      <c r="G157" s="6">
        <f>G153*8/12+G165*4/12</f>
        <v>3.6266666666666669</v>
      </c>
      <c r="H157" s="3">
        <f t="shared" si="25"/>
        <v>179.35809489795915</v>
      </c>
      <c r="I157" s="3">
        <f t="shared" si="26"/>
        <v>10.077624673469387</v>
      </c>
      <c r="J157" s="7">
        <f t="shared" si="34"/>
        <v>374.32764699378635</v>
      </c>
      <c r="K157" s="3">
        <f t="shared" si="27"/>
        <v>12.977817091836734</v>
      </c>
      <c r="L157" s="7">
        <f t="shared" si="28"/>
        <v>27.085232689758378</v>
      </c>
      <c r="M157" s="27">
        <f t="shared" si="22"/>
        <v>15.335497637337069</v>
      </c>
      <c r="N157" s="9"/>
      <c r="O157" s="10">
        <f t="shared" si="23"/>
        <v>19.632642919503571</v>
      </c>
      <c r="P157" s="10"/>
      <c r="Q157" s="29">
        <f t="shared" si="24"/>
        <v>1.5315856185122156E-3</v>
      </c>
      <c r="R157" s="6">
        <f t="shared" si="29"/>
        <v>1.0030915486748841</v>
      </c>
      <c r="S157" s="6">
        <f t="shared" si="35"/>
        <v>2.5498338701624506</v>
      </c>
      <c r="T157" s="13">
        <f t="shared" si="30"/>
        <v>5.7396602854010936E-2</v>
      </c>
      <c r="U157" s="67">
        <f t="shared" si="31"/>
        <v>6.167323542397618E-2</v>
      </c>
      <c r="V157" s="13">
        <f t="shared" si="32"/>
        <v>-4.2766325699652441E-3</v>
      </c>
      <c r="Y157" s="28"/>
      <c r="Z157" s="28"/>
    </row>
    <row r="158" spans="1:26" x14ac:dyDescent="0.35">
      <c r="A158" s="1">
        <v>1883.06</v>
      </c>
      <c r="B158" s="2">
        <v>5.82</v>
      </c>
      <c r="C158" s="3">
        <v>0.32500000000000001</v>
      </c>
      <c r="D158" s="4">
        <v>0.41499999999999998</v>
      </c>
      <c r="E158" s="5">
        <v>9.5145851239999999</v>
      </c>
      <c r="F158" s="3">
        <f t="shared" si="33"/>
        <v>1883.4583333333221</v>
      </c>
      <c r="G158" s="6">
        <f>G153*7/12+G165*5/12</f>
        <v>3.6258333333333335</v>
      </c>
      <c r="H158" s="3">
        <f t="shared" si="25"/>
        <v>186.33926302554778</v>
      </c>
      <c r="I158" s="3">
        <f t="shared" si="26"/>
        <v>10.405543038368219</v>
      </c>
      <c r="J158" s="7">
        <f t="shared" si="34"/>
        <v>390.70736179604683</v>
      </c>
      <c r="K158" s="3">
        <f t="shared" si="27"/>
        <v>13.287078033608648</v>
      </c>
      <c r="L158" s="7">
        <f t="shared" si="28"/>
        <v>27.859717378927741</v>
      </c>
      <c r="M158" s="27">
        <f t="shared" si="22"/>
        <v>15.903388388583796</v>
      </c>
      <c r="N158" s="9"/>
      <c r="O158" s="10">
        <f t="shared" si="23"/>
        <v>20.356448023345457</v>
      </c>
      <c r="P158" s="10"/>
      <c r="Q158" s="29">
        <f t="shared" si="24"/>
        <v>-7.5976968980639992E-4</v>
      </c>
      <c r="R158" s="6">
        <f t="shared" si="29"/>
        <v>1.0030908569399042</v>
      </c>
      <c r="S158" s="6">
        <f t="shared" si="35"/>
        <v>2.634442213616405</v>
      </c>
      <c r="T158" s="13">
        <f t="shared" si="30"/>
        <v>5.0884397746418841E-2</v>
      </c>
      <c r="U158" s="67">
        <f t="shared" si="31"/>
        <v>6.126186231879216E-2</v>
      </c>
      <c r="V158" s="13">
        <f t="shared" si="32"/>
        <v>-1.0377464572373318E-2</v>
      </c>
      <c r="Y158" s="28"/>
      <c r="Z158" s="28"/>
    </row>
    <row r="159" spans="1:26" x14ac:dyDescent="0.35">
      <c r="A159" s="1">
        <v>1883.07</v>
      </c>
      <c r="B159" s="2">
        <v>5.73</v>
      </c>
      <c r="C159" s="3">
        <v>0.32579999999999998</v>
      </c>
      <c r="D159" s="4">
        <v>0.41249999999999998</v>
      </c>
      <c r="E159" s="5">
        <v>9.3242545450000005</v>
      </c>
      <c r="F159" s="3">
        <f t="shared" si="33"/>
        <v>1883.5416666666554</v>
      </c>
      <c r="G159" s="6">
        <f>G153*6/12+G165*6/12</f>
        <v>3.625</v>
      </c>
      <c r="H159" s="3">
        <f t="shared" si="25"/>
        <v>187.20254381472381</v>
      </c>
      <c r="I159" s="3">
        <f t="shared" si="26"/>
        <v>10.644081810617278</v>
      </c>
      <c r="J159" s="7">
        <f t="shared" si="34"/>
        <v>394.37728214512032</v>
      </c>
      <c r="K159" s="3">
        <f t="shared" si="27"/>
        <v>13.476622918599226</v>
      </c>
      <c r="L159" s="7">
        <f t="shared" si="28"/>
        <v>28.391034709400021</v>
      </c>
      <c r="M159" s="27">
        <f t="shared" si="22"/>
        <v>15.948783127017032</v>
      </c>
      <c r="N159" s="9"/>
      <c r="O159" s="10">
        <f t="shared" si="23"/>
        <v>20.410434017234657</v>
      </c>
      <c r="P159" s="10"/>
      <c r="Q159" s="29">
        <f t="shared" si="24"/>
        <v>-2.8937843102309069E-3</v>
      </c>
      <c r="R159" s="6">
        <f t="shared" si="29"/>
        <v>1.0030901652050708</v>
      </c>
      <c r="S159" s="6">
        <f t="shared" si="35"/>
        <v>2.6965264444908019</v>
      </c>
      <c r="T159" s="13">
        <f t="shared" si="30"/>
        <v>4.2886011694532877E-2</v>
      </c>
      <c r="U159" s="67">
        <f t="shared" si="31"/>
        <v>6.1912515956893621E-2</v>
      </c>
      <c r="V159" s="13">
        <f t="shared" si="32"/>
        <v>-1.9026504262360744E-2</v>
      </c>
      <c r="Y159" s="28"/>
      <c r="Z159" s="28"/>
    </row>
    <row r="160" spans="1:26" x14ac:dyDescent="0.35">
      <c r="A160" s="1">
        <v>1883.08</v>
      </c>
      <c r="B160" s="2">
        <v>5.47</v>
      </c>
      <c r="C160" s="3">
        <v>0.32669999999999999</v>
      </c>
      <c r="D160" s="4">
        <v>0.41</v>
      </c>
      <c r="E160" s="5">
        <v>9.3242545450000005</v>
      </c>
      <c r="F160" s="3">
        <f t="shared" si="33"/>
        <v>1883.6249999999886</v>
      </c>
      <c r="G160" s="6">
        <f>G153*5/12+G165*7/12</f>
        <v>3.6241666666666665</v>
      </c>
      <c r="H160" s="3">
        <f t="shared" si="25"/>
        <v>178.70818755087942</v>
      </c>
      <c r="I160" s="3">
        <f t="shared" si="26"/>
        <v>10.673485351530587</v>
      </c>
      <c r="J160" s="7">
        <f t="shared" si="34"/>
        <v>378.35613522516735</v>
      </c>
      <c r="K160" s="3">
        <f t="shared" si="27"/>
        <v>13.394946416062261</v>
      </c>
      <c r="L160" s="7">
        <f t="shared" si="28"/>
        <v>28.359417813952216</v>
      </c>
      <c r="M160" s="27">
        <f t="shared" si="22"/>
        <v>15.196810876629849</v>
      </c>
      <c r="N160" s="9"/>
      <c r="O160" s="10">
        <f t="shared" si="23"/>
        <v>19.448085508176309</v>
      </c>
      <c r="P160" s="10"/>
      <c r="Q160" s="29">
        <f t="shared" si="24"/>
        <v>2.1712055410358366E-4</v>
      </c>
      <c r="R160" s="6">
        <f t="shared" si="29"/>
        <v>1.0030894734703844</v>
      </c>
      <c r="S160" s="6">
        <f t="shared" si="35"/>
        <v>2.7048591566841207</v>
      </c>
      <c r="T160" s="13">
        <f t="shared" si="30"/>
        <v>4.9430569783938338E-2</v>
      </c>
      <c r="U160" s="67">
        <f t="shared" si="31"/>
        <v>6.6236070497677879E-2</v>
      </c>
      <c r="V160" s="13">
        <f t="shared" si="32"/>
        <v>-1.6805500713739541E-2</v>
      </c>
      <c r="Y160" s="28"/>
      <c r="Z160" s="28"/>
    </row>
    <row r="161" spans="1:26" x14ac:dyDescent="0.35">
      <c r="A161" s="1">
        <v>1883.09</v>
      </c>
      <c r="B161" s="2">
        <v>5.53</v>
      </c>
      <c r="C161" s="3">
        <v>0.32750000000000001</v>
      </c>
      <c r="D161" s="4">
        <v>0.40749999999999997</v>
      </c>
      <c r="E161" s="5">
        <v>9.229089256</v>
      </c>
      <c r="F161" s="3">
        <f t="shared" si="33"/>
        <v>1883.7083333333219</v>
      </c>
      <c r="G161" s="6">
        <f>G153*4/12+G165*8/12</f>
        <v>3.6233333333333335</v>
      </c>
      <c r="H161" s="3">
        <f t="shared" si="25"/>
        <v>182.53137696168795</v>
      </c>
      <c r="I161" s="3">
        <f t="shared" si="26"/>
        <v>10.8099504439336</v>
      </c>
      <c r="J161" s="7">
        <f t="shared" si="34"/>
        <v>388.35769950824545</v>
      </c>
      <c r="K161" s="3">
        <f t="shared" si="27"/>
        <v>13.450549025657836</v>
      </c>
      <c r="L161" s="7">
        <f t="shared" si="28"/>
        <v>28.617678580399641</v>
      </c>
      <c r="M161" s="27">
        <f t="shared" si="22"/>
        <v>15.49469242579346</v>
      </c>
      <c r="N161" s="9"/>
      <c r="O161" s="10">
        <f t="shared" si="23"/>
        <v>19.828736618724506</v>
      </c>
      <c r="P161" s="10"/>
      <c r="Q161" s="29">
        <f t="shared" si="24"/>
        <v>-2.0348484115957216E-3</v>
      </c>
      <c r="R161" s="6">
        <f t="shared" si="29"/>
        <v>1.0030887817358447</v>
      </c>
      <c r="S161" s="6">
        <f t="shared" si="35"/>
        <v>2.741192934805083</v>
      </c>
      <c r="T161" s="13">
        <f t="shared" si="30"/>
        <v>5.0166423843972296E-2</v>
      </c>
      <c r="U161" s="67">
        <f t="shared" si="31"/>
        <v>6.0899350444703071E-2</v>
      </c>
      <c r="V161" s="13">
        <f t="shared" si="32"/>
        <v>-1.0732926600730774E-2</v>
      </c>
      <c r="Y161" s="28"/>
      <c r="Z161" s="28"/>
    </row>
    <row r="162" spans="1:26" x14ac:dyDescent="0.35">
      <c r="A162" s="1">
        <v>1883.1</v>
      </c>
      <c r="B162" s="2">
        <v>5.38</v>
      </c>
      <c r="C162" s="3">
        <v>0.32829999999999998</v>
      </c>
      <c r="D162" s="4">
        <v>0.40500000000000003</v>
      </c>
      <c r="E162" s="5">
        <v>9.229089256</v>
      </c>
      <c r="F162" s="3">
        <f t="shared" si="33"/>
        <v>1883.7916666666551</v>
      </c>
      <c r="G162" s="6">
        <f>G153*3/12+G165*9/12</f>
        <v>3.6225000000000001</v>
      </c>
      <c r="H162" s="3">
        <f t="shared" si="25"/>
        <v>177.580254620955</v>
      </c>
      <c r="I162" s="3">
        <f t="shared" si="26"/>
        <v>10.83635642975084</v>
      </c>
      <c r="J162" s="7">
        <f t="shared" si="34"/>
        <v>379.74489018988669</v>
      </c>
      <c r="K162" s="3">
        <f t="shared" si="27"/>
        <v>13.368030319978955</v>
      </c>
      <c r="L162" s="7">
        <f t="shared" si="28"/>
        <v>28.586743592361355</v>
      </c>
      <c r="M162" s="27">
        <f t="shared" si="22"/>
        <v>15.048056270223841</v>
      </c>
      <c r="N162" s="9"/>
      <c r="O162" s="10">
        <f t="shared" si="23"/>
        <v>19.259308186439718</v>
      </c>
      <c r="P162" s="10"/>
      <c r="Q162" s="29">
        <f t="shared" si="24"/>
        <v>2.1206134844089508E-3</v>
      </c>
      <c r="R162" s="6">
        <f t="shared" si="29"/>
        <v>1.0030880900014516</v>
      </c>
      <c r="S162" s="6">
        <f t="shared" si="35"/>
        <v>2.7496598814765356</v>
      </c>
      <c r="T162" s="13">
        <f t="shared" si="30"/>
        <v>5.4719040933593588E-2</v>
      </c>
      <c r="U162" s="67">
        <f t="shared" si="31"/>
        <v>5.9550858290052133E-2</v>
      </c>
      <c r="V162" s="13">
        <f t="shared" si="32"/>
        <v>-4.8318173564585454E-3</v>
      </c>
      <c r="Y162" s="28"/>
      <c r="Z162" s="28"/>
    </row>
    <row r="163" spans="1:26" x14ac:dyDescent="0.35">
      <c r="A163" s="1">
        <v>1883.11</v>
      </c>
      <c r="B163" s="2">
        <v>5.46</v>
      </c>
      <c r="C163" s="3">
        <v>0.32919999999999999</v>
      </c>
      <c r="D163" s="4">
        <v>0.40250000000000002</v>
      </c>
      <c r="E163" s="5">
        <v>9.1340049590000003</v>
      </c>
      <c r="F163" s="3">
        <f t="shared" si="33"/>
        <v>1883.8749999999884</v>
      </c>
      <c r="G163" s="6">
        <f>G153*2/12+G165*10/12</f>
        <v>3.621666666666667</v>
      </c>
      <c r="H163" s="3">
        <f t="shared" si="25"/>
        <v>182.09693857907615</v>
      </c>
      <c r="I163" s="3">
        <f t="shared" si="26"/>
        <v>10.979178054987521</v>
      </c>
      <c r="J163" s="7">
        <f t="shared" si="34"/>
        <v>391.3600791749497</v>
      </c>
      <c r="K163" s="3">
        <f t="shared" si="27"/>
        <v>13.423812779867795</v>
      </c>
      <c r="L163" s="7">
        <f t="shared" si="28"/>
        <v>28.850262246871296</v>
      </c>
      <c r="M163" s="27">
        <f t="shared" si="22"/>
        <v>15.408218142448868</v>
      </c>
      <c r="N163" s="9"/>
      <c r="O163" s="10">
        <f t="shared" si="23"/>
        <v>19.72054454393318</v>
      </c>
      <c r="P163" s="10"/>
      <c r="Q163" s="29">
        <f t="shared" si="24"/>
        <v>2.6325881891270456E-3</v>
      </c>
      <c r="R163" s="6">
        <f t="shared" si="29"/>
        <v>1.0030873982672053</v>
      </c>
      <c r="S163" s="6">
        <f t="shared" si="35"/>
        <v>2.7868632216408189</v>
      </c>
      <c r="T163" s="13">
        <f t="shared" si="30"/>
        <v>5.6424677914184374E-2</v>
      </c>
      <c r="U163" s="67">
        <f t="shared" si="31"/>
        <v>6.1280485508864002E-2</v>
      </c>
      <c r="V163" s="13">
        <f t="shared" si="32"/>
        <v>-4.8558075946796286E-3</v>
      </c>
      <c r="Y163" s="28"/>
      <c r="Z163" s="28"/>
    </row>
    <row r="164" spans="1:26" x14ac:dyDescent="0.35">
      <c r="A164" s="1">
        <v>1883.12</v>
      </c>
      <c r="B164" s="2">
        <v>5.34</v>
      </c>
      <c r="C164" s="3">
        <v>0.33</v>
      </c>
      <c r="D164" s="4">
        <v>0.4</v>
      </c>
      <c r="E164" s="5">
        <v>9.229089256</v>
      </c>
      <c r="F164" s="3">
        <f t="shared" si="33"/>
        <v>1883.9583333333217</v>
      </c>
      <c r="G164" s="6">
        <f>G153*1/12+G165*11/12</f>
        <v>3.6208333333333336</v>
      </c>
      <c r="H164" s="3">
        <f t="shared" si="25"/>
        <v>176.25995533009285</v>
      </c>
      <c r="I164" s="3">
        <f t="shared" si="26"/>
        <v>10.892469149612483</v>
      </c>
      <c r="J164" s="7">
        <f t="shared" si="34"/>
        <v>380.76614803886798</v>
      </c>
      <c r="K164" s="3">
        <f t="shared" si="27"/>
        <v>13.202992908621191</v>
      </c>
      <c r="L164" s="7">
        <f t="shared" si="28"/>
        <v>28.521808841862779</v>
      </c>
      <c r="M164" s="27">
        <f t="shared" si="22"/>
        <v>14.896403941887163</v>
      </c>
      <c r="N164" s="9"/>
      <c r="O164" s="10">
        <f t="shared" si="23"/>
        <v>19.066539273012442</v>
      </c>
      <c r="P164" s="10"/>
      <c r="Q164" s="29">
        <f t="shared" si="24"/>
        <v>3.5706001324259246E-3</v>
      </c>
      <c r="R164" s="6">
        <f t="shared" si="29"/>
        <v>1.0030867065331059</v>
      </c>
      <c r="S164" s="6">
        <f t="shared" si="35"/>
        <v>2.7666665895248732</v>
      </c>
      <c r="T164" s="13">
        <f t="shared" si="30"/>
        <v>5.7475353446503119E-2</v>
      </c>
      <c r="U164" s="67">
        <f t="shared" si="31"/>
        <v>6.3844100093285894E-2</v>
      </c>
      <c r="V164" s="13">
        <f t="shared" si="32"/>
        <v>-6.3687466467827747E-3</v>
      </c>
      <c r="Y164" s="28"/>
      <c r="Z164" s="28"/>
    </row>
    <row r="165" spans="1:26" x14ac:dyDescent="0.35">
      <c r="A165" s="1">
        <v>1884.01</v>
      </c>
      <c r="B165" s="2">
        <v>5.18</v>
      </c>
      <c r="C165" s="3">
        <v>0.32829999999999998</v>
      </c>
      <c r="D165" s="4">
        <v>0.39250000000000002</v>
      </c>
      <c r="E165" s="5">
        <v>9.229089256</v>
      </c>
      <c r="F165" s="3">
        <f t="shared" si="33"/>
        <v>1884.0416666666549</v>
      </c>
      <c r="G165" s="6">
        <v>3.62</v>
      </c>
      <c r="H165" s="3">
        <f t="shared" si="25"/>
        <v>170.97875816664438</v>
      </c>
      <c r="I165" s="3">
        <f t="shared" si="26"/>
        <v>10.83635642975084</v>
      </c>
      <c r="J165" s="7">
        <f t="shared" si="34"/>
        <v>371.30819738603617</v>
      </c>
      <c r="K165" s="3">
        <f t="shared" si="27"/>
        <v>12.955436791584543</v>
      </c>
      <c r="L165" s="7">
        <f t="shared" si="28"/>
        <v>28.134839280698692</v>
      </c>
      <c r="M165" s="27">
        <f t="shared" si="22"/>
        <v>14.432821721970727</v>
      </c>
      <c r="N165" s="9"/>
      <c r="O165" s="10">
        <f t="shared" si="23"/>
        <v>18.478450440666563</v>
      </c>
      <c r="P165" s="10"/>
      <c r="Q165" s="29">
        <f t="shared" si="24"/>
        <v>4.2286421889659725E-3</v>
      </c>
      <c r="R165" s="6">
        <f t="shared" si="29"/>
        <v>1.0037103920018629</v>
      </c>
      <c r="S165" s="6">
        <f t="shared" si="35"/>
        <v>2.7752064773616856</v>
      </c>
      <c r="T165" s="13">
        <f t="shared" si="30"/>
        <v>6.136130363660941E-2</v>
      </c>
      <c r="U165" s="67">
        <f t="shared" si="31"/>
        <v>6.6799644147194748E-2</v>
      </c>
      <c r="V165" s="13">
        <f t="shared" si="32"/>
        <v>-5.4383405105853377E-3</v>
      </c>
      <c r="Y165" s="28"/>
      <c r="Z165" s="28"/>
    </row>
    <row r="166" spans="1:26" x14ac:dyDescent="0.35">
      <c r="A166" s="1">
        <v>1884.02</v>
      </c>
      <c r="B166" s="2">
        <v>5.32</v>
      </c>
      <c r="C166" s="3">
        <v>0.32669999999999999</v>
      </c>
      <c r="D166" s="4">
        <v>0.38500000000000001</v>
      </c>
      <c r="E166" s="5">
        <v>9.229089256</v>
      </c>
      <c r="F166" s="3">
        <f t="shared" si="33"/>
        <v>1884.1249999999882</v>
      </c>
      <c r="G166" s="6">
        <f>G165*11/12+G177*1/12</f>
        <v>3.6116666666666668</v>
      </c>
      <c r="H166" s="3">
        <f t="shared" si="25"/>
        <v>175.59980568466182</v>
      </c>
      <c r="I166" s="3">
        <f t="shared" si="26"/>
        <v>10.783544458116356</v>
      </c>
      <c r="J166" s="7">
        <f t="shared" si="34"/>
        <v>383.29507254199757</v>
      </c>
      <c r="K166" s="3">
        <f t="shared" si="27"/>
        <v>12.707880674547894</v>
      </c>
      <c r="L166" s="7">
        <f t="shared" si="28"/>
        <v>27.738459197118242</v>
      </c>
      <c r="M166" s="27">
        <f t="shared" si="22"/>
        <v>14.80596022881671</v>
      </c>
      <c r="N166" s="9"/>
      <c r="O166" s="10">
        <f t="shared" si="23"/>
        <v>18.9602488316449</v>
      </c>
      <c r="P166" s="10"/>
      <c r="Q166" s="29">
        <f t="shared" si="24"/>
        <v>2.5658227261833311E-3</v>
      </c>
      <c r="R166" s="6">
        <f t="shared" si="29"/>
        <v>1.0037037188195472</v>
      </c>
      <c r="S166" s="6">
        <f t="shared" si="35"/>
        <v>2.7855035812788063</v>
      </c>
      <c r="T166" s="13">
        <f t="shared" si="30"/>
        <v>6.1427589579871045E-2</v>
      </c>
      <c r="U166" s="67">
        <f t="shared" si="31"/>
        <v>6.8402515600217706E-2</v>
      </c>
      <c r="V166" s="13">
        <f t="shared" si="32"/>
        <v>-6.9749260203466612E-3</v>
      </c>
      <c r="Y166" s="28"/>
      <c r="Z166" s="28"/>
    </row>
    <row r="167" spans="1:26" x14ac:dyDescent="0.35">
      <c r="A167" s="1">
        <v>1884.03</v>
      </c>
      <c r="B167" s="2">
        <v>5.3</v>
      </c>
      <c r="C167" s="3">
        <v>0.32500000000000001</v>
      </c>
      <c r="D167" s="4">
        <v>0.3775</v>
      </c>
      <c r="E167" s="5">
        <v>9.229089256</v>
      </c>
      <c r="F167" s="3">
        <f t="shared" si="33"/>
        <v>1884.2083333333214</v>
      </c>
      <c r="G167" s="6">
        <f>G165*10/12+G177*2/12</f>
        <v>3.6033333333333335</v>
      </c>
      <c r="H167" s="3">
        <f t="shared" si="25"/>
        <v>174.93965603923075</v>
      </c>
      <c r="I167" s="3">
        <f t="shared" si="26"/>
        <v>10.727431738254717</v>
      </c>
      <c r="J167" s="7">
        <f t="shared" si="34"/>
        <v>383.80541215926053</v>
      </c>
      <c r="K167" s="3">
        <f t="shared" si="27"/>
        <v>12.460324557511248</v>
      </c>
      <c r="L167" s="7">
        <f t="shared" si="28"/>
        <v>27.337083601909594</v>
      </c>
      <c r="M167" s="27">
        <f t="shared" si="22"/>
        <v>14.736023454014472</v>
      </c>
      <c r="N167" s="9"/>
      <c r="O167" s="10">
        <f t="shared" si="23"/>
        <v>18.875642451992523</v>
      </c>
      <c r="P167" s="10"/>
      <c r="Q167" s="29">
        <f t="shared" si="24"/>
        <v>2.9697008462466062E-3</v>
      </c>
      <c r="R167" s="6">
        <f t="shared" si="29"/>
        <v>1.0036970457842034</v>
      </c>
      <c r="S167" s="6">
        <f t="shared" si="35"/>
        <v>2.7958203033147049</v>
      </c>
      <c r="T167" s="13">
        <f t="shared" si="30"/>
        <v>6.7913097106354625E-2</v>
      </c>
      <c r="U167" s="67">
        <f t="shared" si="31"/>
        <v>7.1568922197797535E-2</v>
      </c>
      <c r="V167" s="13">
        <f t="shared" si="32"/>
        <v>-3.6558250914429102E-3</v>
      </c>
      <c r="Y167" s="28"/>
      <c r="Z167" s="28"/>
    </row>
    <row r="168" spans="1:26" x14ac:dyDescent="0.35">
      <c r="A168" s="1">
        <v>1884.04</v>
      </c>
      <c r="B168" s="2">
        <v>5.0599999999999996</v>
      </c>
      <c r="C168" s="3">
        <v>0.32329999999999998</v>
      </c>
      <c r="D168" s="4">
        <v>0.37</v>
      </c>
      <c r="E168" s="5">
        <v>9.0388396689999997</v>
      </c>
      <c r="F168" s="3">
        <f t="shared" si="33"/>
        <v>1884.2916666666547</v>
      </c>
      <c r="G168" s="6">
        <f>G165*9/12+G177*3/12</f>
        <v>3.5949999999999998</v>
      </c>
      <c r="H168" s="3">
        <f t="shared" si="25"/>
        <v>170.53325387400452</v>
      </c>
      <c r="I168" s="3">
        <f t="shared" si="26"/>
        <v>10.895929046929973</v>
      </c>
      <c r="J168" s="7">
        <f t="shared" si="34"/>
        <v>376.13014867314683</v>
      </c>
      <c r="K168" s="3">
        <f t="shared" si="27"/>
        <v>12.469822911735509</v>
      </c>
      <c r="L168" s="7">
        <f t="shared" si="28"/>
        <v>27.503587946455401</v>
      </c>
      <c r="M168" s="27">
        <f t="shared" si="22"/>
        <v>14.353453682579476</v>
      </c>
      <c r="N168" s="9"/>
      <c r="O168" s="10">
        <f t="shared" si="23"/>
        <v>18.395357641018055</v>
      </c>
      <c r="P168" s="10"/>
      <c r="Q168" s="29">
        <f t="shared" si="24"/>
        <v>4.3444054785742731E-3</v>
      </c>
      <c r="R168" s="6">
        <f t="shared" si="29"/>
        <v>1.003690372895923</v>
      </c>
      <c r="S168" s="6">
        <f t="shared" si="35"/>
        <v>2.865220590486206</v>
      </c>
      <c r="T168" s="13">
        <f t="shared" si="30"/>
        <v>7.1949238312908781E-2</v>
      </c>
      <c r="U168" s="67">
        <f t="shared" si="31"/>
        <v>6.9447376007533146E-2</v>
      </c>
      <c r="V168" s="13">
        <f t="shared" si="32"/>
        <v>2.501862305375635E-3</v>
      </c>
      <c r="Y168" s="28"/>
      <c r="Z168" s="28"/>
    </row>
    <row r="169" spans="1:26" x14ac:dyDescent="0.35">
      <c r="A169" s="1">
        <v>1884.05</v>
      </c>
      <c r="B169" s="2">
        <v>4.6500000000000004</v>
      </c>
      <c r="C169" s="3">
        <v>0.32169999999999999</v>
      </c>
      <c r="D169" s="4">
        <v>0.36249999999999999</v>
      </c>
      <c r="E169" s="5">
        <v>8.8485090910000004</v>
      </c>
      <c r="F169" s="3">
        <f t="shared" si="33"/>
        <v>1884.3749999999879</v>
      </c>
      <c r="G169" s="6">
        <f>G165*8/12+G177*4/12</f>
        <v>3.5866666666666669</v>
      </c>
      <c r="H169" s="3">
        <f t="shared" si="25"/>
        <v>160.08627390582404</v>
      </c>
      <c r="I169" s="3">
        <f t="shared" si="26"/>
        <v>11.075215981828729</v>
      </c>
      <c r="J169" s="7">
        <f t="shared" si="34"/>
        <v>355.12380243615746</v>
      </c>
      <c r="K169" s="3">
        <f t="shared" si="27"/>
        <v>12.47984393351854</v>
      </c>
      <c r="L169" s="7">
        <f t="shared" si="28"/>
        <v>27.684382447980017</v>
      </c>
      <c r="M169" s="27">
        <f t="shared" si="22"/>
        <v>13.465050313804907</v>
      </c>
      <c r="N169" s="9"/>
      <c r="O169" s="10">
        <f t="shared" si="23"/>
        <v>17.272918948879877</v>
      </c>
      <c r="P169" s="10"/>
      <c r="Q169" s="29">
        <f t="shared" si="24"/>
        <v>7.7210795261652976E-3</v>
      </c>
      <c r="R169" s="6">
        <f t="shared" si="29"/>
        <v>1.0036837001547976</v>
      </c>
      <c r="S169" s="6">
        <f t="shared" si="35"/>
        <v>2.9376523816989404</v>
      </c>
      <c r="T169" s="13">
        <f t="shared" si="30"/>
        <v>7.4521666454081759E-2</v>
      </c>
      <c r="U169" s="67">
        <f t="shared" si="31"/>
        <v>6.7280863955631931E-2</v>
      </c>
      <c r="V169" s="13">
        <f t="shared" si="32"/>
        <v>7.2408024984498276E-3</v>
      </c>
      <c r="Y169" s="28"/>
      <c r="Z169" s="28"/>
    </row>
    <row r="170" spans="1:26" x14ac:dyDescent="0.35">
      <c r="A170" s="1">
        <v>1884.06</v>
      </c>
      <c r="B170" s="2">
        <v>4.46</v>
      </c>
      <c r="C170" s="3">
        <v>0.32</v>
      </c>
      <c r="D170" s="4">
        <v>0.35499999999999998</v>
      </c>
      <c r="E170" s="5">
        <v>8.8485090910000004</v>
      </c>
      <c r="F170" s="3">
        <f t="shared" si="33"/>
        <v>1884.4583333333212</v>
      </c>
      <c r="G170" s="6">
        <f>G165*7/12+G177*5/12</f>
        <v>3.5783333333333336</v>
      </c>
      <c r="H170" s="3">
        <f t="shared" si="25"/>
        <v>153.54511432687639</v>
      </c>
      <c r="I170" s="3">
        <f t="shared" si="26"/>
        <v>11.016689817174989</v>
      </c>
      <c r="J170" s="7">
        <f t="shared" si="34"/>
        <v>342.64991976994116</v>
      </c>
      <c r="K170" s="3">
        <f t="shared" si="27"/>
        <v>12.2216402659285</v>
      </c>
      <c r="L170" s="7">
        <f t="shared" si="28"/>
        <v>27.273704376306974</v>
      </c>
      <c r="M170" s="27">
        <f t="shared" si="22"/>
        <v>12.906876483666863</v>
      </c>
      <c r="N170" s="9"/>
      <c r="O170" s="10">
        <f t="shared" si="23"/>
        <v>16.5755624574753</v>
      </c>
      <c r="P170" s="10"/>
      <c r="Q170" s="29">
        <f t="shared" si="24"/>
        <v>1.3335959139286285E-2</v>
      </c>
      <c r="R170" s="6">
        <f t="shared" si="29"/>
        <v>1.0036770275609186</v>
      </c>
      <c r="S170" s="6">
        <f t="shared" si="35"/>
        <v>2.9484738122321463</v>
      </c>
      <c r="T170" s="13">
        <f t="shared" si="30"/>
        <v>7.736576607772383E-2</v>
      </c>
      <c r="U170" s="67">
        <f t="shared" si="31"/>
        <v>6.7387027198885896E-2</v>
      </c>
      <c r="V170" s="13">
        <f t="shared" si="32"/>
        <v>9.9787388788379339E-3</v>
      </c>
      <c r="Y170" s="28"/>
      <c r="Z170" s="28"/>
    </row>
    <row r="171" spans="1:26" x14ac:dyDescent="0.35">
      <c r="A171" s="1">
        <v>1884.07</v>
      </c>
      <c r="B171" s="2">
        <v>4.46</v>
      </c>
      <c r="C171" s="3">
        <v>0.31830000000000003</v>
      </c>
      <c r="D171" s="4">
        <v>0.34749999999999998</v>
      </c>
      <c r="E171" s="5">
        <v>8.7534247930000006</v>
      </c>
      <c r="F171" s="3">
        <f t="shared" si="33"/>
        <v>1884.5416666666545</v>
      </c>
      <c r="G171" s="6">
        <f>G165*6/12+G177*6/12</f>
        <v>3.57</v>
      </c>
      <c r="H171" s="3">
        <f t="shared" si="25"/>
        <v>155.21300201110896</v>
      </c>
      <c r="I171" s="3">
        <f t="shared" si="26"/>
        <v>11.07719698209327</v>
      </c>
      <c r="J171" s="7">
        <f t="shared" si="34"/>
        <v>348.43194442012577</v>
      </c>
      <c r="K171" s="3">
        <f t="shared" si="27"/>
        <v>12.093389730686178</v>
      </c>
      <c r="L171" s="7">
        <f t="shared" si="28"/>
        <v>27.148004638115175</v>
      </c>
      <c r="M171" s="27">
        <f t="shared" si="22"/>
        <v>13.043931585991668</v>
      </c>
      <c r="N171" s="9"/>
      <c r="O171" s="10">
        <f t="shared" si="23"/>
        <v>16.769768530632778</v>
      </c>
      <c r="P171" s="10"/>
      <c r="Q171" s="29">
        <f t="shared" si="24"/>
        <v>1.0776582875225441E-2</v>
      </c>
      <c r="R171" s="6">
        <f t="shared" si="29"/>
        <v>1.0036703551143773</v>
      </c>
      <c r="S171" s="6">
        <f t="shared" si="35"/>
        <v>2.991461070356741</v>
      </c>
      <c r="T171" s="13">
        <f t="shared" si="30"/>
        <v>7.3789069696210019E-2</v>
      </c>
      <c r="U171" s="67">
        <f t="shared" si="31"/>
        <v>6.6339615262161589E-2</v>
      </c>
      <c r="V171" s="13">
        <f t="shared" si="32"/>
        <v>7.4494544340484303E-3</v>
      </c>
      <c r="Y171" s="28"/>
      <c r="Z171" s="28"/>
    </row>
    <row r="172" spans="1:26" x14ac:dyDescent="0.35">
      <c r="A172" s="1">
        <v>1884.08</v>
      </c>
      <c r="B172" s="2">
        <v>4.74</v>
      </c>
      <c r="C172" s="3">
        <v>0.31669999999999998</v>
      </c>
      <c r="D172" s="4">
        <v>0.34</v>
      </c>
      <c r="E172" s="5">
        <v>8.7534247930000006</v>
      </c>
      <c r="F172" s="3">
        <f t="shared" si="33"/>
        <v>1884.6249999999877</v>
      </c>
      <c r="G172" s="6">
        <f>G165*5/12+G177*7/12</f>
        <v>3.5616666666666665</v>
      </c>
      <c r="H172" s="3">
        <f t="shared" si="25"/>
        <v>164.95731603871224</v>
      </c>
      <c r="I172" s="3">
        <f t="shared" si="26"/>
        <v>11.021515187649822</v>
      </c>
      <c r="J172" s="7">
        <f t="shared" si="34"/>
        <v>372.36841172299353</v>
      </c>
      <c r="K172" s="3">
        <f t="shared" si="27"/>
        <v>11.832381319232521</v>
      </c>
      <c r="L172" s="7">
        <f t="shared" si="28"/>
        <v>26.709970461142991</v>
      </c>
      <c r="M172" s="27">
        <f t="shared" si="22"/>
        <v>13.859813341769325</v>
      </c>
      <c r="N172" s="9"/>
      <c r="O172" s="10">
        <f t="shared" si="23"/>
        <v>17.832062630600067</v>
      </c>
      <c r="P172" s="10"/>
      <c r="Q172" s="29">
        <f t="shared" si="24"/>
        <v>7.1264007069202495E-3</v>
      </c>
      <c r="R172" s="6">
        <f t="shared" si="29"/>
        <v>1.0036636828152661</v>
      </c>
      <c r="S172" s="6">
        <f t="shared" si="35"/>
        <v>3.0024407947957856</v>
      </c>
      <c r="T172" s="13">
        <f t="shared" si="30"/>
        <v>6.8022516804265631E-2</v>
      </c>
      <c r="U172" s="67">
        <f t="shared" si="31"/>
        <v>6.3401076592445316E-2</v>
      </c>
      <c r="V172" s="13">
        <f t="shared" si="32"/>
        <v>4.6214402118203157E-3</v>
      </c>
      <c r="Y172" s="28"/>
      <c r="Z172" s="28"/>
    </row>
    <row r="173" spans="1:26" x14ac:dyDescent="0.35">
      <c r="A173" s="1">
        <v>1884.09</v>
      </c>
      <c r="B173" s="2">
        <v>4.59</v>
      </c>
      <c r="C173" s="3">
        <v>0.315</v>
      </c>
      <c r="D173" s="4">
        <v>0.33250000000000002</v>
      </c>
      <c r="E173" s="5">
        <v>8.6582595040000001</v>
      </c>
      <c r="F173" s="3">
        <f t="shared" si="33"/>
        <v>1884.708333333321</v>
      </c>
      <c r="G173" s="6">
        <f>G165*4/12+G177*8/12</f>
        <v>3.5533333333333337</v>
      </c>
      <c r="H173" s="3">
        <f t="shared" si="25"/>
        <v>161.49286231880998</v>
      </c>
      <c r="I173" s="3">
        <f t="shared" si="26"/>
        <v>11.082843492467353</v>
      </c>
      <c r="J173" s="7">
        <f t="shared" si="34"/>
        <v>366.63271748705512</v>
      </c>
      <c r="K173" s="3">
        <f t="shared" si="27"/>
        <v>11.69855701982665</v>
      </c>
      <c r="L173" s="7">
        <f t="shared" si="28"/>
        <v>26.558906005325891</v>
      </c>
      <c r="M173" s="27">
        <f t="shared" si="22"/>
        <v>13.569154744335723</v>
      </c>
      <c r="N173" s="9"/>
      <c r="O173" s="10">
        <f t="shared" si="23"/>
        <v>17.474388100341248</v>
      </c>
      <c r="P173" s="10"/>
      <c r="Q173" s="29">
        <f t="shared" si="24"/>
        <v>7.6948439400387342E-3</v>
      </c>
      <c r="R173" s="6">
        <f t="shared" si="29"/>
        <v>1.0036570106636764</v>
      </c>
      <c r="S173" s="6">
        <f t="shared" si="35"/>
        <v>3.0465623341726928</v>
      </c>
      <c r="T173" s="13">
        <f t="shared" si="30"/>
        <v>7.0307305331770653E-2</v>
      </c>
      <c r="U173" s="67">
        <f t="shared" si="31"/>
        <v>6.0857558975657478E-2</v>
      </c>
      <c r="V173" s="13">
        <f t="shared" si="32"/>
        <v>9.4497463561131756E-3</v>
      </c>
      <c r="Y173" s="28"/>
      <c r="Z173" s="28"/>
    </row>
    <row r="174" spans="1:26" x14ac:dyDescent="0.35">
      <c r="A174" s="1">
        <v>1884.1</v>
      </c>
      <c r="B174" s="2">
        <v>4.4400000000000004</v>
      </c>
      <c r="C174" s="3">
        <v>0.31330000000000002</v>
      </c>
      <c r="D174" s="4">
        <v>0.32500000000000001</v>
      </c>
      <c r="E174" s="5">
        <v>8.5630942149999996</v>
      </c>
      <c r="F174" s="3">
        <f t="shared" si="33"/>
        <v>1884.7916666666542</v>
      </c>
      <c r="G174" s="6">
        <f>G165*3/12+G177*9/12</f>
        <v>3.5449999999999999</v>
      </c>
      <c r="H174" s="3">
        <f t="shared" si="25"/>
        <v>157.95140471895419</v>
      </c>
      <c r="I174" s="3">
        <f t="shared" si="26"/>
        <v>11.14553493208296</v>
      </c>
      <c r="J174" s="7">
        <f t="shared" si="34"/>
        <v>360.70126187999801</v>
      </c>
      <c r="K174" s="3">
        <f t="shared" si="27"/>
        <v>11.561758228301827</v>
      </c>
      <c r="L174" s="7">
        <f t="shared" si="28"/>
        <v>26.402682457432288</v>
      </c>
      <c r="M174" s="27">
        <f t="shared" si="22"/>
        <v>13.273251319134157</v>
      </c>
      <c r="N174" s="9"/>
      <c r="O174" s="10">
        <f t="shared" si="23"/>
        <v>17.112421679154785</v>
      </c>
      <c r="P174" s="10"/>
      <c r="Q174" s="29">
        <f t="shared" si="24"/>
        <v>9.9265400778954516E-3</v>
      </c>
      <c r="R174" s="6">
        <f t="shared" si="29"/>
        <v>1.0036503386596998</v>
      </c>
      <c r="S174" s="6">
        <f t="shared" si="35"/>
        <v>3.0916851994187473</v>
      </c>
      <c r="T174" s="13">
        <f t="shared" si="30"/>
        <v>7.2116021619816006E-2</v>
      </c>
      <c r="U174" s="67">
        <f t="shared" si="31"/>
        <v>6.2777294381323401E-2</v>
      </c>
      <c r="V174" s="13">
        <f t="shared" si="32"/>
        <v>9.3387272384926057E-3</v>
      </c>
      <c r="Y174" s="28"/>
      <c r="Z174" s="28"/>
    </row>
    <row r="175" spans="1:26" x14ac:dyDescent="0.35">
      <c r="A175" s="1">
        <v>1884.11</v>
      </c>
      <c r="B175" s="2">
        <v>4.3499999999999996</v>
      </c>
      <c r="C175" s="3">
        <v>0.31169999999999998</v>
      </c>
      <c r="D175" s="4">
        <v>0.3175</v>
      </c>
      <c r="E175" s="5">
        <v>8.3728446279999993</v>
      </c>
      <c r="F175" s="3">
        <f t="shared" si="33"/>
        <v>1884.8749999999875</v>
      </c>
      <c r="G175" s="6">
        <f>G165*2/12+G177*10/12</f>
        <v>3.5366666666666671</v>
      </c>
      <c r="H175" s="3">
        <f t="shared" si="25"/>
        <v>158.26594292321559</v>
      </c>
      <c r="I175" s="3">
        <f t="shared" si="26"/>
        <v>11.340573427394551</v>
      </c>
      <c r="J175" s="7">
        <f t="shared" si="34"/>
        <v>363.57767983147892</v>
      </c>
      <c r="K175" s="3">
        <f t="shared" si="27"/>
        <v>11.551594684625506</v>
      </c>
      <c r="L175" s="7">
        <f t="shared" si="28"/>
        <v>26.536991573906796</v>
      </c>
      <c r="M175" s="27">
        <f t="shared" si="22"/>
        <v>13.30443760211973</v>
      </c>
      <c r="N175" s="9"/>
      <c r="O175" s="10">
        <f t="shared" si="23"/>
        <v>17.173051638572861</v>
      </c>
      <c r="P175" s="10"/>
      <c r="Q175" s="29">
        <f t="shared" si="24"/>
        <v>8.4526608310660223E-3</v>
      </c>
      <c r="R175" s="6">
        <f t="shared" si="29"/>
        <v>1.0036436668034285</v>
      </c>
      <c r="S175" s="6">
        <f t="shared" si="35"/>
        <v>3.1734772734469385</v>
      </c>
      <c r="T175" s="13">
        <f t="shared" si="30"/>
        <v>7.1702733072092961E-2</v>
      </c>
      <c r="U175" s="67">
        <f t="shared" si="31"/>
        <v>6.0493170421616949E-2</v>
      </c>
      <c r="V175" s="13">
        <f t="shared" si="32"/>
        <v>1.1209562650476013E-2</v>
      </c>
      <c r="Y175" s="28"/>
      <c r="Z175" s="28"/>
    </row>
    <row r="176" spans="1:26" x14ac:dyDescent="0.35">
      <c r="A176" s="1">
        <v>1884.12</v>
      </c>
      <c r="B176" s="2">
        <v>4.34</v>
      </c>
      <c r="C176" s="3">
        <v>0.31</v>
      </c>
      <c r="D176" s="4">
        <v>0.31</v>
      </c>
      <c r="E176" s="5">
        <v>8.2776793390000005</v>
      </c>
      <c r="F176" s="3">
        <f t="shared" si="33"/>
        <v>1884.9583333333208</v>
      </c>
      <c r="G176" s="6">
        <f>G165*1/12+G177*11/12</f>
        <v>3.5283333333333333</v>
      </c>
      <c r="H176" s="3">
        <f t="shared" si="25"/>
        <v>159.71745290627766</v>
      </c>
      <c r="I176" s="3">
        <f t="shared" si="26"/>
        <v>11.408389493305545</v>
      </c>
      <c r="J176" s="7">
        <f t="shared" si="34"/>
        <v>369.09617356199783</v>
      </c>
      <c r="K176" s="3">
        <f t="shared" si="27"/>
        <v>11.408389493305545</v>
      </c>
      <c r="L176" s="7">
        <f t="shared" si="28"/>
        <v>26.364012397285553</v>
      </c>
      <c r="M176" s="27">
        <f t="shared" si="22"/>
        <v>13.432292746944759</v>
      </c>
      <c r="N176" s="9"/>
      <c r="O176" s="10">
        <f t="shared" si="23"/>
        <v>17.357970009963758</v>
      </c>
      <c r="P176" s="10"/>
      <c r="Q176" s="29">
        <f t="shared" si="24"/>
        <v>6.7139154078262875E-3</v>
      </c>
      <c r="R176" s="6">
        <f t="shared" si="29"/>
        <v>1.0036369950949544</v>
      </c>
      <c r="S176" s="6">
        <f t="shared" si="35"/>
        <v>3.2216575487722565</v>
      </c>
      <c r="T176" s="13">
        <f t="shared" si="30"/>
        <v>7.1073393965091158E-2</v>
      </c>
      <c r="U176" s="67">
        <f t="shared" si="31"/>
        <v>6.09069899599195E-2</v>
      </c>
      <c r="V176" s="13">
        <f t="shared" si="32"/>
        <v>1.0166404005171659E-2</v>
      </c>
      <c r="Y176" s="28"/>
      <c r="Z176" s="28"/>
    </row>
    <row r="177" spans="1:26" x14ac:dyDescent="0.35">
      <c r="A177" s="1">
        <v>1885.01</v>
      </c>
      <c r="B177" s="2">
        <v>4.24</v>
      </c>
      <c r="C177" s="3">
        <v>0.30420000000000003</v>
      </c>
      <c r="D177" s="4">
        <v>0.30669999999999997</v>
      </c>
      <c r="E177" s="5">
        <v>8.2776793390000005</v>
      </c>
      <c r="F177" s="3">
        <f t="shared" si="33"/>
        <v>1885.041666666654</v>
      </c>
      <c r="G177" s="6">
        <v>3.52</v>
      </c>
      <c r="H177" s="3">
        <f t="shared" si="25"/>
        <v>156.03732726327587</v>
      </c>
      <c r="I177" s="3">
        <f t="shared" si="26"/>
        <v>11.194942206011444</v>
      </c>
      <c r="J177" s="7">
        <f t="shared" si="34"/>
        <v>362.74754928632888</v>
      </c>
      <c r="K177" s="3">
        <f t="shared" si="27"/>
        <v>11.286945347086487</v>
      </c>
      <c r="L177" s="7">
        <f t="shared" si="28"/>
        <v>26.239309756159681</v>
      </c>
      <c r="M177" s="27">
        <f t="shared" si="22"/>
        <v>13.129817425635959</v>
      </c>
      <c r="N177" s="9"/>
      <c r="O177" s="10">
        <f t="shared" si="23"/>
        <v>16.987379177257118</v>
      </c>
      <c r="P177" s="10"/>
      <c r="Q177" s="29">
        <f t="shared" si="24"/>
        <v>8.512315822483657E-3</v>
      </c>
      <c r="R177" s="6">
        <f t="shared" si="29"/>
        <v>1.0039790233810126</v>
      </c>
      <c r="S177" s="6">
        <f t="shared" si="35"/>
        <v>3.233374701474764</v>
      </c>
      <c r="T177" s="13">
        <f t="shared" si="30"/>
        <v>7.2116062306961215E-2</v>
      </c>
      <c r="U177" s="67">
        <f t="shared" si="31"/>
        <v>6.1006296117269265E-2</v>
      </c>
      <c r="V177" s="13">
        <f t="shared" si="32"/>
        <v>1.110976618969195E-2</v>
      </c>
      <c r="Y177" s="28"/>
      <c r="Z177" s="28"/>
    </row>
    <row r="178" spans="1:26" x14ac:dyDescent="0.35">
      <c r="A178" s="1">
        <v>1885.02</v>
      </c>
      <c r="B178" s="2">
        <v>4.37</v>
      </c>
      <c r="C178" s="3">
        <v>0.29830000000000001</v>
      </c>
      <c r="D178" s="4">
        <v>0.30330000000000001</v>
      </c>
      <c r="E178" s="5">
        <v>8.3728446279999993</v>
      </c>
      <c r="F178" s="3">
        <f t="shared" si="33"/>
        <v>1885.1249999999873</v>
      </c>
      <c r="G178" s="6">
        <f>G177*11/12+G189*1/12</f>
        <v>3.5074999999999998</v>
      </c>
      <c r="H178" s="3">
        <f t="shared" si="25"/>
        <v>158.99360243090851</v>
      </c>
      <c r="I178" s="3">
        <f t="shared" si="26"/>
        <v>10.853041557240278</v>
      </c>
      <c r="J178" s="7">
        <f t="shared" si="34"/>
        <v>371.72269505584802</v>
      </c>
      <c r="K178" s="3">
        <f t="shared" si="27"/>
        <v>11.034956434163515</v>
      </c>
      <c r="L178" s="7">
        <f t="shared" si="28"/>
        <v>25.79942640971138</v>
      </c>
      <c r="M178" s="27">
        <f t="shared" si="22"/>
        <v>13.38481759359796</v>
      </c>
      <c r="N178" s="9"/>
      <c r="O178" s="10">
        <f t="shared" si="23"/>
        <v>17.334064590871236</v>
      </c>
      <c r="P178" s="10"/>
      <c r="Q178" s="29">
        <f t="shared" si="24"/>
        <v>8.2929509633673099E-3</v>
      </c>
      <c r="R178" s="6">
        <f t="shared" si="29"/>
        <v>1.0039692212858526</v>
      </c>
      <c r="S178" s="6">
        <f t="shared" si="35"/>
        <v>3.2093437864353462</v>
      </c>
      <c r="T178" s="13">
        <f t="shared" si="30"/>
        <v>6.8417577629088955E-2</v>
      </c>
      <c r="U178" s="67">
        <f t="shared" si="31"/>
        <v>6.200026643535117E-2</v>
      </c>
      <c r="V178" s="13">
        <f t="shared" si="32"/>
        <v>6.4173111937377847E-3</v>
      </c>
      <c r="Y178" s="28"/>
      <c r="Z178" s="28"/>
    </row>
    <row r="179" spans="1:26" x14ac:dyDescent="0.35">
      <c r="A179" s="1">
        <v>1885.03</v>
      </c>
      <c r="B179" s="2">
        <v>4.38</v>
      </c>
      <c r="C179" s="3">
        <v>0.29249999999999998</v>
      </c>
      <c r="D179" s="4">
        <v>0.3</v>
      </c>
      <c r="E179" s="5">
        <v>8.18251405</v>
      </c>
      <c r="F179" s="3">
        <f t="shared" si="33"/>
        <v>1885.2083333333205</v>
      </c>
      <c r="G179" s="6">
        <f>G177*10/12+G189*2/12</f>
        <v>3.4950000000000001</v>
      </c>
      <c r="H179" s="3">
        <f t="shared" si="25"/>
        <v>163.06418930010881</v>
      </c>
      <c r="I179" s="3">
        <f t="shared" si="26"/>
        <v>10.889560586822334</v>
      </c>
      <c r="J179" s="7">
        <f t="shared" si="34"/>
        <v>383.361240426824</v>
      </c>
      <c r="K179" s="3">
        <f t="shared" si="27"/>
        <v>11.168780089048548</v>
      </c>
      <c r="L179" s="7">
        <f t="shared" si="28"/>
        <v>26.257619207316711</v>
      </c>
      <c r="M179" s="27">
        <f t="shared" si="22"/>
        <v>13.73419409345251</v>
      </c>
      <c r="N179" s="9"/>
      <c r="O179" s="10">
        <f t="shared" si="23"/>
        <v>17.80318966917185</v>
      </c>
      <c r="P179" s="10"/>
      <c r="Q179" s="29">
        <f t="shared" si="24"/>
        <v>4.2926131988318961E-3</v>
      </c>
      <c r="R179" s="6">
        <f t="shared" si="29"/>
        <v>1.0039594196907509</v>
      </c>
      <c r="S179" s="6">
        <f t="shared" si="35"/>
        <v>3.297030105801086</v>
      </c>
      <c r="T179" s="13">
        <f t="shared" si="30"/>
        <v>6.5562237567803328E-2</v>
      </c>
      <c r="U179" s="67">
        <f t="shared" si="31"/>
        <v>5.934418850820089E-2</v>
      </c>
      <c r="V179" s="13">
        <f t="shared" si="32"/>
        <v>6.2180490596024374E-3</v>
      </c>
      <c r="Y179" s="28"/>
      <c r="Z179" s="28"/>
    </row>
    <row r="180" spans="1:26" x14ac:dyDescent="0.35">
      <c r="A180" s="1">
        <v>1885.04</v>
      </c>
      <c r="B180" s="2">
        <v>4.37</v>
      </c>
      <c r="C180" s="3">
        <v>0.28670000000000001</v>
      </c>
      <c r="D180" s="4">
        <v>0.29670000000000002</v>
      </c>
      <c r="E180" s="5">
        <v>8.2776793390000005</v>
      </c>
      <c r="F180" s="3">
        <f t="shared" si="33"/>
        <v>1885.2916666666538</v>
      </c>
      <c r="G180" s="6">
        <f>G177*9/12+G189*3/12</f>
        <v>3.4824999999999999</v>
      </c>
      <c r="H180" s="3">
        <f t="shared" si="25"/>
        <v>160.82149059917819</v>
      </c>
      <c r="I180" s="3">
        <f t="shared" si="26"/>
        <v>10.550920218486128</v>
      </c>
      <c r="J180" s="7">
        <f t="shared" si="34"/>
        <v>380.15577921395897</v>
      </c>
      <c r="K180" s="3">
        <f t="shared" si="27"/>
        <v>10.91893278278631</v>
      </c>
      <c r="L180" s="7">
        <f t="shared" si="28"/>
        <v>25.810576588737216</v>
      </c>
      <c r="M180" s="27">
        <f t="shared" si="22"/>
        <v>13.548548541030055</v>
      </c>
      <c r="N180" s="9"/>
      <c r="O180" s="10">
        <f t="shared" si="23"/>
        <v>17.57750568664596</v>
      </c>
      <c r="P180" s="10"/>
      <c r="Q180" s="29">
        <f t="shared" si="24"/>
        <v>5.7379374721847481E-3</v>
      </c>
      <c r="R180" s="6">
        <f t="shared" si="29"/>
        <v>1.0039496185961747</v>
      </c>
      <c r="S180" s="6">
        <f t="shared" si="35"/>
        <v>3.272029666775143</v>
      </c>
      <c r="T180" s="13">
        <f t="shared" si="30"/>
        <v>6.6817085926330844E-2</v>
      </c>
      <c r="U180" s="67">
        <f t="shared" si="31"/>
        <v>5.5851711698121642E-2</v>
      </c>
      <c r="V180" s="13">
        <f t="shared" si="32"/>
        <v>1.0965374228209201E-2</v>
      </c>
      <c r="Y180" s="28"/>
      <c r="Z180" s="28"/>
    </row>
    <row r="181" spans="1:26" x14ac:dyDescent="0.35">
      <c r="A181" s="1">
        <v>1885.05</v>
      </c>
      <c r="B181" s="2">
        <v>4.32</v>
      </c>
      <c r="C181" s="3">
        <v>0.28079999999999999</v>
      </c>
      <c r="D181" s="4">
        <v>0.29330000000000001</v>
      </c>
      <c r="E181" s="5">
        <v>8.0873811569999994</v>
      </c>
      <c r="F181" s="3">
        <f t="shared" si="33"/>
        <v>1885.374999999987</v>
      </c>
      <c r="G181" s="6">
        <f>G177*8/12+G189*4/12</f>
        <v>3.4699999999999998</v>
      </c>
      <c r="H181" s="3">
        <f t="shared" si="25"/>
        <v>162.72230212136648</v>
      </c>
      <c r="I181" s="3">
        <f t="shared" si="26"/>
        <v>10.576949637888818</v>
      </c>
      <c r="J181" s="7">
        <f t="shared" si="34"/>
        <v>386.73250304415478</v>
      </c>
      <c r="K181" s="3">
        <f t="shared" si="27"/>
        <v>11.047789632452959</v>
      </c>
      <c r="L181" s="7">
        <f t="shared" si="28"/>
        <v>26.256630357141336</v>
      </c>
      <c r="M181" s="27">
        <f t="shared" si="22"/>
        <v>13.711371872561939</v>
      </c>
      <c r="N181" s="9"/>
      <c r="O181" s="10">
        <f t="shared" si="23"/>
        <v>17.804975054591765</v>
      </c>
      <c r="P181" s="10"/>
      <c r="Q181" s="29">
        <f t="shared" si="24"/>
        <v>5.1448214108692769E-3</v>
      </c>
      <c r="R181" s="6">
        <f t="shared" si="29"/>
        <v>1.003939818002592</v>
      </c>
      <c r="S181" s="6">
        <f t="shared" si="35"/>
        <v>3.3622487329327182</v>
      </c>
      <c r="T181" s="13">
        <f t="shared" si="30"/>
        <v>6.9611353143753441E-2</v>
      </c>
      <c r="U181" s="67">
        <f t="shared" si="31"/>
        <v>5.173573114962049E-2</v>
      </c>
      <c r="V181" s="13">
        <f t="shared" si="32"/>
        <v>1.7875621994132951E-2</v>
      </c>
      <c r="Y181" s="28"/>
      <c r="Z181" s="28"/>
    </row>
    <row r="182" spans="1:26" x14ac:dyDescent="0.35">
      <c r="A182" s="1">
        <v>1885.06</v>
      </c>
      <c r="B182" s="2">
        <v>4.3</v>
      </c>
      <c r="C182" s="3">
        <v>0.27500000000000002</v>
      </c>
      <c r="D182" s="4">
        <v>0.28999999999999998</v>
      </c>
      <c r="E182" s="5">
        <v>7.8970910740000004</v>
      </c>
      <c r="F182" s="3">
        <f t="shared" si="33"/>
        <v>1885.4583333333203</v>
      </c>
      <c r="G182" s="6">
        <f>G177*7/12+G189*5/12</f>
        <v>3.4575</v>
      </c>
      <c r="H182" s="3">
        <f t="shared" si="25"/>
        <v>165.87179858070357</v>
      </c>
      <c r="I182" s="3">
        <f t="shared" si="26"/>
        <v>10.608080141789182</v>
      </c>
      <c r="J182" s="7">
        <f t="shared" si="34"/>
        <v>396.31869217858548</v>
      </c>
      <c r="K182" s="3">
        <f t="shared" si="27"/>
        <v>11.186702694977681</v>
      </c>
      <c r="L182" s="7">
        <f t="shared" si="28"/>
        <v>26.728469937625526</v>
      </c>
      <c r="M182" s="27">
        <f t="shared" si="22"/>
        <v>13.978784368698351</v>
      </c>
      <c r="N182" s="9"/>
      <c r="O182" s="10">
        <f t="shared" si="23"/>
        <v>18.166486027738841</v>
      </c>
      <c r="P182" s="10"/>
      <c r="Q182" s="29">
        <f t="shared" si="24"/>
        <v>3.2111125845226268E-3</v>
      </c>
      <c r="R182" s="6">
        <f t="shared" si="29"/>
        <v>1.0039300179104702</v>
      </c>
      <c r="S182" s="6">
        <f t="shared" si="35"/>
        <v>3.4568320770515939</v>
      </c>
      <c r="T182" s="13">
        <f t="shared" si="30"/>
        <v>6.7985077548855521E-2</v>
      </c>
      <c r="U182" s="67">
        <f t="shared" si="31"/>
        <v>4.7599761094873738E-2</v>
      </c>
      <c r="V182" s="13">
        <f t="shared" si="32"/>
        <v>2.0385316453981783E-2</v>
      </c>
      <c r="Y182" s="28"/>
      <c r="Z182" s="28"/>
    </row>
    <row r="183" spans="1:26" x14ac:dyDescent="0.35">
      <c r="A183" s="1">
        <v>1885.07</v>
      </c>
      <c r="B183" s="2">
        <v>4.46</v>
      </c>
      <c r="C183" s="3">
        <v>0.26919999999999999</v>
      </c>
      <c r="D183" s="4">
        <v>0.28670000000000001</v>
      </c>
      <c r="E183" s="5">
        <v>7.9922320659999997</v>
      </c>
      <c r="F183" s="3">
        <f t="shared" si="33"/>
        <v>1885.5416666666536</v>
      </c>
      <c r="G183" s="6">
        <f>G177*6/12+G189*6/12</f>
        <v>3.4449999999999998</v>
      </c>
      <c r="H183" s="3">
        <f t="shared" si="25"/>
        <v>169.99573195326184</v>
      </c>
      <c r="I183" s="3">
        <f t="shared" si="26"/>
        <v>10.260728933143069</v>
      </c>
      <c r="J183" s="7">
        <f t="shared" si="34"/>
        <v>408.2150389578062</v>
      </c>
      <c r="K183" s="3">
        <f t="shared" si="27"/>
        <v>10.927752545067303</v>
      </c>
      <c r="L183" s="7">
        <f t="shared" si="28"/>
        <v>26.24108781820696</v>
      </c>
      <c r="M183" s="27">
        <f t="shared" si="22"/>
        <v>14.326658777089325</v>
      </c>
      <c r="N183" s="9"/>
      <c r="O183" s="10">
        <f t="shared" si="23"/>
        <v>18.627238981582373</v>
      </c>
      <c r="P183" s="10"/>
      <c r="Q183" s="29">
        <f t="shared" si="24"/>
        <v>2.7569141791608381E-3</v>
      </c>
      <c r="R183" s="6">
        <f t="shared" si="29"/>
        <v>1.0039202183202782</v>
      </c>
      <c r="S183" s="6">
        <f t="shared" si="35"/>
        <v>3.4291050046263361</v>
      </c>
      <c r="T183" s="13">
        <f t="shared" si="30"/>
        <v>6.7106572790171404E-2</v>
      </c>
      <c r="U183" s="67">
        <f t="shared" si="31"/>
        <v>5.0076419680159745E-2</v>
      </c>
      <c r="V183" s="13">
        <f t="shared" si="32"/>
        <v>1.7030153110011659E-2</v>
      </c>
      <c r="Y183" s="28"/>
      <c r="Z183" s="28"/>
    </row>
    <row r="184" spans="1:26" x14ac:dyDescent="0.35">
      <c r="A184" s="1">
        <v>1885.08</v>
      </c>
      <c r="B184" s="2">
        <v>4.71</v>
      </c>
      <c r="C184" s="3">
        <v>0.26329999999999998</v>
      </c>
      <c r="D184" s="4">
        <v>0.2833</v>
      </c>
      <c r="E184" s="5">
        <v>7.9922320659999997</v>
      </c>
      <c r="F184" s="3">
        <f t="shared" si="33"/>
        <v>1885.6249999999868</v>
      </c>
      <c r="G184" s="6">
        <f>G177*5/12+G189*7/12</f>
        <v>3.4325000000000001</v>
      </c>
      <c r="H184" s="3">
        <f t="shared" si="25"/>
        <v>179.5246406950366</v>
      </c>
      <c r="I184" s="3">
        <f t="shared" si="26"/>
        <v>10.035846686837184</v>
      </c>
      <c r="J184" s="7">
        <f t="shared" si="34"/>
        <v>433.1053255166816</v>
      </c>
      <c r="K184" s="3">
        <f t="shared" si="27"/>
        <v>10.798159386179165</v>
      </c>
      <c r="L184" s="7">
        <f t="shared" si="28"/>
        <v>26.050687626088298</v>
      </c>
      <c r="M184" s="27">
        <f t="shared" si="22"/>
        <v>15.13041079670715</v>
      </c>
      <c r="N184" s="9"/>
      <c r="O184" s="10">
        <f t="shared" si="23"/>
        <v>19.676139676121831</v>
      </c>
      <c r="P184" s="10"/>
      <c r="Q184" s="29">
        <f t="shared" si="24"/>
        <v>-1.6484217982207505E-3</v>
      </c>
      <c r="R184" s="6">
        <f t="shared" si="29"/>
        <v>1.003910419232485</v>
      </c>
      <c r="S184" s="6">
        <f t="shared" si="35"/>
        <v>3.4425478448876299</v>
      </c>
      <c r="T184" s="13">
        <f t="shared" si="30"/>
        <v>6.420211250971386E-2</v>
      </c>
      <c r="U184" s="67">
        <f t="shared" si="31"/>
        <v>5.132113952714179E-2</v>
      </c>
      <c r="V184" s="13">
        <f t="shared" si="32"/>
        <v>1.288097298257207E-2</v>
      </c>
      <c r="Y184" s="28"/>
      <c r="Z184" s="28"/>
    </row>
    <row r="185" spans="1:26" x14ac:dyDescent="0.35">
      <c r="A185" s="1">
        <v>1885.09</v>
      </c>
      <c r="B185" s="2">
        <v>4.6500000000000004</v>
      </c>
      <c r="C185" s="3">
        <v>0.25750000000000001</v>
      </c>
      <c r="D185" s="4">
        <v>0.28000000000000003</v>
      </c>
      <c r="E185" s="5">
        <v>7.8970910740000004</v>
      </c>
      <c r="F185" s="3">
        <f t="shared" si="33"/>
        <v>1885.7083333333201</v>
      </c>
      <c r="G185" s="6">
        <f>G177*4/12+G189*8/12</f>
        <v>3.42</v>
      </c>
      <c r="H185" s="3">
        <f t="shared" si="25"/>
        <v>179.37299148843528</v>
      </c>
      <c r="I185" s="3">
        <f t="shared" si="26"/>
        <v>9.9330204964025981</v>
      </c>
      <c r="J185" s="7">
        <f t="shared" si="34"/>
        <v>434.73643082251476</v>
      </c>
      <c r="K185" s="3">
        <f t="shared" si="27"/>
        <v>10.80095432618535</v>
      </c>
      <c r="L185" s="7">
        <f t="shared" si="28"/>
        <v>26.177677554904111</v>
      </c>
      <c r="M185" s="27">
        <f t="shared" si="22"/>
        <v>15.116285028724242</v>
      </c>
      <c r="N185" s="9"/>
      <c r="O185" s="10">
        <f t="shared" si="23"/>
        <v>19.662671854522632</v>
      </c>
      <c r="P185" s="10"/>
      <c r="Q185" s="29">
        <f t="shared" si="24"/>
        <v>-1.7970460660680782E-3</v>
      </c>
      <c r="R185" s="6">
        <f t="shared" si="29"/>
        <v>1.0039006206475598</v>
      </c>
      <c r="S185" s="6">
        <f t="shared" si="35"/>
        <v>3.4976462709902125</v>
      </c>
      <c r="T185" s="13">
        <f t="shared" si="30"/>
        <v>6.4824876170400891E-2</v>
      </c>
      <c r="U185" s="67">
        <f t="shared" si="31"/>
        <v>4.986052009694153E-2</v>
      </c>
      <c r="V185" s="13">
        <f t="shared" si="32"/>
        <v>1.4964356073459362E-2</v>
      </c>
      <c r="Y185" s="28"/>
      <c r="Z185" s="28"/>
    </row>
    <row r="186" spans="1:26" x14ac:dyDescent="0.35">
      <c r="A186" s="1">
        <v>1885.1</v>
      </c>
      <c r="B186" s="2">
        <v>4.92</v>
      </c>
      <c r="C186" s="3">
        <v>0.25169999999999998</v>
      </c>
      <c r="D186" s="4">
        <v>0.2767</v>
      </c>
      <c r="E186" s="5">
        <v>7.8970910740000004</v>
      </c>
      <c r="F186" s="3">
        <f t="shared" si="33"/>
        <v>1885.7916666666533</v>
      </c>
      <c r="G186" s="6">
        <f>G177*3/12+G189*9/12</f>
        <v>3.4075000000000002</v>
      </c>
      <c r="H186" s="3">
        <f t="shared" si="25"/>
        <v>189.78819744582825</v>
      </c>
      <c r="I186" s="3">
        <f t="shared" si="26"/>
        <v>9.7092864425030427</v>
      </c>
      <c r="J186" s="7">
        <f t="shared" si="34"/>
        <v>461.94017984586549</v>
      </c>
      <c r="K186" s="3">
        <f t="shared" si="27"/>
        <v>10.673657364483878</v>
      </c>
      <c r="L186" s="7">
        <f t="shared" si="28"/>
        <v>25.979440602307111</v>
      </c>
      <c r="M186" s="27">
        <f t="shared" si="22"/>
        <v>15.991023962168978</v>
      </c>
      <c r="N186" s="9"/>
      <c r="O186" s="10">
        <f t="shared" si="23"/>
        <v>20.7990746396801</v>
      </c>
      <c r="P186" s="10"/>
      <c r="Q186" s="29">
        <f t="shared" si="24"/>
        <v>-5.2907838125079987E-3</v>
      </c>
      <c r="R186" s="6">
        <f t="shared" si="29"/>
        <v>1.0038908225659726</v>
      </c>
      <c r="S186" s="6">
        <f t="shared" si="35"/>
        <v>3.5112892622526974</v>
      </c>
      <c r="T186" s="13">
        <f t="shared" si="30"/>
        <v>5.7192090479622593E-2</v>
      </c>
      <c r="U186" s="67">
        <f t="shared" si="31"/>
        <v>4.9660305629274815E-2</v>
      </c>
      <c r="V186" s="13">
        <f t="shared" si="32"/>
        <v>7.531784850347778E-3</v>
      </c>
      <c r="Y186" s="28"/>
      <c r="Z186" s="28"/>
    </row>
    <row r="187" spans="1:26" x14ac:dyDescent="0.35">
      <c r="A187" s="1">
        <v>1885.11</v>
      </c>
      <c r="B187" s="2">
        <v>5.24</v>
      </c>
      <c r="C187" s="3">
        <v>0.24579999999999999</v>
      </c>
      <c r="D187" s="4">
        <v>0.27329999999999999</v>
      </c>
      <c r="E187" s="5">
        <v>7.9922320659999997</v>
      </c>
      <c r="F187" s="3">
        <f t="shared" si="33"/>
        <v>1885.8749999999866</v>
      </c>
      <c r="G187" s="6">
        <f>G177*2/12+G189*10/12</f>
        <v>3.3950000000000005</v>
      </c>
      <c r="H187" s="3">
        <f t="shared" si="25"/>
        <v>199.72592722759913</v>
      </c>
      <c r="I187" s="3">
        <f t="shared" si="26"/>
        <v>9.3688230749129513</v>
      </c>
      <c r="J187" s="7">
        <f t="shared" si="34"/>
        <v>488.02868131205861</v>
      </c>
      <c r="K187" s="3">
        <f t="shared" si="27"/>
        <v>10.417003036508175</v>
      </c>
      <c r="L187" s="7">
        <f t="shared" si="28"/>
        <v>25.453862328737713</v>
      </c>
      <c r="M187" s="27">
        <f t="shared" si="22"/>
        <v>16.824034498619017</v>
      </c>
      <c r="N187" s="9"/>
      <c r="O187" s="10">
        <f t="shared" si="23"/>
        <v>21.875099662394931</v>
      </c>
      <c r="P187" s="10"/>
      <c r="Q187" s="29">
        <f t="shared" si="24"/>
        <v>-6.2733324591975267E-3</v>
      </c>
      <c r="R187" s="6">
        <f t="shared" si="29"/>
        <v>1.003881024988194</v>
      </c>
      <c r="S187" s="6">
        <f t="shared" si="35"/>
        <v>3.4829894036788773</v>
      </c>
      <c r="T187" s="13">
        <f t="shared" si="30"/>
        <v>4.8167624512902352E-2</v>
      </c>
      <c r="U187" s="67">
        <f t="shared" si="31"/>
        <v>5.0719775080593887E-2</v>
      </c>
      <c r="V187" s="13">
        <f t="shared" si="32"/>
        <v>-2.5521505676915357E-3</v>
      </c>
      <c r="Y187" s="28"/>
      <c r="Z187" s="28"/>
    </row>
    <row r="188" spans="1:26" x14ac:dyDescent="0.35">
      <c r="A188" s="1">
        <v>1885.12</v>
      </c>
      <c r="B188" s="2">
        <v>5.2</v>
      </c>
      <c r="C188" s="3">
        <v>0.24</v>
      </c>
      <c r="D188" s="4">
        <v>0.27</v>
      </c>
      <c r="E188" s="5">
        <v>8.18251405</v>
      </c>
      <c r="F188" s="3">
        <f t="shared" si="33"/>
        <v>1885.9583333333198</v>
      </c>
      <c r="G188" s="6">
        <f>G177*1/12+G189*11/12</f>
        <v>3.3825000000000003</v>
      </c>
      <c r="H188" s="3">
        <f t="shared" si="25"/>
        <v>193.59218821017487</v>
      </c>
      <c r="I188" s="3">
        <f t="shared" si="26"/>
        <v>8.9350240712388391</v>
      </c>
      <c r="J188" s="7">
        <f t="shared" si="34"/>
        <v>474.86032806195402</v>
      </c>
      <c r="K188" s="3">
        <f t="shared" si="27"/>
        <v>10.051902080143696</v>
      </c>
      <c r="L188" s="7">
        <f t="shared" si="28"/>
        <v>24.656209341678384</v>
      </c>
      <c r="M188" s="27">
        <f t="shared" si="22"/>
        <v>16.304475952278523</v>
      </c>
      <c r="N188" s="9"/>
      <c r="O188" s="10">
        <f t="shared" si="23"/>
        <v>21.192987772511721</v>
      </c>
      <c r="P188" s="10"/>
      <c r="Q188" s="29">
        <f t="shared" si="24"/>
        <v>-1.1325526271279071E-3</v>
      </c>
      <c r="R188" s="6">
        <f t="shared" si="29"/>
        <v>1.0038712279146946</v>
      </c>
      <c r="S188" s="6">
        <f t="shared" si="35"/>
        <v>3.4151967200486206</v>
      </c>
      <c r="T188" s="13">
        <f t="shared" si="30"/>
        <v>4.65309136501042E-2</v>
      </c>
      <c r="U188" s="67">
        <f t="shared" si="31"/>
        <v>5.4472030734386889E-2</v>
      </c>
      <c r="V188" s="13">
        <f t="shared" si="32"/>
        <v>-7.9411170842826895E-3</v>
      </c>
      <c r="Y188" s="28"/>
      <c r="Z188" s="28"/>
    </row>
    <row r="189" spans="1:26" x14ac:dyDescent="0.35">
      <c r="A189" s="1">
        <v>1886.01</v>
      </c>
      <c r="B189" s="2">
        <v>5.2</v>
      </c>
      <c r="C189" s="3">
        <v>0.23830000000000001</v>
      </c>
      <c r="D189" s="4">
        <v>0.27500000000000002</v>
      </c>
      <c r="E189" s="5">
        <v>7.9922320659999997</v>
      </c>
      <c r="F189" s="3">
        <f t="shared" si="33"/>
        <v>1886.0416666666531</v>
      </c>
      <c r="G189" s="6">
        <v>3.37</v>
      </c>
      <c r="H189" s="3">
        <f t="shared" si="25"/>
        <v>198.20130182891518</v>
      </c>
      <c r="I189" s="3">
        <f t="shared" si="26"/>
        <v>9.0829558126597085</v>
      </c>
      <c r="J189" s="7">
        <f t="shared" si="34"/>
        <v>488.02260065522864</v>
      </c>
      <c r="K189" s="3">
        <f t="shared" si="27"/>
        <v>10.481799615952244</v>
      </c>
      <c r="L189" s="7">
        <f t="shared" si="28"/>
        <v>25.808887534651515</v>
      </c>
      <c r="M189" s="27">
        <f t="shared" si="22"/>
        <v>16.692317470797651</v>
      </c>
      <c r="N189" s="9"/>
      <c r="O189" s="10">
        <f t="shared" si="23"/>
        <v>21.692296410859065</v>
      </c>
      <c r="P189" s="10"/>
      <c r="Q189" s="29">
        <f t="shared" si="24"/>
        <v>-3.8685591279262396E-3</v>
      </c>
      <c r="R189" s="6">
        <f t="shared" si="29"/>
        <v>1.001756475011806</v>
      </c>
      <c r="S189" s="6">
        <f t="shared" si="35"/>
        <v>3.5100427479843779</v>
      </c>
      <c r="T189" s="13">
        <f t="shared" si="30"/>
        <v>4.432382893878084E-2</v>
      </c>
      <c r="U189" s="67">
        <f t="shared" si="31"/>
        <v>5.3292581073839163E-2</v>
      </c>
      <c r="V189" s="13">
        <f t="shared" si="32"/>
        <v>-8.9687521350583221E-3</v>
      </c>
      <c r="Y189" s="28"/>
      <c r="Z189" s="28"/>
    </row>
    <row r="190" spans="1:26" x14ac:dyDescent="0.35">
      <c r="A190" s="1">
        <v>1886.02</v>
      </c>
      <c r="B190" s="2">
        <v>5.3</v>
      </c>
      <c r="C190" s="3">
        <v>0.23669999999999999</v>
      </c>
      <c r="D190" s="4">
        <v>0.28000000000000003</v>
      </c>
      <c r="E190" s="5">
        <v>7.9922320659999997</v>
      </c>
      <c r="F190" s="3">
        <f t="shared" si="33"/>
        <v>1886.1249999999864</v>
      </c>
      <c r="G190" s="6">
        <f>G189*11/12+G201*1/12</f>
        <v>3.3825000000000003</v>
      </c>
      <c r="H190" s="3">
        <f t="shared" si="25"/>
        <v>202.01286532562506</v>
      </c>
      <c r="I190" s="3">
        <f t="shared" si="26"/>
        <v>9.021970796712349</v>
      </c>
      <c r="J190" s="7">
        <f t="shared" si="34"/>
        <v>499.25885178281459</v>
      </c>
      <c r="K190" s="3">
        <f t="shared" si="27"/>
        <v>10.67237779078774</v>
      </c>
      <c r="L190" s="7">
        <f t="shared" si="28"/>
        <v>26.375939339469454</v>
      </c>
      <c r="M190" s="27">
        <f t="shared" si="22"/>
        <v>17.006648259460995</v>
      </c>
      <c r="N190" s="9"/>
      <c r="O190" s="10">
        <f t="shared" si="23"/>
        <v>22.092422581197706</v>
      </c>
      <c r="P190" s="10"/>
      <c r="Q190" s="29">
        <f t="shared" si="24"/>
        <v>-5.1008240881719805E-3</v>
      </c>
      <c r="R190" s="6">
        <f t="shared" si="29"/>
        <v>1.0017675107673607</v>
      </c>
      <c r="S190" s="6">
        <f t="shared" si="35"/>
        <v>3.5162080503615831</v>
      </c>
      <c r="T190" s="13">
        <f t="shared" si="30"/>
        <v>4.8135797710092909E-2</v>
      </c>
      <c r="U190" s="67">
        <f t="shared" si="31"/>
        <v>5.5086050760473126E-2</v>
      </c>
      <c r="V190" s="13">
        <f t="shared" si="32"/>
        <v>-6.9502530503802173E-3</v>
      </c>
      <c r="Y190" s="28"/>
      <c r="Z190" s="28"/>
    </row>
    <row r="191" spans="1:26" x14ac:dyDescent="0.35">
      <c r="A191" s="1">
        <v>1886.03</v>
      </c>
      <c r="B191" s="2">
        <v>5.19</v>
      </c>
      <c r="C191" s="3">
        <v>0.23499999999999999</v>
      </c>
      <c r="D191" s="4">
        <v>0.28499999999999998</v>
      </c>
      <c r="E191" s="5">
        <v>7.8970910740000004</v>
      </c>
      <c r="F191" s="3">
        <f t="shared" si="33"/>
        <v>1886.2083333333196</v>
      </c>
      <c r="G191" s="6">
        <f>G189*10/12+G201*2/12</f>
        <v>3.3950000000000005</v>
      </c>
      <c r="H191" s="3">
        <f t="shared" si="25"/>
        <v>200.2034034032213</v>
      </c>
      <c r="I191" s="3">
        <f t="shared" si="26"/>
        <v>9.0650866666198464</v>
      </c>
      <c r="J191" s="7">
        <f t="shared" si="34"/>
        <v>496.65387997816367</v>
      </c>
      <c r="K191" s="3">
        <f t="shared" si="27"/>
        <v>10.993828510581515</v>
      </c>
      <c r="L191" s="7">
        <f t="shared" si="28"/>
        <v>27.272900923656383</v>
      </c>
      <c r="M191" s="27">
        <f t="shared" si="22"/>
        <v>16.84326610157013</v>
      </c>
      <c r="N191" s="9"/>
      <c r="O191" s="10">
        <f t="shared" si="23"/>
        <v>21.873223559591629</v>
      </c>
      <c r="P191" s="10"/>
      <c r="Q191" s="29">
        <f t="shared" si="24"/>
        <v>-5.8162972749696701E-3</v>
      </c>
      <c r="R191" s="6">
        <f t="shared" si="29"/>
        <v>1.0017785460191069</v>
      </c>
      <c r="S191" s="6">
        <f t="shared" si="35"/>
        <v>3.564859728035608</v>
      </c>
      <c r="T191" s="13">
        <f t="shared" si="30"/>
        <v>4.7395757552545881E-2</v>
      </c>
      <c r="U191" s="67">
        <f t="shared" si="31"/>
        <v>5.4097412247031906E-2</v>
      </c>
      <c r="V191" s="13">
        <f t="shared" si="32"/>
        <v>-6.7016546944860256E-3</v>
      </c>
      <c r="Y191" s="28"/>
      <c r="Z191" s="28"/>
    </row>
    <row r="192" spans="1:26" x14ac:dyDescent="0.35">
      <c r="A192" s="1">
        <v>1886.04</v>
      </c>
      <c r="B192" s="2">
        <v>5.12</v>
      </c>
      <c r="C192" s="3">
        <v>0.23330000000000001</v>
      </c>
      <c r="D192" s="4">
        <v>0.28999999999999998</v>
      </c>
      <c r="E192" s="5">
        <v>7.8019419829999999</v>
      </c>
      <c r="F192" s="3">
        <f t="shared" si="33"/>
        <v>1886.2916666666529</v>
      </c>
      <c r="G192" s="6">
        <f>G189*9/12+G201*3/12</f>
        <v>3.4075000000000002</v>
      </c>
      <c r="H192" s="3">
        <f t="shared" si="25"/>
        <v>199.91182751659795</v>
      </c>
      <c r="I192" s="3">
        <f t="shared" si="26"/>
        <v>9.1092635468012304</v>
      </c>
      <c r="J192" s="7">
        <f t="shared" si="34"/>
        <v>497.81370189431755</v>
      </c>
      <c r="K192" s="3">
        <f t="shared" si="27"/>
        <v>11.323130855432305</v>
      </c>
      <c r="L192" s="7">
        <f t="shared" si="28"/>
        <v>28.196479208857831</v>
      </c>
      <c r="M192" s="27">
        <f t="shared" si="22"/>
        <v>16.801716131246298</v>
      </c>
      <c r="N192" s="9"/>
      <c r="O192" s="10">
        <f t="shared" si="23"/>
        <v>21.812473807208228</v>
      </c>
      <c r="P192" s="10"/>
      <c r="Q192" s="29">
        <f t="shared" si="24"/>
        <v>-6.1157463251582528E-3</v>
      </c>
      <c r="R192" s="6">
        <f t="shared" si="29"/>
        <v>1.001789580767515</v>
      </c>
      <c r="S192" s="6">
        <f t="shared" si="35"/>
        <v>3.6147527969742783</v>
      </c>
      <c r="T192" s="13">
        <f t="shared" si="30"/>
        <v>5.0004035610122122E-2</v>
      </c>
      <c r="U192" s="67">
        <f t="shared" si="31"/>
        <v>5.463036811154387E-2</v>
      </c>
      <c r="V192" s="13">
        <f t="shared" si="32"/>
        <v>-4.6263325014217482E-3</v>
      </c>
      <c r="Y192" s="28"/>
      <c r="Z192" s="28"/>
    </row>
    <row r="193" spans="1:26" x14ac:dyDescent="0.35">
      <c r="A193" s="1">
        <v>1886.05</v>
      </c>
      <c r="B193" s="2">
        <v>5.0199999999999996</v>
      </c>
      <c r="C193" s="3">
        <v>0.23169999999999999</v>
      </c>
      <c r="D193" s="4">
        <v>0.29499999999999998</v>
      </c>
      <c r="E193" s="5">
        <v>7.6116519010000001</v>
      </c>
      <c r="F193" s="3">
        <f t="shared" si="33"/>
        <v>1886.3749999999861</v>
      </c>
      <c r="G193" s="6">
        <f>G189*8/12+G201*4/12</f>
        <v>3.42</v>
      </c>
      <c r="H193" s="3">
        <f t="shared" si="25"/>
        <v>200.90745082537111</v>
      </c>
      <c r="I193" s="3">
        <f t="shared" si="26"/>
        <v>9.2729594335136429</v>
      </c>
      <c r="J193" s="7">
        <f t="shared" si="34"/>
        <v>502.21723714897365</v>
      </c>
      <c r="K193" s="3">
        <f t="shared" si="27"/>
        <v>11.80631434133157</v>
      </c>
      <c r="L193" s="7">
        <f t="shared" si="28"/>
        <v>29.512765928077137</v>
      </c>
      <c r="M193" s="27">
        <f t="shared" ref="M193:M256" si="36">H193/AVERAGE(K73:K192)</f>
        <v>16.863195515097825</v>
      </c>
      <c r="N193" s="9"/>
      <c r="O193" s="10">
        <f t="shared" ref="O193:O256" si="37">J193/AVERAGE(L73:L192)</f>
        <v>21.885839695764265</v>
      </c>
      <c r="P193" s="10"/>
      <c r="Q193" s="29">
        <f t="shared" ref="Q193:Q256" si="38">1/M193-(G193/100-(((E193/E73)^(1/10))-1))</f>
        <v>-5.3582071231189285E-3</v>
      </c>
      <c r="R193" s="6">
        <f t="shared" si="29"/>
        <v>1.0018006150130552</v>
      </c>
      <c r="S193" s="6">
        <f t="shared" si="35"/>
        <v>3.7117516530029881</v>
      </c>
      <c r="T193" s="13">
        <f t="shared" si="30"/>
        <v>5.0527738072549289E-2</v>
      </c>
      <c r="U193" s="67">
        <f t="shared" si="31"/>
        <v>5.3858307806657679E-2</v>
      </c>
      <c r="V193" s="13">
        <f t="shared" si="32"/>
        <v>-3.3305697341083906E-3</v>
      </c>
      <c r="Y193" s="28"/>
      <c r="Z193" s="28"/>
    </row>
    <row r="194" spans="1:26" x14ac:dyDescent="0.35">
      <c r="A194" s="1">
        <v>1886.06</v>
      </c>
      <c r="B194" s="2">
        <v>5.25</v>
      </c>
      <c r="C194" s="3">
        <v>0.23</v>
      </c>
      <c r="D194" s="4">
        <v>0.3</v>
      </c>
      <c r="E194" s="5">
        <v>7.5165028100000004</v>
      </c>
      <c r="F194" s="3">
        <f t="shared" si="33"/>
        <v>1886.4583333333194</v>
      </c>
      <c r="G194" s="6">
        <f>G189*7/12+G201*5/12</f>
        <v>3.4325000000000001</v>
      </c>
      <c r="H194" s="3">
        <f t="shared" si="25"/>
        <v>212.77212161382803</v>
      </c>
      <c r="I194" s="3">
        <f t="shared" si="26"/>
        <v>9.3214453278438949</v>
      </c>
      <c r="J194" s="7">
        <f t="shared" si="34"/>
        <v>533.81764835096908</v>
      </c>
      <c r="K194" s="3">
        <f t="shared" si="27"/>
        <v>12.1584069493616</v>
      </c>
      <c r="L194" s="7">
        <f t="shared" si="28"/>
        <v>30.503865620055372</v>
      </c>
      <c r="M194" s="27">
        <f t="shared" si="36"/>
        <v>17.831494055376876</v>
      </c>
      <c r="N194" s="9"/>
      <c r="O194" s="10">
        <f t="shared" si="37"/>
        <v>23.128666989576487</v>
      </c>
      <c r="P194" s="10"/>
      <c r="Q194" s="29">
        <f t="shared" si="38"/>
        <v>-7.215438082054132E-3</v>
      </c>
      <c r="R194" s="6">
        <f t="shared" si="29"/>
        <v>1.0018116487561965</v>
      </c>
      <c r="S194" s="6">
        <f t="shared" si="35"/>
        <v>3.7655056117860193</v>
      </c>
      <c r="T194" s="13">
        <f t="shared" si="30"/>
        <v>4.4162914298999434E-2</v>
      </c>
      <c r="U194" s="67">
        <f t="shared" si="31"/>
        <v>5.4384063894723944E-2</v>
      </c>
      <c r="V194" s="13">
        <f t="shared" si="32"/>
        <v>-1.022114959572451E-2</v>
      </c>
      <c r="Y194" s="28"/>
      <c r="Z194" s="28"/>
    </row>
    <row r="195" spans="1:26" x14ac:dyDescent="0.35">
      <c r="A195" s="1">
        <v>1886.07</v>
      </c>
      <c r="B195" s="2">
        <v>5.33</v>
      </c>
      <c r="C195" s="3">
        <v>0.2283</v>
      </c>
      <c r="D195" s="4">
        <v>0.30499999999999999</v>
      </c>
      <c r="E195" s="5">
        <v>7.6116519010000001</v>
      </c>
      <c r="F195" s="3">
        <f t="shared" si="33"/>
        <v>1886.5416666666526</v>
      </c>
      <c r="G195" s="6">
        <f>G189*6/12+G201*6/12</f>
        <v>3.4449999999999998</v>
      </c>
      <c r="H195" s="3">
        <f t="shared" si="25"/>
        <v>213.314086234906</v>
      </c>
      <c r="I195" s="3">
        <f t="shared" si="26"/>
        <v>9.1368866580542285</v>
      </c>
      <c r="J195" s="7">
        <f t="shared" si="34"/>
        <v>537.0876392062421</v>
      </c>
      <c r="K195" s="3">
        <f t="shared" si="27"/>
        <v>12.206528386800436</v>
      </c>
      <c r="L195" s="7">
        <f t="shared" si="28"/>
        <v>30.733908059644243</v>
      </c>
      <c r="M195" s="27">
        <f t="shared" si="36"/>
        <v>17.845845041532204</v>
      </c>
      <c r="N195" s="9"/>
      <c r="O195" s="10">
        <f t="shared" si="37"/>
        <v>23.130067401873369</v>
      </c>
      <c r="P195" s="10"/>
      <c r="Q195" s="29">
        <f t="shared" si="38"/>
        <v>-6.1632867403132938E-3</v>
      </c>
      <c r="R195" s="6">
        <f t="shared" si="29"/>
        <v>1.0018226819974081</v>
      </c>
      <c r="S195" s="6">
        <f t="shared" si="35"/>
        <v>3.7251715870576572</v>
      </c>
      <c r="T195" s="13">
        <f t="shared" si="30"/>
        <v>3.6949247601741897E-2</v>
      </c>
      <c r="U195" s="67">
        <f t="shared" si="31"/>
        <v>5.5975824039454336E-2</v>
      </c>
      <c r="V195" s="13">
        <f t="shared" si="32"/>
        <v>-1.9026576437712439E-2</v>
      </c>
      <c r="Y195" s="28"/>
      <c r="Z195" s="28"/>
    </row>
    <row r="196" spans="1:26" x14ac:dyDescent="0.35">
      <c r="A196" s="1">
        <v>1886.08</v>
      </c>
      <c r="B196" s="2">
        <v>5.37</v>
      </c>
      <c r="C196" s="3">
        <v>0.22670000000000001</v>
      </c>
      <c r="D196" s="4">
        <v>0.31</v>
      </c>
      <c r="E196" s="5">
        <v>7.7067928930000003</v>
      </c>
      <c r="F196" s="3">
        <f t="shared" si="33"/>
        <v>1886.6249999999859</v>
      </c>
      <c r="G196" s="6">
        <f>G189*5/12+G201*7/12</f>
        <v>3.4575</v>
      </c>
      <c r="H196" s="3">
        <f t="shared" si="25"/>
        <v>212.26179978001392</v>
      </c>
      <c r="I196" s="3">
        <f t="shared" si="26"/>
        <v>8.9608473017000279</v>
      </c>
      <c r="J196" s="7">
        <f t="shared" si="34"/>
        <v>536.31831969945233</v>
      </c>
      <c r="K196" s="3">
        <f t="shared" si="27"/>
        <v>12.253474475196333</v>
      </c>
      <c r="L196" s="7">
        <f t="shared" si="28"/>
        <v>30.960647878366892</v>
      </c>
      <c r="M196" s="27">
        <f t="shared" si="36"/>
        <v>17.723912799619267</v>
      </c>
      <c r="N196" s="9"/>
      <c r="O196" s="10">
        <f t="shared" si="37"/>
        <v>22.9549738392198</v>
      </c>
      <c r="P196" s="10"/>
      <c r="Q196" s="29">
        <f t="shared" si="38"/>
        <v>-5.6081304491679002E-3</v>
      </c>
      <c r="R196" s="6">
        <f t="shared" si="29"/>
        <v>1.0018337147371585</v>
      </c>
      <c r="S196" s="6">
        <f t="shared" si="35"/>
        <v>3.6858900200017954</v>
      </c>
      <c r="T196" s="13">
        <f t="shared" si="30"/>
        <v>3.1449294316525878E-2</v>
      </c>
      <c r="U196" s="67">
        <f t="shared" si="31"/>
        <v>5.7550837080464268E-2</v>
      </c>
      <c r="V196" s="13">
        <f t="shared" si="32"/>
        <v>-2.610154276393839E-2</v>
      </c>
      <c r="Y196" s="28"/>
      <c r="Z196" s="28"/>
    </row>
    <row r="197" spans="1:26" x14ac:dyDescent="0.35">
      <c r="A197" s="1">
        <v>1886.09</v>
      </c>
      <c r="B197" s="2">
        <v>5.51</v>
      </c>
      <c r="C197" s="3">
        <v>0.22500000000000001</v>
      </c>
      <c r="D197" s="4">
        <v>0.315</v>
      </c>
      <c r="E197" s="5">
        <v>7.7067928930000003</v>
      </c>
      <c r="F197" s="3">
        <f t="shared" si="33"/>
        <v>1886.7083333333192</v>
      </c>
      <c r="G197" s="6">
        <f>G189*4/12+G201*8/12</f>
        <v>3.4699999999999998</v>
      </c>
      <c r="H197" s="3">
        <f t="shared" si="25"/>
        <v>217.79562696236061</v>
      </c>
      <c r="I197" s="3">
        <f t="shared" si="26"/>
        <v>8.8936508287715323</v>
      </c>
      <c r="J197" s="7">
        <f t="shared" si="34"/>
        <v>552.17316760490633</v>
      </c>
      <c r="K197" s="3">
        <f t="shared" si="27"/>
        <v>12.451111160280146</v>
      </c>
      <c r="L197" s="7">
        <f t="shared" si="28"/>
        <v>31.567068565434759</v>
      </c>
      <c r="M197" s="27">
        <f t="shared" si="36"/>
        <v>18.147143925800023</v>
      </c>
      <c r="N197" s="9"/>
      <c r="O197" s="10">
        <f t="shared" si="37"/>
        <v>23.484613598095919</v>
      </c>
      <c r="P197" s="10"/>
      <c r="Q197" s="29">
        <f t="shared" si="38"/>
        <v>-7.9534562704792339E-3</v>
      </c>
      <c r="R197" s="6">
        <f t="shared" si="29"/>
        <v>1.0018447469759157</v>
      </c>
      <c r="S197" s="6">
        <f t="shared" si="35"/>
        <v>3.6926488908510184</v>
      </c>
      <c r="T197" s="13">
        <f t="shared" si="30"/>
        <v>3.4115279701616874E-2</v>
      </c>
      <c r="U197" s="67">
        <f t="shared" si="31"/>
        <v>5.781086342808428E-2</v>
      </c>
      <c r="V197" s="13">
        <f t="shared" si="32"/>
        <v>-2.3695583726467406E-2</v>
      </c>
      <c r="Y197" s="28"/>
      <c r="Z197" s="28"/>
    </row>
    <row r="198" spans="1:26" x14ac:dyDescent="0.35">
      <c r="A198" s="1">
        <v>1886.1</v>
      </c>
      <c r="B198" s="2">
        <v>5.65</v>
      </c>
      <c r="C198" s="3">
        <v>0.2233</v>
      </c>
      <c r="D198" s="4">
        <v>0.32</v>
      </c>
      <c r="E198" s="5">
        <v>7.7067928930000003</v>
      </c>
      <c r="F198" s="3">
        <f t="shared" si="33"/>
        <v>1886.7916666666524</v>
      </c>
      <c r="G198" s="6">
        <f>G189*3/12+G201*9/12</f>
        <v>3.4824999999999999</v>
      </c>
      <c r="H198" s="3">
        <f t="shared" si="25"/>
        <v>223.32945414470737</v>
      </c>
      <c r="I198" s="3">
        <f t="shared" si="26"/>
        <v>8.8264543558430368</v>
      </c>
      <c r="J198" s="7">
        <f t="shared" si="34"/>
        <v>568.06777120294669</v>
      </c>
      <c r="K198" s="3">
        <f t="shared" si="27"/>
        <v>12.648747845363957</v>
      </c>
      <c r="L198" s="7">
        <f t="shared" si="28"/>
        <v>32.173749873441224</v>
      </c>
      <c r="M198" s="27">
        <f t="shared" si="36"/>
        <v>18.562381342866566</v>
      </c>
      <c r="N198" s="9"/>
      <c r="O198" s="10">
        <f t="shared" si="37"/>
        <v>24.001461288727942</v>
      </c>
      <c r="P198" s="10"/>
      <c r="Q198" s="29">
        <f t="shared" si="38"/>
        <v>-1.1092002599045261E-2</v>
      </c>
      <c r="R198" s="6">
        <f t="shared" si="29"/>
        <v>1.0018557787141473</v>
      </c>
      <c r="S198" s="6">
        <f t="shared" si="35"/>
        <v>3.6994608937255347</v>
      </c>
      <c r="T198" s="13">
        <f t="shared" si="30"/>
        <v>3.0775345256867315E-2</v>
      </c>
      <c r="U198" s="67">
        <f t="shared" si="31"/>
        <v>5.4914522982869363E-2</v>
      </c>
      <c r="V198" s="13">
        <f t="shared" si="32"/>
        <v>-2.4139177726002048E-2</v>
      </c>
      <c r="Y198" s="28"/>
      <c r="Z198" s="28"/>
    </row>
    <row r="199" spans="1:26" x14ac:dyDescent="0.35">
      <c r="A199" s="1">
        <v>1886.11</v>
      </c>
      <c r="B199" s="2">
        <v>5.79</v>
      </c>
      <c r="C199" s="3">
        <v>0.22170000000000001</v>
      </c>
      <c r="D199" s="4">
        <v>0.32500000000000001</v>
      </c>
      <c r="E199" s="5">
        <v>7.7067928930000003</v>
      </c>
      <c r="F199" s="3">
        <f t="shared" si="33"/>
        <v>1886.8749999999857</v>
      </c>
      <c r="G199" s="6">
        <f>G189*2/12+G201*10/12</f>
        <v>3.4950000000000001</v>
      </c>
      <c r="H199" s="3">
        <f t="shared" si="25"/>
        <v>228.8632813270541</v>
      </c>
      <c r="I199" s="3">
        <f t="shared" si="26"/>
        <v>8.7632106166162167</v>
      </c>
      <c r="J199" s="7">
        <f t="shared" si="34"/>
        <v>584.00131811292658</v>
      </c>
      <c r="K199" s="3">
        <f t="shared" si="27"/>
        <v>12.84638453044777</v>
      </c>
      <c r="L199" s="7">
        <f t="shared" si="28"/>
        <v>32.780730291312807</v>
      </c>
      <c r="M199" s="27">
        <f t="shared" si="36"/>
        <v>18.968312634942837</v>
      </c>
      <c r="N199" s="9"/>
      <c r="O199" s="10">
        <f t="shared" si="37"/>
        <v>24.504279362629493</v>
      </c>
      <c r="P199" s="10"/>
      <c r="Q199" s="29">
        <f t="shared" si="38"/>
        <v>-1.3247391881082073E-2</v>
      </c>
      <c r="R199" s="6">
        <f t="shared" si="29"/>
        <v>1.0018668099523205</v>
      </c>
      <c r="S199" s="6">
        <f t="shared" si="35"/>
        <v>3.7063262745059311</v>
      </c>
      <c r="T199" s="13">
        <f t="shared" si="30"/>
        <v>3.210031519203338E-2</v>
      </c>
      <c r="U199" s="67">
        <f t="shared" si="31"/>
        <v>5.2114662125251066E-2</v>
      </c>
      <c r="V199" s="13">
        <f t="shared" si="32"/>
        <v>-2.0014346933217686E-2</v>
      </c>
      <c r="Y199" s="28"/>
      <c r="Z199" s="28"/>
    </row>
    <row r="200" spans="1:26" x14ac:dyDescent="0.35">
      <c r="A200" s="1">
        <v>1886.12</v>
      </c>
      <c r="B200" s="2">
        <v>5.64</v>
      </c>
      <c r="C200" s="3">
        <v>0.22</v>
      </c>
      <c r="D200" s="4">
        <v>0.33</v>
      </c>
      <c r="E200" s="5">
        <v>7.8019419829999999</v>
      </c>
      <c r="F200" s="3">
        <f t="shared" si="33"/>
        <v>1886.9583333333189</v>
      </c>
      <c r="G200" s="6">
        <f>G189*1/12+G201*11/12</f>
        <v>3.5074999999999998</v>
      </c>
      <c r="H200" s="3">
        <f t="shared" si="25"/>
        <v>220.2153724987524</v>
      </c>
      <c r="I200" s="3">
        <f t="shared" si="26"/>
        <v>8.5899613386038176</v>
      </c>
      <c r="J200" s="7">
        <f t="shared" si="34"/>
        <v>563.76065565673071</v>
      </c>
      <c r="K200" s="3">
        <f t="shared" si="27"/>
        <v>12.884942007905728</v>
      </c>
      <c r="L200" s="7">
        <f t="shared" si="28"/>
        <v>32.985995809702338</v>
      </c>
      <c r="M200" s="27">
        <f t="shared" si="36"/>
        <v>18.194057556886442</v>
      </c>
      <c r="N200" s="9"/>
      <c r="O200" s="10">
        <f t="shared" si="37"/>
        <v>23.485324841739729</v>
      </c>
      <c r="P200" s="10"/>
      <c r="Q200" s="29">
        <f t="shared" si="38"/>
        <v>-1.1670475276021268E-2</v>
      </c>
      <c r="R200" s="6">
        <f t="shared" si="29"/>
        <v>1.0018778406909017</v>
      </c>
      <c r="S200" s="6">
        <f t="shared" si="35"/>
        <v>3.6679601573689107</v>
      </c>
      <c r="T200" s="13">
        <f t="shared" si="30"/>
        <v>3.2266295589027161E-2</v>
      </c>
      <c r="U200" s="67">
        <f t="shared" si="31"/>
        <v>5.3657956475100743E-2</v>
      </c>
      <c r="V200" s="13">
        <f t="shared" si="32"/>
        <v>-2.1391660886073582E-2</v>
      </c>
      <c r="Y200" s="28"/>
      <c r="Z200" s="28"/>
    </row>
    <row r="201" spans="1:26" x14ac:dyDescent="0.35">
      <c r="A201" s="1">
        <v>1887.01</v>
      </c>
      <c r="B201" s="2">
        <v>5.58</v>
      </c>
      <c r="C201" s="3">
        <v>0.2225</v>
      </c>
      <c r="D201" s="4">
        <v>0.33250000000000002</v>
      </c>
      <c r="E201" s="5">
        <v>7.9922320659999997</v>
      </c>
      <c r="F201" s="3">
        <f t="shared" si="33"/>
        <v>1887.0416666666522</v>
      </c>
      <c r="G201" s="6">
        <v>3.52</v>
      </c>
      <c r="H201" s="3">
        <f t="shared" ref="H201:H264" si="39">B201*$E$1838/E201</f>
        <v>212.68524311641281</v>
      </c>
      <c r="I201" s="3">
        <f t="shared" ref="I201:I264" si="40">C201*$E$1838/E201</f>
        <v>8.4807287801795432</v>
      </c>
      <c r="J201" s="7">
        <f t="shared" si="34"/>
        <v>546.29245835217534</v>
      </c>
      <c r="K201" s="3">
        <f t="shared" ref="K201:K264" si="41">D201*$E$1838/E201</f>
        <v>12.673448626560441</v>
      </c>
      <c r="L201" s="7">
        <f t="shared" ref="L201:L264" si="42">K201*(J201/H201)</f>
        <v>32.552373190340198</v>
      </c>
      <c r="M201" s="27">
        <f t="shared" si="36"/>
        <v>17.512222096304956</v>
      </c>
      <c r="N201" s="9"/>
      <c r="O201" s="10">
        <f t="shared" si="37"/>
        <v>22.590754381510649</v>
      </c>
      <c r="P201" s="10"/>
      <c r="Q201" s="29">
        <f t="shared" si="38"/>
        <v>-9.0202886756547626E-3</v>
      </c>
      <c r="R201" s="6">
        <f t="shared" ref="R201:R264" si="43">((G201/G202+G201/1200+((1+G202/1200)^(-119))*(1-G201/G202)))</f>
        <v>1.0018888709303571</v>
      </c>
      <c r="S201" s="6">
        <f t="shared" si="35"/>
        <v>3.5873521530383266</v>
      </c>
      <c r="T201" s="13">
        <f t="shared" ref="T201:T264" si="44">(($J321/$J201)^(1/10)-1)</f>
        <v>3.8895116150687858E-2</v>
      </c>
      <c r="U201" s="67">
        <f t="shared" ref="U201:U264" si="45">(($S321/$S201)^(1/10)-1)</f>
        <v>5.9516530340948393E-2</v>
      </c>
      <c r="V201" s="13">
        <f t="shared" ref="V201:V264" si="46">T201-U201</f>
        <v>-2.0621414190260534E-2</v>
      </c>
      <c r="Y201" s="28"/>
      <c r="Z201" s="28"/>
    </row>
    <row r="202" spans="1:26" x14ac:dyDescent="0.35">
      <c r="A202" s="1">
        <v>1887.02</v>
      </c>
      <c r="B202" s="2">
        <v>5.54</v>
      </c>
      <c r="C202" s="3">
        <v>0.22500000000000001</v>
      </c>
      <c r="D202" s="4">
        <v>0.33500000000000002</v>
      </c>
      <c r="E202" s="5">
        <v>8.0873811569999994</v>
      </c>
      <c r="F202" s="3">
        <f t="shared" ref="F202:F265" si="47">F201+1/12</f>
        <v>1887.1249999999854</v>
      </c>
      <c r="G202" s="6">
        <f>G201*11/12+G213*1/12</f>
        <v>3.5324999999999998</v>
      </c>
      <c r="H202" s="3">
        <f t="shared" si="39"/>
        <v>208.67628559082644</v>
      </c>
      <c r="I202" s="3">
        <f t="shared" si="40"/>
        <v>8.4751199021545034</v>
      </c>
      <c r="J202" s="7">
        <f t="shared" ref="J202:J265" si="48">J201*((H202+(I202/12))/H201)</f>
        <v>537.80931806249839</v>
      </c>
      <c r="K202" s="3">
        <f t="shared" si="41"/>
        <v>12.618511854318927</v>
      </c>
      <c r="L202" s="7">
        <f t="shared" si="42"/>
        <v>32.520960568761183</v>
      </c>
      <c r="M202" s="27">
        <f t="shared" si="36"/>
        <v>17.125366596972317</v>
      </c>
      <c r="N202" s="9"/>
      <c r="O202" s="10">
        <f t="shared" si="37"/>
        <v>22.080922961887421</v>
      </c>
      <c r="P202" s="10"/>
      <c r="Q202" s="29">
        <f t="shared" si="38"/>
        <v>-4.1399718116108056E-3</v>
      </c>
      <c r="R202" s="6">
        <f t="shared" si="43"/>
        <v>1.0018999006711522</v>
      </c>
      <c r="S202" s="6">
        <f t="shared" ref="S202:S265" si="49">S201*R201*E201/E202</f>
        <v>3.5518428126023083</v>
      </c>
      <c r="T202" s="13">
        <f t="shared" si="44"/>
        <v>3.9904228913522743E-2</v>
      </c>
      <c r="U202" s="67">
        <f t="shared" si="45"/>
        <v>6.0908215040206715E-2</v>
      </c>
      <c r="V202" s="13">
        <f t="shared" si="46"/>
        <v>-2.1003986126683971E-2</v>
      </c>
      <c r="Y202" s="28"/>
      <c r="Z202" s="28"/>
    </row>
    <row r="203" spans="1:26" x14ac:dyDescent="0.35">
      <c r="A203" s="1">
        <v>1887.03</v>
      </c>
      <c r="B203" s="2">
        <v>5.67</v>
      </c>
      <c r="C203" s="3">
        <v>0.22750000000000001</v>
      </c>
      <c r="D203" s="4">
        <v>0.33750000000000002</v>
      </c>
      <c r="E203" s="5">
        <v>8.0873811569999994</v>
      </c>
      <c r="F203" s="3">
        <f t="shared" si="47"/>
        <v>1887.2083333333187</v>
      </c>
      <c r="G203" s="6">
        <f>G201*10/12+G213*2/12</f>
        <v>3.5450000000000004</v>
      </c>
      <c r="H203" s="3">
        <f t="shared" si="39"/>
        <v>213.57302153429347</v>
      </c>
      <c r="I203" s="3">
        <f t="shared" si="40"/>
        <v>8.5692879010673302</v>
      </c>
      <c r="J203" s="7">
        <f t="shared" si="48"/>
        <v>552.2698198079363</v>
      </c>
      <c r="K203" s="3">
        <f t="shared" si="41"/>
        <v>12.712679853231755</v>
      </c>
      <c r="L203" s="7">
        <f t="shared" si="42"/>
        <v>32.873203559996213</v>
      </c>
      <c r="M203" s="27">
        <f t="shared" si="36"/>
        <v>17.473213711513758</v>
      </c>
      <c r="N203" s="9"/>
      <c r="O203" s="10">
        <f t="shared" si="37"/>
        <v>22.517438233129724</v>
      </c>
      <c r="P203" s="10"/>
      <c r="Q203" s="29">
        <f t="shared" si="38"/>
        <v>-9.7436043927962013E-4</v>
      </c>
      <c r="R203" s="6">
        <f t="shared" si="43"/>
        <v>1.0019109299137525</v>
      </c>
      <c r="S203" s="6">
        <f t="shared" si="49"/>
        <v>3.5585909611457986</v>
      </c>
      <c r="T203" s="13">
        <f t="shared" si="44"/>
        <v>3.7767384509683755E-2</v>
      </c>
      <c r="U203" s="67">
        <f t="shared" si="45"/>
        <v>6.1043721247201255E-2</v>
      </c>
      <c r="V203" s="13">
        <f t="shared" si="46"/>
        <v>-2.32763367375175E-2</v>
      </c>
      <c r="Y203" s="28"/>
      <c r="Z203" s="28"/>
    </row>
    <row r="204" spans="1:26" x14ac:dyDescent="0.35">
      <c r="A204" s="1">
        <v>1887.04</v>
      </c>
      <c r="B204" s="2">
        <v>5.8</v>
      </c>
      <c r="C204" s="3">
        <v>0.23</v>
      </c>
      <c r="D204" s="4">
        <v>0.34</v>
      </c>
      <c r="E204" s="5">
        <v>8.0873811569999994</v>
      </c>
      <c r="F204" s="3">
        <f t="shared" si="47"/>
        <v>1887.291666666652</v>
      </c>
      <c r="G204" s="6">
        <f>G201*9/12+G213*3/12</f>
        <v>3.5575000000000001</v>
      </c>
      <c r="H204" s="3">
        <f t="shared" si="39"/>
        <v>218.46975747776051</v>
      </c>
      <c r="I204" s="3">
        <f t="shared" si="40"/>
        <v>8.6634558999801587</v>
      </c>
      <c r="J204" s="7">
        <f t="shared" si="48"/>
        <v>566.79896409741605</v>
      </c>
      <c r="K204" s="3">
        <f t="shared" si="41"/>
        <v>12.806847852144582</v>
      </c>
      <c r="L204" s="7">
        <f t="shared" si="42"/>
        <v>33.226146171227839</v>
      </c>
      <c r="M204" s="27">
        <f t="shared" si="36"/>
        <v>17.822983639100716</v>
      </c>
      <c r="N204" s="9"/>
      <c r="O204" s="10">
        <f t="shared" si="37"/>
        <v>22.95367744890202</v>
      </c>
      <c r="P204" s="10"/>
      <c r="Q204" s="29">
        <f t="shared" si="38"/>
        <v>-4.9207840008725287E-3</v>
      </c>
      <c r="R204" s="6">
        <f t="shared" si="43"/>
        <v>1.0019219586586225</v>
      </c>
      <c r="S204" s="6">
        <f t="shared" si="49"/>
        <v>3.5653911790642616</v>
      </c>
      <c r="T204" s="13">
        <f t="shared" si="44"/>
        <v>3.3729802457283631E-2</v>
      </c>
      <c r="U204" s="67">
        <f t="shared" si="45"/>
        <v>6.2751083190132118E-2</v>
      </c>
      <c r="V204" s="13">
        <f t="shared" si="46"/>
        <v>-2.9021280732848487E-2</v>
      </c>
      <c r="Y204" s="28"/>
      <c r="Z204" s="28"/>
    </row>
    <row r="205" spans="1:26" x14ac:dyDescent="0.35">
      <c r="A205" s="1">
        <v>1887.05</v>
      </c>
      <c r="B205" s="2">
        <v>5.9</v>
      </c>
      <c r="C205" s="3">
        <v>0.23250000000000001</v>
      </c>
      <c r="D205" s="4">
        <v>0.34250000000000003</v>
      </c>
      <c r="E205" s="5">
        <v>8.0873811569999994</v>
      </c>
      <c r="F205" s="3">
        <f t="shared" si="47"/>
        <v>1887.3749999999852</v>
      </c>
      <c r="G205" s="6">
        <f>G201*8/12+G213*4/12</f>
        <v>3.5700000000000003</v>
      </c>
      <c r="H205" s="3">
        <f t="shared" si="39"/>
        <v>222.23647743427364</v>
      </c>
      <c r="I205" s="3">
        <f t="shared" si="40"/>
        <v>8.7576238988929873</v>
      </c>
      <c r="J205" s="7">
        <f t="shared" si="48"/>
        <v>578.46476174209351</v>
      </c>
      <c r="K205" s="3">
        <f t="shared" si="41"/>
        <v>12.90101585105741</v>
      </c>
      <c r="L205" s="7">
        <f t="shared" si="42"/>
        <v>33.580369643502884</v>
      </c>
      <c r="M205" s="27">
        <f t="shared" si="36"/>
        <v>18.075445427458245</v>
      </c>
      <c r="N205" s="9"/>
      <c r="O205" s="10">
        <f t="shared" si="37"/>
        <v>23.264710044683657</v>
      </c>
      <c r="P205" s="10"/>
      <c r="Q205" s="29">
        <f t="shared" si="38"/>
        <v>-7.5842111504657514E-3</v>
      </c>
      <c r="R205" s="6">
        <f t="shared" si="43"/>
        <v>1.0019329869062263</v>
      </c>
      <c r="S205" s="6">
        <f t="shared" si="49"/>
        <v>3.5722437135122407</v>
      </c>
      <c r="T205" s="13">
        <f t="shared" si="44"/>
        <v>3.4065606033785834E-2</v>
      </c>
      <c r="U205" s="67">
        <f t="shared" si="45"/>
        <v>6.4483239640638068E-2</v>
      </c>
      <c r="V205" s="13">
        <f t="shared" si="46"/>
        <v>-3.0417633606852235E-2</v>
      </c>
      <c r="Y205" s="28"/>
      <c r="Z205" s="28"/>
    </row>
    <row r="206" spans="1:26" x14ac:dyDescent="0.35">
      <c r="A206" s="1">
        <v>1887.06</v>
      </c>
      <c r="B206" s="2">
        <v>5.73</v>
      </c>
      <c r="C206" s="3">
        <v>0.23499999999999999</v>
      </c>
      <c r="D206" s="4">
        <v>0.34499999999999997</v>
      </c>
      <c r="E206" s="5">
        <v>7.9922320659999997</v>
      </c>
      <c r="F206" s="3">
        <f t="shared" si="47"/>
        <v>1887.4583333333185</v>
      </c>
      <c r="G206" s="6">
        <f>G201*7/12+G213*5/12</f>
        <v>3.5825</v>
      </c>
      <c r="H206" s="3">
        <f t="shared" si="39"/>
        <v>218.40258836147765</v>
      </c>
      <c r="I206" s="3">
        <f t="shared" si="40"/>
        <v>8.9571742172682818</v>
      </c>
      <c r="J206" s="7">
        <f t="shared" si="48"/>
        <v>570.42834210386138</v>
      </c>
      <c r="K206" s="3">
        <f t="shared" si="41"/>
        <v>13.149894063649178</v>
      </c>
      <c r="L206" s="7">
        <f t="shared" si="42"/>
        <v>34.345161959133016</v>
      </c>
      <c r="M206" s="27">
        <f t="shared" si="36"/>
        <v>17.707695663272986</v>
      </c>
      <c r="N206" s="9"/>
      <c r="O206" s="10">
        <f t="shared" si="37"/>
        <v>22.781332053852921</v>
      </c>
      <c r="P206" s="10"/>
      <c r="Q206" s="29">
        <f t="shared" si="38"/>
        <v>-2.3459262036217773E-3</v>
      </c>
      <c r="R206" s="6">
        <f t="shared" si="43"/>
        <v>1.0019440146570282</v>
      </c>
      <c r="S206" s="6">
        <f t="shared" si="49"/>
        <v>3.6217592827738923</v>
      </c>
      <c r="T206" s="13">
        <f t="shared" si="44"/>
        <v>4.0602202850867908E-2</v>
      </c>
      <c r="U206" s="67">
        <f t="shared" si="45"/>
        <v>6.335538917605632E-2</v>
      </c>
      <c r="V206" s="13">
        <f t="shared" si="46"/>
        <v>-2.2753186325188413E-2</v>
      </c>
      <c r="Y206" s="28"/>
      <c r="Z206" s="28"/>
    </row>
    <row r="207" spans="1:26" x14ac:dyDescent="0.35">
      <c r="A207" s="1">
        <v>1887.07</v>
      </c>
      <c r="B207" s="2">
        <v>5.59</v>
      </c>
      <c r="C207" s="3">
        <v>0.23749999999999999</v>
      </c>
      <c r="D207" s="4">
        <v>0.34749999999999998</v>
      </c>
      <c r="E207" s="5">
        <v>7.8970910740000004</v>
      </c>
      <c r="F207" s="3">
        <f t="shared" si="47"/>
        <v>1887.5416666666517</v>
      </c>
      <c r="G207" s="6">
        <f>G201*6/12+G213*6/12</f>
        <v>3.5949999999999998</v>
      </c>
      <c r="H207" s="3">
        <f t="shared" si="39"/>
        <v>215.63333815491464</v>
      </c>
      <c r="I207" s="3">
        <f t="shared" si="40"/>
        <v>9.1615237588179301</v>
      </c>
      <c r="J207" s="7">
        <f t="shared" si="48"/>
        <v>565.18957908349739</v>
      </c>
      <c r="K207" s="3">
        <f t="shared" si="41"/>
        <v>13.404755815533601</v>
      </c>
      <c r="L207" s="7">
        <f t="shared" si="42"/>
        <v>35.134772581666425</v>
      </c>
      <c r="M207" s="27">
        <f t="shared" si="36"/>
        <v>17.431460535613077</v>
      </c>
      <c r="N207" s="9"/>
      <c r="O207" s="10">
        <f t="shared" si="37"/>
        <v>22.416555953423355</v>
      </c>
      <c r="P207" s="10"/>
      <c r="Q207" s="29">
        <f t="shared" si="38"/>
        <v>-3.66137849707001E-3</v>
      </c>
      <c r="R207" s="6">
        <f t="shared" si="43"/>
        <v>1.0019550419114911</v>
      </c>
      <c r="S207" s="6">
        <f t="shared" si="49"/>
        <v>3.6725183661029361</v>
      </c>
      <c r="T207" s="13">
        <f t="shared" si="44"/>
        <v>4.6458361234887668E-2</v>
      </c>
      <c r="U207" s="67">
        <f t="shared" si="45"/>
        <v>6.2212256832081314E-2</v>
      </c>
      <c r="V207" s="13">
        <f t="shared" si="46"/>
        <v>-1.5753895597193646E-2</v>
      </c>
      <c r="Y207" s="28"/>
      <c r="Z207" s="28"/>
    </row>
    <row r="208" spans="1:26" x14ac:dyDescent="0.35">
      <c r="A208" s="1">
        <v>1887.08</v>
      </c>
      <c r="B208" s="2">
        <v>5.45</v>
      </c>
      <c r="C208" s="3">
        <v>0.24</v>
      </c>
      <c r="D208" s="4">
        <v>0.35</v>
      </c>
      <c r="E208" s="5">
        <v>7.9922320659999997</v>
      </c>
      <c r="F208" s="3">
        <f t="shared" si="47"/>
        <v>1887.624999999985</v>
      </c>
      <c r="G208" s="6">
        <f>G201*5/12+G213*7/12</f>
        <v>3.6074999999999999</v>
      </c>
      <c r="H208" s="3">
        <f t="shared" si="39"/>
        <v>207.73021057068993</v>
      </c>
      <c r="I208" s="3">
        <f t="shared" si="40"/>
        <v>9.1477523921037758</v>
      </c>
      <c r="J208" s="7">
        <f t="shared" si="48"/>
        <v>546.47301979060842</v>
      </c>
      <c r="K208" s="3">
        <f t="shared" si="41"/>
        <v>13.340472238484672</v>
      </c>
      <c r="L208" s="7">
        <f t="shared" si="42"/>
        <v>35.094597601231726</v>
      </c>
      <c r="M208" s="27">
        <f t="shared" si="36"/>
        <v>16.739849614820706</v>
      </c>
      <c r="N208" s="9"/>
      <c r="O208" s="10">
        <f t="shared" si="37"/>
        <v>21.520614675737058</v>
      </c>
      <c r="P208" s="10"/>
      <c r="Q208" s="29">
        <f t="shared" si="38"/>
        <v>3.4779576235530463E-3</v>
      </c>
      <c r="R208" s="6">
        <f t="shared" si="43"/>
        <v>1.0019660686700782</v>
      </c>
      <c r="S208" s="6">
        <f t="shared" si="49"/>
        <v>3.635894492062445</v>
      </c>
      <c r="T208" s="13">
        <f t="shared" si="44"/>
        <v>5.2268982363676386E-2</v>
      </c>
      <c r="U208" s="67">
        <f t="shared" si="45"/>
        <v>5.88957684251179E-2</v>
      </c>
      <c r="V208" s="13">
        <f t="shared" si="46"/>
        <v>-6.6267860614415142E-3</v>
      </c>
      <c r="Y208" s="28"/>
      <c r="Z208" s="28"/>
    </row>
    <row r="209" spans="1:26" x14ac:dyDescent="0.35">
      <c r="A209" s="1">
        <v>1887.09</v>
      </c>
      <c r="B209" s="2">
        <v>5.38</v>
      </c>
      <c r="C209" s="3">
        <v>0.24249999999999999</v>
      </c>
      <c r="D209" s="4">
        <v>0.35249999999999998</v>
      </c>
      <c r="E209" s="5">
        <v>7.8970910740000004</v>
      </c>
      <c r="F209" s="3">
        <f t="shared" si="47"/>
        <v>1887.7083333333183</v>
      </c>
      <c r="G209" s="6">
        <f>G201*4/12+G213*8/12</f>
        <v>3.62</v>
      </c>
      <c r="H209" s="3">
        <f t="shared" si="39"/>
        <v>207.53262241027562</v>
      </c>
      <c r="I209" s="3">
        <f t="shared" si="40"/>
        <v>9.3543979432140958</v>
      </c>
      <c r="J209" s="7">
        <f t="shared" si="48"/>
        <v>548.00393453555148</v>
      </c>
      <c r="K209" s="3">
        <f t="shared" si="41"/>
        <v>13.597629999929767</v>
      </c>
      <c r="L209" s="7">
        <f t="shared" si="42"/>
        <v>35.905462253491052</v>
      </c>
      <c r="M209" s="27">
        <f t="shared" si="36"/>
        <v>16.676629667380144</v>
      </c>
      <c r="N209" s="9"/>
      <c r="O209" s="10">
        <f t="shared" si="37"/>
        <v>21.434140136239737</v>
      </c>
      <c r="P209" s="10"/>
      <c r="Q209" s="29">
        <f t="shared" si="38"/>
        <v>3.3621784870726951E-3</v>
      </c>
      <c r="R209" s="6">
        <f t="shared" si="43"/>
        <v>1.0019770949332516</v>
      </c>
      <c r="S209" s="6">
        <f t="shared" si="49"/>
        <v>3.6869328329594402</v>
      </c>
      <c r="T209" s="13">
        <f t="shared" si="44"/>
        <v>5.4261979497677304E-2</v>
      </c>
      <c r="U209" s="67">
        <f t="shared" si="45"/>
        <v>5.4736357356398146E-2</v>
      </c>
      <c r="V209" s="13">
        <f t="shared" si="46"/>
        <v>-4.7437785872084248E-4</v>
      </c>
      <c r="Y209" s="28"/>
      <c r="Z209" s="28"/>
    </row>
    <row r="210" spans="1:26" x14ac:dyDescent="0.35">
      <c r="A210" s="1">
        <v>1887.1</v>
      </c>
      <c r="B210" s="2">
        <v>5.2</v>
      </c>
      <c r="C210" s="3">
        <v>0.245</v>
      </c>
      <c r="D210" s="4">
        <v>0.35499999999999998</v>
      </c>
      <c r="E210" s="5">
        <v>7.9922320659999997</v>
      </c>
      <c r="F210" s="3">
        <f t="shared" si="47"/>
        <v>1887.7916666666515</v>
      </c>
      <c r="G210" s="6">
        <f>G201*3/12+G213*9/12</f>
        <v>3.6324999999999998</v>
      </c>
      <c r="H210" s="3">
        <f t="shared" si="39"/>
        <v>198.20130182891518</v>
      </c>
      <c r="I210" s="3">
        <f t="shared" si="40"/>
        <v>9.3383305669392715</v>
      </c>
      <c r="J210" s="7">
        <f t="shared" si="48"/>
        <v>525.4188255174829</v>
      </c>
      <c r="K210" s="3">
        <f t="shared" si="41"/>
        <v>13.531050413320168</v>
      </c>
      <c r="L210" s="7">
        <f t="shared" si="42"/>
        <v>35.869939049751224</v>
      </c>
      <c r="M210" s="27">
        <f t="shared" si="36"/>
        <v>15.880666812517315</v>
      </c>
      <c r="N210" s="9"/>
      <c r="O210" s="10">
        <f t="shared" si="37"/>
        <v>20.408601387649576</v>
      </c>
      <c r="P210" s="10"/>
      <c r="Q210" s="29">
        <f t="shared" si="38"/>
        <v>7.4165025414431179E-3</v>
      </c>
      <c r="R210" s="6">
        <f t="shared" si="43"/>
        <v>1.0019881207014731</v>
      </c>
      <c r="S210" s="6">
        <f t="shared" si="49"/>
        <v>3.6502455519905932</v>
      </c>
      <c r="T210" s="13">
        <f t="shared" si="44"/>
        <v>5.7083066914884073E-2</v>
      </c>
      <c r="U210" s="67">
        <f t="shared" si="45"/>
        <v>5.7623650152356376E-2</v>
      </c>
      <c r="V210" s="13">
        <f t="shared" si="46"/>
        <v>-5.4058323747230297E-4</v>
      </c>
      <c r="Y210" s="28"/>
      <c r="Z210" s="28"/>
    </row>
    <row r="211" spans="1:26" x14ac:dyDescent="0.35">
      <c r="A211" s="1">
        <v>1887.11</v>
      </c>
      <c r="B211" s="2">
        <v>5.3</v>
      </c>
      <c r="C211" s="3">
        <v>0.2475</v>
      </c>
      <c r="D211" s="4">
        <v>0.35749999999999998</v>
      </c>
      <c r="E211" s="5">
        <v>8.0873811569999994</v>
      </c>
      <c r="F211" s="3">
        <f t="shared" si="47"/>
        <v>1887.8749999999848</v>
      </c>
      <c r="G211" s="6">
        <f>G201*2/12+G213*10/12</f>
        <v>3.6450000000000005</v>
      </c>
      <c r="H211" s="3">
        <f t="shared" si="39"/>
        <v>199.63615769519492</v>
      </c>
      <c r="I211" s="3">
        <f t="shared" si="40"/>
        <v>9.3226318923699534</v>
      </c>
      <c r="J211" s="7">
        <f t="shared" si="48"/>
        <v>531.28201005912172</v>
      </c>
      <c r="K211" s="3">
        <f t="shared" si="41"/>
        <v>13.466023844534377</v>
      </c>
      <c r="L211" s="7">
        <f t="shared" si="42"/>
        <v>35.836475206818122</v>
      </c>
      <c r="M211" s="27">
        <f t="shared" si="36"/>
        <v>15.950712201066779</v>
      </c>
      <c r="N211" s="9"/>
      <c r="O211" s="10">
        <f t="shared" si="37"/>
        <v>20.495857279505206</v>
      </c>
      <c r="P211" s="10"/>
      <c r="Q211" s="29">
        <f t="shared" si="38"/>
        <v>1.0122384862189311E-2</v>
      </c>
      <c r="R211" s="6">
        <f t="shared" si="43"/>
        <v>1.0019991459752047</v>
      </c>
      <c r="S211" s="6">
        <f t="shared" si="49"/>
        <v>3.6144716860752424</v>
      </c>
      <c r="T211" s="13">
        <f t="shared" si="44"/>
        <v>5.2464919453968362E-2</v>
      </c>
      <c r="U211" s="67">
        <f t="shared" si="45"/>
        <v>5.8999124724486984E-2</v>
      </c>
      <c r="V211" s="13">
        <f t="shared" si="46"/>
        <v>-6.5342052705186227E-3</v>
      </c>
      <c r="Y211" s="28"/>
      <c r="Z211" s="28"/>
    </row>
    <row r="212" spans="1:26" x14ac:dyDescent="0.35">
      <c r="A212" s="1">
        <v>1887.12</v>
      </c>
      <c r="B212" s="2">
        <v>5.27</v>
      </c>
      <c r="C212" s="3">
        <v>0.25</v>
      </c>
      <c r="D212" s="4">
        <v>0.36</v>
      </c>
      <c r="E212" s="5">
        <v>8.2776793390000005</v>
      </c>
      <c r="F212" s="3">
        <f t="shared" si="47"/>
        <v>1887.958333333318</v>
      </c>
      <c r="G212" s="6">
        <f>G201*1/12+G213*11/12</f>
        <v>3.6574999999999998</v>
      </c>
      <c r="H212" s="3">
        <f t="shared" si="39"/>
        <v>193.94262138619428</v>
      </c>
      <c r="I212" s="3">
        <f t="shared" si="40"/>
        <v>9.2003141075044734</v>
      </c>
      <c r="J212" s="7">
        <f t="shared" si="48"/>
        <v>518.1704408401024</v>
      </c>
      <c r="K212" s="3">
        <f t="shared" si="41"/>
        <v>13.248452314806441</v>
      </c>
      <c r="L212" s="7">
        <f t="shared" si="42"/>
        <v>35.396842258526924</v>
      </c>
      <c r="M212" s="27">
        <f t="shared" si="36"/>
        <v>15.455513454469948</v>
      </c>
      <c r="N212" s="9"/>
      <c r="O212" s="10">
        <f t="shared" si="37"/>
        <v>19.857946875058218</v>
      </c>
      <c r="P212" s="10"/>
      <c r="Q212" s="29">
        <f t="shared" si="38"/>
        <v>1.429702825508912E-2</v>
      </c>
      <c r="R212" s="6">
        <f t="shared" si="43"/>
        <v>1.0020101707549067</v>
      </c>
      <c r="S212" s="6">
        <f t="shared" si="49"/>
        <v>3.5384371951168614</v>
      </c>
      <c r="T212" s="13">
        <f t="shared" si="44"/>
        <v>5.7678975826847001E-2</v>
      </c>
      <c r="U212" s="67">
        <f t="shared" si="45"/>
        <v>6.1586799125739944E-2</v>
      </c>
      <c r="V212" s="13">
        <f t="shared" si="46"/>
        <v>-3.9078232988929429E-3</v>
      </c>
      <c r="Y212" s="28"/>
      <c r="Z212" s="28"/>
    </row>
    <row r="213" spans="1:26" x14ac:dyDescent="0.35">
      <c r="A213" s="1">
        <v>1888.01</v>
      </c>
      <c r="B213" s="2">
        <v>5.31</v>
      </c>
      <c r="C213" s="3">
        <v>0.24829999999999999</v>
      </c>
      <c r="D213" s="4">
        <v>0.35170000000000001</v>
      </c>
      <c r="E213" s="5">
        <v>8.3728446279999993</v>
      </c>
      <c r="F213" s="3">
        <f t="shared" si="47"/>
        <v>1888.0416666666513</v>
      </c>
      <c r="G213" s="6">
        <v>3.67</v>
      </c>
      <c r="H213" s="3">
        <f t="shared" si="39"/>
        <v>193.19359929247693</v>
      </c>
      <c r="I213" s="3">
        <f t="shared" si="40"/>
        <v>9.0338927880079147</v>
      </c>
      <c r="J213" s="7">
        <f t="shared" si="48"/>
        <v>518.18059973241179</v>
      </c>
      <c r="K213" s="3">
        <f t="shared" si="41"/>
        <v>12.795892442780442</v>
      </c>
      <c r="L213" s="7">
        <f t="shared" si="42"/>
        <v>34.320925974743744</v>
      </c>
      <c r="M213" s="27">
        <f t="shared" si="36"/>
        <v>15.358662514259906</v>
      </c>
      <c r="N213" s="9"/>
      <c r="O213" s="10">
        <f t="shared" si="37"/>
        <v>19.731734100274654</v>
      </c>
      <c r="P213" s="10"/>
      <c r="Q213" s="29">
        <f t="shared" si="38"/>
        <v>1.8720415575164698E-2</v>
      </c>
      <c r="R213" s="6">
        <f t="shared" si="43"/>
        <v>1.0045816690372138</v>
      </c>
      <c r="S213" s="6">
        <f t="shared" si="49"/>
        <v>3.5052515322032569</v>
      </c>
      <c r="T213" s="13">
        <f t="shared" si="44"/>
        <v>6.0865157184430307E-2</v>
      </c>
      <c r="U213" s="67">
        <f t="shared" si="45"/>
        <v>6.2921439888693254E-2</v>
      </c>
      <c r="V213" s="13">
        <f t="shared" si="46"/>
        <v>-2.0562827042629461E-3</v>
      </c>
      <c r="Y213" s="28"/>
      <c r="Z213" s="28"/>
    </row>
    <row r="214" spans="1:26" x14ac:dyDescent="0.35">
      <c r="A214" s="1">
        <v>1888.02</v>
      </c>
      <c r="B214" s="2">
        <v>5.28</v>
      </c>
      <c r="C214" s="3">
        <v>0.2467</v>
      </c>
      <c r="D214" s="4">
        <v>0.34329999999999999</v>
      </c>
      <c r="E214" s="5">
        <v>8.2776793390000005</v>
      </c>
      <c r="F214" s="3">
        <f t="shared" si="47"/>
        <v>1888.1249999999845</v>
      </c>
      <c r="G214" s="6">
        <f>G213*11/12+G225*1/12</f>
        <v>3.6516666666666664</v>
      </c>
      <c r="H214" s="3">
        <f t="shared" si="39"/>
        <v>194.31063395049446</v>
      </c>
      <c r="I214" s="3">
        <f t="shared" si="40"/>
        <v>9.0788699612854131</v>
      </c>
      <c r="J214" s="7">
        <f t="shared" si="48"/>
        <v>523.20595710806117</v>
      </c>
      <c r="K214" s="3">
        <f t="shared" si="41"/>
        <v>12.633871332425143</v>
      </c>
      <c r="L214" s="7">
        <f t="shared" si="42"/>
        <v>34.018296415757085</v>
      </c>
      <c r="M214" s="27">
        <f t="shared" si="36"/>
        <v>15.418178318820537</v>
      </c>
      <c r="N214" s="9"/>
      <c r="O214" s="10">
        <f t="shared" si="37"/>
        <v>19.807302727374459</v>
      </c>
      <c r="P214" s="10"/>
      <c r="Q214" s="29">
        <f t="shared" si="38"/>
        <v>1.8545973596228928E-2</v>
      </c>
      <c r="R214" s="6">
        <f t="shared" si="43"/>
        <v>1.0045677011853911</v>
      </c>
      <c r="S214" s="6">
        <f t="shared" si="49"/>
        <v>3.5617945950055767</v>
      </c>
      <c r="T214" s="13">
        <f t="shared" si="44"/>
        <v>5.8453781626417456E-2</v>
      </c>
      <c r="U214" s="67">
        <f t="shared" si="45"/>
        <v>6.0198696369751392E-2</v>
      </c>
      <c r="V214" s="13">
        <f t="shared" si="46"/>
        <v>-1.7449147433339363E-3</v>
      </c>
      <c r="Y214" s="28"/>
      <c r="Z214" s="28"/>
    </row>
    <row r="215" spans="1:26" x14ac:dyDescent="0.35">
      <c r="A215" s="1">
        <v>1888.03</v>
      </c>
      <c r="B215" s="2">
        <v>5.08</v>
      </c>
      <c r="C215" s="3">
        <v>0.245</v>
      </c>
      <c r="D215" s="4">
        <v>0.33500000000000002</v>
      </c>
      <c r="E215" s="5">
        <v>8.2776793390000005</v>
      </c>
      <c r="F215" s="3">
        <f t="shared" si="47"/>
        <v>1888.2083333333178</v>
      </c>
      <c r="G215" s="6">
        <f>G213*10/12+G225*2/12</f>
        <v>3.6333333333333337</v>
      </c>
      <c r="H215" s="3">
        <f t="shared" si="39"/>
        <v>186.95038266449089</v>
      </c>
      <c r="I215" s="3">
        <f t="shared" si="40"/>
        <v>9.0163078253543834</v>
      </c>
      <c r="J215" s="7">
        <f t="shared" si="48"/>
        <v>505.41067873735608</v>
      </c>
      <c r="K215" s="3">
        <f t="shared" si="41"/>
        <v>12.328420904055994</v>
      </c>
      <c r="L215" s="7">
        <f t="shared" si="42"/>
        <v>33.32924751516029</v>
      </c>
      <c r="M215" s="27">
        <f t="shared" si="36"/>
        <v>14.808972366946573</v>
      </c>
      <c r="N215" s="9"/>
      <c r="O215" s="10">
        <f t="shared" si="37"/>
        <v>19.026611493191716</v>
      </c>
      <c r="P215" s="10"/>
      <c r="Q215" s="29">
        <f t="shared" si="38"/>
        <v>2.3484775724689634E-2</v>
      </c>
      <c r="R215" s="6">
        <f t="shared" si="43"/>
        <v>1.0045537348950258</v>
      </c>
      <c r="S215" s="6">
        <f t="shared" si="49"/>
        <v>3.5780638083993033</v>
      </c>
      <c r="T215" s="13">
        <f t="shared" si="44"/>
        <v>5.7574262323824676E-2</v>
      </c>
      <c r="U215" s="67">
        <f t="shared" si="45"/>
        <v>6.0195091247454258E-2</v>
      </c>
      <c r="V215" s="13">
        <f t="shared" si="46"/>
        <v>-2.6208289236295812E-3</v>
      </c>
      <c r="Y215" s="28"/>
      <c r="Z215" s="28"/>
    </row>
    <row r="216" spans="1:26" x14ac:dyDescent="0.35">
      <c r="A216" s="1">
        <v>1888.04</v>
      </c>
      <c r="B216" s="2">
        <v>5.0999999999999996</v>
      </c>
      <c r="C216" s="3">
        <v>0.24329999999999999</v>
      </c>
      <c r="D216" s="4">
        <v>0.32669999999999999</v>
      </c>
      <c r="E216" s="5">
        <v>8.18251405</v>
      </c>
      <c r="F216" s="3">
        <f t="shared" si="47"/>
        <v>1888.2916666666511</v>
      </c>
      <c r="G216" s="6">
        <f>G213*9/12+G225*3/12</f>
        <v>3.6150000000000002</v>
      </c>
      <c r="H216" s="3">
        <f t="shared" si="39"/>
        <v>189.86926151382534</v>
      </c>
      <c r="I216" s="3">
        <f t="shared" si="40"/>
        <v>9.0578806522183726</v>
      </c>
      <c r="J216" s="7">
        <f t="shared" si="48"/>
        <v>515.34234250090685</v>
      </c>
      <c r="K216" s="3">
        <f t="shared" si="41"/>
        <v>12.16280151697387</v>
      </c>
      <c r="L216" s="7">
        <f t="shared" si="42"/>
        <v>33.01222417549927</v>
      </c>
      <c r="M216" s="27">
        <f t="shared" si="36"/>
        <v>15.020108681844468</v>
      </c>
      <c r="N216" s="9"/>
      <c r="O216" s="10">
        <f t="shared" si="37"/>
        <v>19.299571616567665</v>
      </c>
      <c r="P216" s="10"/>
      <c r="Q216" s="29">
        <f t="shared" si="38"/>
        <v>2.2632996042627529E-2</v>
      </c>
      <c r="R216" s="6">
        <f t="shared" si="43"/>
        <v>1.0045397701682555</v>
      </c>
      <c r="S216" s="6">
        <f t="shared" si="49"/>
        <v>3.6361609028814996</v>
      </c>
      <c r="T216" s="13">
        <f t="shared" si="44"/>
        <v>5.404622858914121E-2</v>
      </c>
      <c r="U216" s="67">
        <f t="shared" si="45"/>
        <v>5.8966097231183623E-2</v>
      </c>
      <c r="V216" s="13">
        <f t="shared" si="46"/>
        <v>-4.9198686420424131E-3</v>
      </c>
      <c r="Y216" s="28"/>
      <c r="Z216" s="28"/>
    </row>
    <row r="217" spans="1:26" x14ac:dyDescent="0.35">
      <c r="A217" s="1">
        <v>1888.05</v>
      </c>
      <c r="B217" s="2">
        <v>5.17</v>
      </c>
      <c r="C217" s="3">
        <v>0.2417</v>
      </c>
      <c r="D217" s="4">
        <v>0.31830000000000003</v>
      </c>
      <c r="E217" s="5">
        <v>8.0873811569999994</v>
      </c>
      <c r="F217" s="3">
        <f t="shared" si="47"/>
        <v>1888.3749999999843</v>
      </c>
      <c r="G217" s="6">
        <f>G213*8/12+G225*4/12</f>
        <v>3.5966666666666667</v>
      </c>
      <c r="H217" s="3">
        <f t="shared" si="39"/>
        <v>194.73942175172789</v>
      </c>
      <c r="I217" s="3">
        <f t="shared" si="40"/>
        <v>9.1041621348921922</v>
      </c>
      <c r="J217" s="7">
        <f t="shared" si="48"/>
        <v>530.6201172303156</v>
      </c>
      <c r="K217" s="3">
        <f t="shared" si="41"/>
        <v>11.989469621581238</v>
      </c>
      <c r="L217" s="7">
        <f t="shared" si="42"/>
        <v>32.668546095630461</v>
      </c>
      <c r="M217" s="27">
        <f t="shared" si="36"/>
        <v>15.387916957229134</v>
      </c>
      <c r="N217" s="9"/>
      <c r="O217" s="10">
        <f t="shared" si="37"/>
        <v>19.772685839694248</v>
      </c>
      <c r="P217" s="10"/>
      <c r="Q217" s="29">
        <f t="shared" si="38"/>
        <v>2.3320027160848543E-2</v>
      </c>
      <c r="R217" s="6">
        <f t="shared" si="43"/>
        <v>1.0045258070072212</v>
      </c>
      <c r="S217" s="6">
        <f t="shared" si="49"/>
        <v>3.6956350386550132</v>
      </c>
      <c r="T217" s="13">
        <f t="shared" si="44"/>
        <v>5.0839347211230734E-2</v>
      </c>
      <c r="U217" s="67">
        <f t="shared" si="45"/>
        <v>5.055071098822439E-2</v>
      </c>
      <c r="V217" s="13">
        <f t="shared" si="46"/>
        <v>2.8863622300634439E-4</v>
      </c>
      <c r="Y217" s="28"/>
      <c r="Z217" s="28"/>
    </row>
    <row r="218" spans="1:26" x14ac:dyDescent="0.35">
      <c r="A218" s="1">
        <v>1888.06</v>
      </c>
      <c r="B218" s="2">
        <v>5.01</v>
      </c>
      <c r="C218" s="3">
        <v>0.24</v>
      </c>
      <c r="D218" s="4">
        <v>0.31</v>
      </c>
      <c r="E218" s="5">
        <v>7.9922320659999997</v>
      </c>
      <c r="F218" s="3">
        <f t="shared" si="47"/>
        <v>1888.4583333333176</v>
      </c>
      <c r="G218" s="6">
        <f>G213*7/12+G225*5/12</f>
        <v>3.5783333333333331</v>
      </c>
      <c r="H218" s="3">
        <f t="shared" si="39"/>
        <v>190.95933118516632</v>
      </c>
      <c r="I218" s="3">
        <f t="shared" si="40"/>
        <v>9.1477523921037758</v>
      </c>
      <c r="J218" s="7">
        <f t="shared" si="48"/>
        <v>522.39736689412234</v>
      </c>
      <c r="K218" s="3">
        <f t="shared" si="41"/>
        <v>11.815846839800711</v>
      </c>
      <c r="L218" s="7">
        <f t="shared" si="42"/>
        <v>32.323988769895792</v>
      </c>
      <c r="M218" s="27">
        <f t="shared" si="36"/>
        <v>15.077628818434698</v>
      </c>
      <c r="N218" s="9"/>
      <c r="O218" s="10">
        <f t="shared" si="37"/>
        <v>19.375983676114206</v>
      </c>
      <c r="P218" s="10"/>
      <c r="Q218" s="29">
        <f t="shared" si="38"/>
        <v>2.5898537334721194E-2</v>
      </c>
      <c r="R218" s="6">
        <f t="shared" si="43"/>
        <v>1.0045118454140671</v>
      </c>
      <c r="S218" s="6">
        <f t="shared" si="49"/>
        <v>3.7565571530193069</v>
      </c>
      <c r="T218" s="13">
        <f t="shared" si="44"/>
        <v>6.4064534325128486E-2</v>
      </c>
      <c r="U218" s="67">
        <f t="shared" si="45"/>
        <v>5.6469285824678916E-2</v>
      </c>
      <c r="V218" s="13">
        <f t="shared" si="46"/>
        <v>7.5952485004495696E-3</v>
      </c>
      <c r="Y218" s="28"/>
      <c r="Z218" s="28"/>
    </row>
    <row r="219" spans="1:26" x14ac:dyDescent="0.35">
      <c r="A219" s="1">
        <v>1888.07</v>
      </c>
      <c r="B219" s="2">
        <v>5.14</v>
      </c>
      <c r="C219" s="3">
        <v>0.23830000000000001</v>
      </c>
      <c r="D219" s="4">
        <v>0.30170000000000002</v>
      </c>
      <c r="E219" s="5">
        <v>8.0873811569999994</v>
      </c>
      <c r="F219" s="3">
        <f t="shared" si="47"/>
        <v>1888.5416666666508</v>
      </c>
      <c r="G219" s="6">
        <f>G213*6/12+G225*6/12</f>
        <v>3.5600000000000005</v>
      </c>
      <c r="H219" s="3">
        <f t="shared" si="39"/>
        <v>193.60940576477395</v>
      </c>
      <c r="I219" s="3">
        <f t="shared" si="40"/>
        <v>8.9760936563707467</v>
      </c>
      <c r="J219" s="7">
        <f t="shared" si="48"/>
        <v>531.69332158265775</v>
      </c>
      <c r="K219" s="3">
        <f t="shared" si="41"/>
        <v>11.364194108800062</v>
      </c>
      <c r="L219" s="7">
        <f t="shared" si="42"/>
        <v>31.208536015853674</v>
      </c>
      <c r="M219" s="27">
        <f t="shared" si="36"/>
        <v>15.279642515498177</v>
      </c>
      <c r="N219" s="9"/>
      <c r="O219" s="10">
        <f t="shared" si="37"/>
        <v>19.635009581546466</v>
      </c>
      <c r="P219" s="10"/>
      <c r="Q219" s="29">
        <f t="shared" si="38"/>
        <v>2.5259012921316784E-2</v>
      </c>
      <c r="R219" s="6">
        <f t="shared" si="43"/>
        <v>1.0044978853909405</v>
      </c>
      <c r="S219" s="6">
        <f t="shared" si="49"/>
        <v>3.7291103675228134</v>
      </c>
      <c r="T219" s="13">
        <f t="shared" si="44"/>
        <v>6.4451004161728553E-2</v>
      </c>
      <c r="U219" s="67">
        <f t="shared" si="45"/>
        <v>5.9217498387454715E-2</v>
      </c>
      <c r="V219" s="13">
        <f t="shared" si="46"/>
        <v>5.2335057742738389E-3</v>
      </c>
      <c r="Y219" s="28"/>
      <c r="Z219" s="28"/>
    </row>
    <row r="220" spans="1:26" x14ac:dyDescent="0.35">
      <c r="A220" s="1">
        <v>1888.08</v>
      </c>
      <c r="B220" s="2">
        <v>5.25</v>
      </c>
      <c r="C220" s="3">
        <v>0.23669999999999999</v>
      </c>
      <c r="D220" s="4">
        <v>0.29330000000000001</v>
      </c>
      <c r="E220" s="5">
        <v>8.0873811569999994</v>
      </c>
      <c r="F220" s="3">
        <f t="shared" si="47"/>
        <v>1888.6249999999841</v>
      </c>
      <c r="G220" s="6">
        <f>G213*5/12+G225*7/12</f>
        <v>3.541666666666667</v>
      </c>
      <c r="H220" s="3">
        <f t="shared" si="39"/>
        <v>197.7527977169384</v>
      </c>
      <c r="I220" s="3">
        <f t="shared" si="40"/>
        <v>8.9158261370665368</v>
      </c>
      <c r="J220" s="7">
        <f t="shared" si="48"/>
        <v>545.11237141579215</v>
      </c>
      <c r="K220" s="3">
        <f t="shared" si="41"/>
        <v>11.047789632452959</v>
      </c>
      <c r="L220" s="7">
        <f t="shared" si="42"/>
        <v>30.453611149762256</v>
      </c>
      <c r="M220" s="27">
        <f t="shared" si="36"/>
        <v>15.602911670088812</v>
      </c>
      <c r="N220" s="9"/>
      <c r="O220" s="10">
        <f t="shared" si="37"/>
        <v>20.049771885586615</v>
      </c>
      <c r="P220" s="10"/>
      <c r="Q220" s="29">
        <f t="shared" si="38"/>
        <v>2.2974575191211134E-2</v>
      </c>
      <c r="R220" s="6">
        <f t="shared" si="43"/>
        <v>1.0044839269399921</v>
      </c>
      <c r="S220" s="6">
        <f t="shared" si="49"/>
        <v>3.7458834785660993</v>
      </c>
      <c r="T220" s="13">
        <f t="shared" si="44"/>
        <v>6.6032456333406708E-2</v>
      </c>
      <c r="U220" s="67">
        <f t="shared" si="45"/>
        <v>5.9213019345224716E-2</v>
      </c>
      <c r="V220" s="13">
        <f t="shared" si="46"/>
        <v>6.8194369881819927E-3</v>
      </c>
      <c r="Y220" s="28"/>
      <c r="Z220" s="28"/>
    </row>
    <row r="221" spans="1:26" x14ac:dyDescent="0.35">
      <c r="A221" s="1">
        <v>1888.09</v>
      </c>
      <c r="B221" s="2">
        <v>5.38</v>
      </c>
      <c r="C221" s="3">
        <v>0.23499999999999999</v>
      </c>
      <c r="D221" s="4">
        <v>0.28499999999999998</v>
      </c>
      <c r="E221" s="5">
        <v>8.0873811569999994</v>
      </c>
      <c r="F221" s="3">
        <f t="shared" si="47"/>
        <v>1888.7083333333173</v>
      </c>
      <c r="G221" s="6">
        <f>G213*4/12+G225*8/12</f>
        <v>3.5233333333333334</v>
      </c>
      <c r="H221" s="3">
        <f t="shared" si="39"/>
        <v>202.64953366040547</v>
      </c>
      <c r="I221" s="3">
        <f t="shared" si="40"/>
        <v>8.8517918978058141</v>
      </c>
      <c r="J221" s="7">
        <f t="shared" si="48"/>
        <v>560.64374771248026</v>
      </c>
      <c r="K221" s="3">
        <f t="shared" si="41"/>
        <v>10.735151876062369</v>
      </c>
      <c r="L221" s="7">
        <f t="shared" si="42"/>
        <v>29.699529386255918</v>
      </c>
      <c r="M221" s="27">
        <f t="shared" si="36"/>
        <v>15.987828821761429</v>
      </c>
      <c r="N221" s="9"/>
      <c r="O221" s="10">
        <f t="shared" si="37"/>
        <v>20.542902549349108</v>
      </c>
      <c r="P221" s="10"/>
      <c r="Q221" s="29">
        <f t="shared" si="38"/>
        <v>2.1614886504528315E-2</v>
      </c>
      <c r="R221" s="6">
        <f t="shared" si="43"/>
        <v>1.0044699700633755</v>
      </c>
      <c r="S221" s="6">
        <f t="shared" si="49"/>
        <v>3.762679746409713</v>
      </c>
      <c r="T221" s="13">
        <f t="shared" si="44"/>
        <v>6.3167783307784164E-2</v>
      </c>
      <c r="U221" s="67">
        <f t="shared" si="45"/>
        <v>5.9208365106472316E-2</v>
      </c>
      <c r="V221" s="13">
        <f t="shared" si="46"/>
        <v>3.9594182013118484E-3</v>
      </c>
      <c r="Y221" s="28"/>
      <c r="Z221" s="28"/>
    </row>
    <row r="222" spans="1:26" x14ac:dyDescent="0.35">
      <c r="A222" s="1">
        <v>1888.1</v>
      </c>
      <c r="B222" s="2">
        <v>5.35</v>
      </c>
      <c r="C222" s="3">
        <v>0.23330000000000001</v>
      </c>
      <c r="D222" s="4">
        <v>0.2767</v>
      </c>
      <c r="E222" s="5">
        <v>8.18251405</v>
      </c>
      <c r="F222" s="3">
        <f t="shared" si="47"/>
        <v>1888.7916666666506</v>
      </c>
      <c r="G222" s="6">
        <f>G213*3/12+G225*9/12</f>
        <v>3.5049999999999999</v>
      </c>
      <c r="H222" s="3">
        <f t="shared" si="39"/>
        <v>199.17657825469911</v>
      </c>
      <c r="I222" s="3">
        <f t="shared" si="40"/>
        <v>8.6855879825834226</v>
      </c>
      <c r="J222" s="7">
        <f t="shared" si="48"/>
        <v>553.03801912620315</v>
      </c>
      <c r="K222" s="3">
        <f t="shared" si="41"/>
        <v>10.301338168799111</v>
      </c>
      <c r="L222" s="7">
        <f t="shared" si="42"/>
        <v>28.602919606022507</v>
      </c>
      <c r="M222" s="27">
        <f t="shared" si="36"/>
        <v>15.715941874329708</v>
      </c>
      <c r="N222" s="9"/>
      <c r="O222" s="10">
        <f t="shared" si="37"/>
        <v>20.193130565349655</v>
      </c>
      <c r="P222" s="10"/>
      <c r="Q222" s="29">
        <f t="shared" si="38"/>
        <v>2.5156877140990894E-2</v>
      </c>
      <c r="R222" s="6">
        <f t="shared" si="43"/>
        <v>1.0044560147632471</v>
      </c>
      <c r="S222" s="6">
        <f t="shared" si="49"/>
        <v>3.7355569804328068</v>
      </c>
      <c r="T222" s="13">
        <f t="shared" si="44"/>
        <v>6.2710974958625654E-2</v>
      </c>
      <c r="U222" s="67">
        <f t="shared" si="45"/>
        <v>6.044294371587311E-2</v>
      </c>
      <c r="V222" s="13">
        <f t="shared" si="46"/>
        <v>2.268031242752544E-3</v>
      </c>
      <c r="Y222" s="28"/>
      <c r="Z222" s="28"/>
    </row>
    <row r="223" spans="1:26" x14ac:dyDescent="0.35">
      <c r="A223" s="1">
        <v>1888.11</v>
      </c>
      <c r="B223" s="2">
        <v>5.24</v>
      </c>
      <c r="C223" s="3">
        <v>0.23169999999999999</v>
      </c>
      <c r="D223" s="4">
        <v>0.26829999999999998</v>
      </c>
      <c r="E223" s="5">
        <v>8.2776793390000005</v>
      </c>
      <c r="F223" s="3">
        <f t="shared" si="47"/>
        <v>1888.8749999999839</v>
      </c>
      <c r="G223" s="6">
        <f>G213*2/12+G225*10/12</f>
        <v>3.4866666666666668</v>
      </c>
      <c r="H223" s="3">
        <f t="shared" si="39"/>
        <v>192.83858369329377</v>
      </c>
      <c r="I223" s="3">
        <f t="shared" si="40"/>
        <v>8.5268511148351465</v>
      </c>
      <c r="J223" s="7">
        <f t="shared" si="48"/>
        <v>537.41279226846416</v>
      </c>
      <c r="K223" s="3">
        <f t="shared" si="41"/>
        <v>9.8737771001738004</v>
      </c>
      <c r="L223" s="7">
        <f t="shared" si="42"/>
        <v>27.516765680463536</v>
      </c>
      <c r="M223" s="27">
        <f t="shared" si="36"/>
        <v>15.223749016946286</v>
      </c>
      <c r="N223" s="9"/>
      <c r="O223" s="10">
        <f t="shared" si="37"/>
        <v>19.562485773849488</v>
      </c>
      <c r="P223" s="10"/>
      <c r="Q223" s="29">
        <f t="shared" si="38"/>
        <v>2.9677725599002641E-2</v>
      </c>
      <c r="R223" s="6">
        <f t="shared" si="43"/>
        <v>1.0044420610417675</v>
      </c>
      <c r="S223" s="6">
        <f t="shared" si="49"/>
        <v>3.7090650494671742</v>
      </c>
      <c r="T223" s="13">
        <f t="shared" si="44"/>
        <v>6.9559615555549792E-2</v>
      </c>
      <c r="U223" s="67">
        <f t="shared" si="45"/>
        <v>6.1664849508068054E-2</v>
      </c>
      <c r="V223" s="13">
        <f t="shared" si="46"/>
        <v>7.8947660474817383E-3</v>
      </c>
      <c r="Y223" s="28"/>
      <c r="Z223" s="28"/>
    </row>
    <row r="224" spans="1:26" x14ac:dyDescent="0.35">
      <c r="A224" s="1">
        <v>1888.12</v>
      </c>
      <c r="B224" s="2">
        <v>5.14</v>
      </c>
      <c r="C224" s="3">
        <v>0.23</v>
      </c>
      <c r="D224" s="4">
        <v>0.26</v>
      </c>
      <c r="E224" s="5">
        <v>8.2776793390000005</v>
      </c>
      <c r="F224" s="3">
        <f t="shared" si="47"/>
        <v>1888.9583333333171</v>
      </c>
      <c r="G224" s="6">
        <f>G213*1/12+G225*11/12</f>
        <v>3.4683333333333333</v>
      </c>
      <c r="H224" s="3">
        <f t="shared" si="39"/>
        <v>189.15845805029196</v>
      </c>
      <c r="I224" s="3">
        <f t="shared" si="40"/>
        <v>8.4642889789041149</v>
      </c>
      <c r="J224" s="7">
        <f t="shared" si="48"/>
        <v>529.12255040299954</v>
      </c>
      <c r="K224" s="3">
        <f t="shared" si="41"/>
        <v>9.5683266718046518</v>
      </c>
      <c r="L224" s="7">
        <f t="shared" si="42"/>
        <v>26.764953911435775</v>
      </c>
      <c r="M224" s="27">
        <f t="shared" si="36"/>
        <v>14.946748301089229</v>
      </c>
      <c r="N224" s="9"/>
      <c r="O224" s="10">
        <f t="shared" si="37"/>
        <v>19.210201901691896</v>
      </c>
      <c r="P224" s="10"/>
      <c r="Q224" s="29">
        <f t="shared" si="38"/>
        <v>3.337784071904705E-2</v>
      </c>
      <c r="R224" s="6">
        <f t="shared" si="43"/>
        <v>1.0044281089010998</v>
      </c>
      <c r="S224" s="6">
        <f t="shared" si="49"/>
        <v>3.7255409428247939</v>
      </c>
      <c r="T224" s="13">
        <f t="shared" si="44"/>
        <v>7.6479390673240166E-2</v>
      </c>
      <c r="U224" s="67">
        <f t="shared" si="45"/>
        <v>6.0154745703598023E-2</v>
      </c>
      <c r="V224" s="13">
        <f t="shared" si="46"/>
        <v>1.6324644969642144E-2</v>
      </c>
      <c r="Y224" s="28"/>
      <c r="Z224" s="28"/>
    </row>
    <row r="225" spans="1:26" x14ac:dyDescent="0.35">
      <c r="A225" s="1">
        <v>1889.01</v>
      </c>
      <c r="B225" s="2">
        <v>5.24</v>
      </c>
      <c r="C225" s="3">
        <v>0.22919999999999999</v>
      </c>
      <c r="D225" s="4">
        <v>0.26329999999999998</v>
      </c>
      <c r="E225" s="5">
        <v>7.9922320659999997</v>
      </c>
      <c r="F225" s="3">
        <f t="shared" si="47"/>
        <v>1889.0416666666504</v>
      </c>
      <c r="G225" s="6">
        <v>3.45</v>
      </c>
      <c r="H225" s="3">
        <f t="shared" si="39"/>
        <v>199.72592722759913</v>
      </c>
      <c r="I225" s="3">
        <f t="shared" si="40"/>
        <v>8.7361035344591045</v>
      </c>
      <c r="J225" s="7">
        <f t="shared" si="48"/>
        <v>560.71876918116084</v>
      </c>
      <c r="K225" s="3">
        <f t="shared" si="41"/>
        <v>10.035846686837184</v>
      </c>
      <c r="L225" s="7">
        <f t="shared" si="42"/>
        <v>28.175048077366338</v>
      </c>
      <c r="M225" s="27">
        <f t="shared" si="36"/>
        <v>15.802286071028165</v>
      </c>
      <c r="N225" s="9"/>
      <c r="O225" s="10">
        <f t="shared" si="37"/>
        <v>20.312198653655699</v>
      </c>
      <c r="P225" s="10"/>
      <c r="Q225" s="29">
        <f t="shared" si="38"/>
        <v>2.5278875559769445E-2</v>
      </c>
      <c r="R225" s="6">
        <f t="shared" si="43"/>
        <v>1.0030847289110842</v>
      </c>
      <c r="S225" s="6">
        <f t="shared" si="49"/>
        <v>3.8756871353847919</v>
      </c>
      <c r="T225" s="13">
        <f t="shared" si="44"/>
        <v>7.8429383860419977E-2</v>
      </c>
      <c r="U225" s="67">
        <f t="shared" si="45"/>
        <v>5.6435569327559776E-2</v>
      </c>
      <c r="V225" s="13">
        <f t="shared" si="46"/>
        <v>2.1993814532860201E-2</v>
      </c>
      <c r="Y225" s="28"/>
      <c r="Z225" s="28"/>
    </row>
    <row r="226" spans="1:26" x14ac:dyDescent="0.35">
      <c r="A226" s="1">
        <v>1889.02</v>
      </c>
      <c r="B226" s="2">
        <v>5.3</v>
      </c>
      <c r="C226" s="3">
        <v>0.2283</v>
      </c>
      <c r="D226" s="4">
        <v>0.26669999999999999</v>
      </c>
      <c r="E226" s="5">
        <v>7.8970910740000004</v>
      </c>
      <c r="F226" s="3">
        <f t="shared" si="47"/>
        <v>1889.1249999999836</v>
      </c>
      <c r="G226" s="6">
        <f>G225*11/12+G237*1/12</f>
        <v>3.4475000000000002</v>
      </c>
      <c r="H226" s="3">
        <f t="shared" si="39"/>
        <v>204.44663545993694</v>
      </c>
      <c r="I226" s="3">
        <f t="shared" si="40"/>
        <v>8.8066352595289832</v>
      </c>
      <c r="J226" s="7">
        <f t="shared" si="48"/>
        <v>576.03222176641475</v>
      </c>
      <c r="K226" s="3">
        <f t="shared" si="41"/>
        <v>10.287908995691545</v>
      </c>
      <c r="L226" s="7">
        <f t="shared" si="42"/>
        <v>28.986376140585438</v>
      </c>
      <c r="M226" s="27">
        <f t="shared" si="36"/>
        <v>16.192720447848995</v>
      </c>
      <c r="N226" s="9"/>
      <c r="O226" s="10">
        <f t="shared" si="37"/>
        <v>20.813307687489562</v>
      </c>
      <c r="P226" s="10"/>
      <c r="Q226" s="29">
        <f t="shared" si="38"/>
        <v>2.1448301616429702E-2</v>
      </c>
      <c r="R226" s="6">
        <f t="shared" si="43"/>
        <v>1.0030826702487605</v>
      </c>
      <c r="S226" s="6">
        <f t="shared" si="49"/>
        <v>3.934479341090042</v>
      </c>
      <c r="T226" s="13">
        <f t="shared" si="44"/>
        <v>7.6820241835158676E-2</v>
      </c>
      <c r="U226" s="67">
        <f t="shared" si="45"/>
        <v>5.2154149905759173E-2</v>
      </c>
      <c r="V226" s="13">
        <f t="shared" si="46"/>
        <v>2.4666091929399503E-2</v>
      </c>
      <c r="Y226" s="28"/>
      <c r="Z226" s="28"/>
    </row>
    <row r="227" spans="1:26" x14ac:dyDescent="0.35">
      <c r="A227" s="1">
        <v>1889.03</v>
      </c>
      <c r="B227" s="2">
        <v>5.19</v>
      </c>
      <c r="C227" s="3">
        <v>0.22750000000000001</v>
      </c>
      <c r="D227" s="4">
        <v>0.27</v>
      </c>
      <c r="E227" s="5">
        <v>7.8019419829999999</v>
      </c>
      <c r="F227" s="3">
        <f t="shared" si="47"/>
        <v>1889.2083333333169</v>
      </c>
      <c r="G227" s="6">
        <f>G225*10/12+G237*2/12</f>
        <v>3.4449999999999998</v>
      </c>
      <c r="H227" s="3">
        <f t="shared" si="39"/>
        <v>202.64499703342645</v>
      </c>
      <c r="I227" s="3">
        <f t="shared" si="40"/>
        <v>8.8828009296925856</v>
      </c>
      <c r="J227" s="7">
        <f t="shared" si="48"/>
        <v>573.04169326975432</v>
      </c>
      <c r="K227" s="3">
        <f t="shared" si="41"/>
        <v>10.542225279195597</v>
      </c>
      <c r="L227" s="7">
        <f t="shared" si="42"/>
        <v>29.811417568946759</v>
      </c>
      <c r="M227" s="27">
        <f t="shared" si="36"/>
        <v>16.065045360769293</v>
      </c>
      <c r="N227" s="9"/>
      <c r="O227" s="10">
        <f t="shared" si="37"/>
        <v>20.648519003321105</v>
      </c>
      <c r="P227" s="10"/>
      <c r="Q227" s="29">
        <f t="shared" si="38"/>
        <v>2.1895429954547851E-2</v>
      </c>
      <c r="R227" s="6">
        <f t="shared" si="43"/>
        <v>1.0030806115904525</v>
      </c>
      <c r="S227" s="6">
        <f t="shared" si="49"/>
        <v>3.9947391586357051</v>
      </c>
      <c r="T227" s="13">
        <f t="shared" si="44"/>
        <v>7.9191928111553622E-2</v>
      </c>
      <c r="U227" s="67">
        <f t="shared" si="45"/>
        <v>5.0790327947483505E-2</v>
      </c>
      <c r="V227" s="13">
        <f t="shared" si="46"/>
        <v>2.8401600164070118E-2</v>
      </c>
      <c r="Y227" s="28"/>
      <c r="Z227" s="28"/>
    </row>
    <row r="228" spans="1:26" x14ac:dyDescent="0.35">
      <c r="A228" s="1">
        <v>1889.04</v>
      </c>
      <c r="B228" s="2">
        <v>5.18</v>
      </c>
      <c r="C228" s="3">
        <v>0.22670000000000001</v>
      </c>
      <c r="D228" s="4">
        <v>0.27329999999999999</v>
      </c>
      <c r="E228" s="5">
        <v>7.8019419829999999</v>
      </c>
      <c r="F228" s="3">
        <f t="shared" si="47"/>
        <v>1889.2916666666501</v>
      </c>
      <c r="G228" s="6">
        <f>G225*9/12+G237*3/12</f>
        <v>3.4424999999999999</v>
      </c>
      <c r="H228" s="3">
        <f t="shared" si="39"/>
        <v>202.25454424530807</v>
      </c>
      <c r="I228" s="3">
        <f t="shared" si="40"/>
        <v>8.8515647066431171</v>
      </c>
      <c r="J228" s="7">
        <f t="shared" si="48"/>
        <v>574.02344581747229</v>
      </c>
      <c r="K228" s="3">
        <f t="shared" si="41"/>
        <v>10.671074699274651</v>
      </c>
      <c r="L228" s="7">
        <f t="shared" si="42"/>
        <v>30.285831610408337</v>
      </c>
      <c r="M228" s="27">
        <f t="shared" si="36"/>
        <v>16.050104533967485</v>
      </c>
      <c r="N228" s="9"/>
      <c r="O228" s="10">
        <f t="shared" si="37"/>
        <v>20.626458817142211</v>
      </c>
      <c r="P228" s="10"/>
      <c r="Q228" s="29">
        <f t="shared" si="38"/>
        <v>2.3128536760698468E-2</v>
      </c>
      <c r="R228" s="6">
        <f t="shared" si="43"/>
        <v>1.0030785529361603</v>
      </c>
      <c r="S228" s="6">
        <f t="shared" si="49"/>
        <v>4.0070453983886329</v>
      </c>
      <c r="T228" s="13">
        <f t="shared" si="44"/>
        <v>7.9161366698754065E-2</v>
      </c>
      <c r="U228" s="67">
        <f t="shared" si="45"/>
        <v>4.9273221183053328E-2</v>
      </c>
      <c r="V228" s="13">
        <f t="shared" si="46"/>
        <v>2.9888145515700737E-2</v>
      </c>
      <c r="Y228" s="28"/>
      <c r="Z228" s="28"/>
    </row>
    <row r="229" spans="1:26" x14ac:dyDescent="0.35">
      <c r="A229" s="1">
        <v>1889.05</v>
      </c>
      <c r="B229" s="2">
        <v>5.32</v>
      </c>
      <c r="C229" s="3">
        <v>0.2258</v>
      </c>
      <c r="D229" s="4">
        <v>0.2767</v>
      </c>
      <c r="E229" s="5">
        <v>7.6116519010000001</v>
      </c>
      <c r="F229" s="3">
        <f t="shared" si="47"/>
        <v>1889.3749999999834</v>
      </c>
      <c r="G229" s="6">
        <f>G225*8/12+G237*4/12</f>
        <v>3.4400000000000004</v>
      </c>
      <c r="H229" s="3">
        <f t="shared" si="39"/>
        <v>212.91387218943714</v>
      </c>
      <c r="I229" s="3">
        <f t="shared" si="40"/>
        <v>9.0368331466870124</v>
      </c>
      <c r="J229" s="7">
        <f t="shared" si="48"/>
        <v>606.41324298887002</v>
      </c>
      <c r="K229" s="3">
        <f t="shared" si="41"/>
        <v>11.073922638123543</v>
      </c>
      <c r="L229" s="7">
        <f t="shared" si="42"/>
        <v>31.540327882522611</v>
      </c>
      <c r="M229" s="27">
        <f t="shared" si="36"/>
        <v>16.915421076068377</v>
      </c>
      <c r="N229" s="9"/>
      <c r="O229" s="10">
        <f t="shared" si="37"/>
        <v>21.731410413817365</v>
      </c>
      <c r="P229" s="10"/>
      <c r="Q229" s="29">
        <f t="shared" si="38"/>
        <v>1.75118181723821E-2</v>
      </c>
      <c r="R229" s="6">
        <f t="shared" si="43"/>
        <v>1.0030764942858854</v>
      </c>
      <c r="S229" s="6">
        <f t="shared" si="49"/>
        <v>4.1198651903935755</v>
      </c>
      <c r="T229" s="13">
        <f t="shared" si="44"/>
        <v>6.8988386709887051E-2</v>
      </c>
      <c r="U229" s="67">
        <f t="shared" si="45"/>
        <v>4.6597834745883082E-2</v>
      </c>
      <c r="V229" s="13">
        <f t="shared" si="46"/>
        <v>2.2390551964003969E-2</v>
      </c>
      <c r="Y229" s="28"/>
      <c r="Z229" s="28"/>
    </row>
    <row r="230" spans="1:26" x14ac:dyDescent="0.35">
      <c r="A230" s="1">
        <v>1889.06</v>
      </c>
      <c r="B230" s="2">
        <v>5.41</v>
      </c>
      <c r="C230" s="3">
        <v>0.22500000000000001</v>
      </c>
      <c r="D230" s="4">
        <v>0.28000000000000003</v>
      </c>
      <c r="E230" s="5">
        <v>7.6116519010000001</v>
      </c>
      <c r="F230" s="3">
        <f t="shared" si="47"/>
        <v>1889.4583333333167</v>
      </c>
      <c r="G230" s="6">
        <f>G225*7/12+G237*5/12</f>
        <v>3.4375</v>
      </c>
      <c r="H230" s="3">
        <f t="shared" si="39"/>
        <v>216.51579859865691</v>
      </c>
      <c r="I230" s="3">
        <f t="shared" si="40"/>
        <v>9.0048160230495018</v>
      </c>
      <c r="J230" s="7">
        <f t="shared" si="48"/>
        <v>618.80937836011799</v>
      </c>
      <c r="K230" s="3">
        <f t="shared" si="41"/>
        <v>11.205993273128271</v>
      </c>
      <c r="L230" s="7">
        <f t="shared" si="42"/>
        <v>32.027102761706665</v>
      </c>
      <c r="M230" s="27">
        <f t="shared" si="36"/>
        <v>17.219302943947685</v>
      </c>
      <c r="N230" s="9"/>
      <c r="O230" s="10">
        <f t="shared" si="37"/>
        <v>22.110623383995314</v>
      </c>
      <c r="P230" s="10"/>
      <c r="Q230" s="29">
        <f t="shared" si="38"/>
        <v>1.7655225131784517E-2</v>
      </c>
      <c r="R230" s="6">
        <f t="shared" si="43"/>
        <v>1.0030744356396279</v>
      </c>
      <c r="S230" s="6">
        <f t="shared" si="49"/>
        <v>4.1325399321104399</v>
      </c>
      <c r="T230" s="13">
        <f t="shared" si="44"/>
        <v>6.3268517995436868E-2</v>
      </c>
      <c r="U230" s="67">
        <f t="shared" si="45"/>
        <v>4.5106915051926988E-2</v>
      </c>
      <c r="V230" s="13">
        <f t="shared" si="46"/>
        <v>1.816160294350988E-2</v>
      </c>
      <c r="Y230" s="28"/>
      <c r="Z230" s="28"/>
    </row>
    <row r="231" spans="1:26" x14ac:dyDescent="0.35">
      <c r="A231" s="1">
        <v>1889.07</v>
      </c>
      <c r="B231" s="2">
        <v>5.3</v>
      </c>
      <c r="C231" s="3">
        <v>0.22420000000000001</v>
      </c>
      <c r="D231" s="4">
        <v>0.2833</v>
      </c>
      <c r="E231" s="5">
        <v>7.6116519010000001</v>
      </c>
      <c r="F231" s="3">
        <f t="shared" si="47"/>
        <v>1889.5416666666499</v>
      </c>
      <c r="G231" s="6">
        <f>G225*6/12+G237*6/12</f>
        <v>3.4350000000000005</v>
      </c>
      <c r="H231" s="3">
        <f t="shared" si="39"/>
        <v>212.11344409849937</v>
      </c>
      <c r="I231" s="3">
        <f t="shared" si="40"/>
        <v>8.9727988994119929</v>
      </c>
      <c r="J231" s="7">
        <f t="shared" si="48"/>
        <v>608.36434883443985</v>
      </c>
      <c r="K231" s="3">
        <f t="shared" si="41"/>
        <v>11.338063908132995</v>
      </c>
      <c r="L231" s="7">
        <f t="shared" si="42"/>
        <v>32.518796231093738</v>
      </c>
      <c r="M231" s="27">
        <f t="shared" si="36"/>
        <v>16.889214491107516</v>
      </c>
      <c r="N231" s="9"/>
      <c r="O231" s="10">
        <f t="shared" si="37"/>
        <v>21.675368705170968</v>
      </c>
      <c r="P231" s="10"/>
      <c r="Q231" s="29">
        <f t="shared" si="38"/>
        <v>1.7653549602927913E-2</v>
      </c>
      <c r="R231" s="6">
        <f t="shared" si="43"/>
        <v>1.003072376997389</v>
      </c>
      <c r="S231" s="6">
        <f t="shared" si="49"/>
        <v>4.1452451601599059</v>
      </c>
      <c r="T231" s="13">
        <f t="shared" si="44"/>
        <v>6.7585212009594775E-2</v>
      </c>
      <c r="U231" s="67">
        <f t="shared" si="45"/>
        <v>4.363725864485013E-2</v>
      </c>
      <c r="V231" s="13">
        <f t="shared" si="46"/>
        <v>2.3947953364744645E-2</v>
      </c>
      <c r="Y231" s="28"/>
      <c r="Z231" s="28"/>
    </row>
    <row r="232" spans="1:26" x14ac:dyDescent="0.35">
      <c r="A232" s="1">
        <v>1889.08</v>
      </c>
      <c r="B232" s="2">
        <v>5.37</v>
      </c>
      <c r="C232" s="3">
        <v>0.2233</v>
      </c>
      <c r="D232" s="4">
        <v>0.28670000000000001</v>
      </c>
      <c r="E232" s="5">
        <v>7.6116519010000001</v>
      </c>
      <c r="F232" s="3">
        <f t="shared" si="47"/>
        <v>1889.6249999999832</v>
      </c>
      <c r="G232" s="6">
        <f>G225*5/12+G237*7/12</f>
        <v>3.4325000000000001</v>
      </c>
      <c r="H232" s="3">
        <f t="shared" si="39"/>
        <v>214.91494241678146</v>
      </c>
      <c r="I232" s="3">
        <f t="shared" si="40"/>
        <v>8.9367796353197946</v>
      </c>
      <c r="J232" s="7">
        <f t="shared" si="48"/>
        <v>618.53532072305086</v>
      </c>
      <c r="K232" s="3">
        <f t="shared" si="41"/>
        <v>11.474136683592409</v>
      </c>
      <c r="L232" s="7">
        <f t="shared" si="42"/>
        <v>33.023105484413158</v>
      </c>
      <c r="M232" s="27">
        <f t="shared" si="36"/>
        <v>17.131853975345727</v>
      </c>
      <c r="N232" s="9"/>
      <c r="O232" s="10">
        <f t="shared" si="37"/>
        <v>21.973135389628162</v>
      </c>
      <c r="P232" s="10"/>
      <c r="Q232" s="29">
        <f t="shared" si="38"/>
        <v>1.6839963503965175E-2</v>
      </c>
      <c r="R232" s="6">
        <f t="shared" si="43"/>
        <v>1.0030703183591692</v>
      </c>
      <c r="S232" s="6">
        <f t="shared" si="49"/>
        <v>4.157980916038519</v>
      </c>
      <c r="T232" s="13">
        <f t="shared" si="44"/>
        <v>6.7390705049081179E-2</v>
      </c>
      <c r="U232" s="67">
        <f t="shared" si="45"/>
        <v>4.2188412475791415E-2</v>
      </c>
      <c r="V232" s="13">
        <f t="shared" si="46"/>
        <v>2.5202292573289764E-2</v>
      </c>
      <c r="Y232" s="28"/>
      <c r="Z232" s="28"/>
    </row>
    <row r="233" spans="1:26" x14ac:dyDescent="0.35">
      <c r="A233" s="1">
        <v>1889.09</v>
      </c>
      <c r="B233" s="2">
        <v>5.5</v>
      </c>
      <c r="C233" s="3">
        <v>0.2225</v>
      </c>
      <c r="D233" s="4">
        <v>0.28999999999999998</v>
      </c>
      <c r="E233" s="5">
        <v>7.7067928930000003</v>
      </c>
      <c r="F233" s="3">
        <f t="shared" si="47"/>
        <v>1889.7083333333164</v>
      </c>
      <c r="G233" s="6">
        <f>G225*4/12+G237*8/12</f>
        <v>3.4299999999999997</v>
      </c>
      <c r="H233" s="3">
        <f t="shared" si="39"/>
        <v>217.400353592193</v>
      </c>
      <c r="I233" s="3">
        <f t="shared" si="40"/>
        <v>8.7948324862296268</v>
      </c>
      <c r="J233" s="7">
        <f t="shared" si="48"/>
        <v>627.79777956920861</v>
      </c>
      <c r="K233" s="3">
        <f t="shared" si="41"/>
        <v>11.462927734861085</v>
      </c>
      <c r="L233" s="7">
        <f t="shared" si="42"/>
        <v>33.102064740921904</v>
      </c>
      <c r="M233" s="27">
        <f t="shared" si="36"/>
        <v>17.350788026348599</v>
      </c>
      <c r="N233" s="9"/>
      <c r="O233" s="10">
        <f t="shared" si="37"/>
        <v>22.236764738619279</v>
      </c>
      <c r="P233" s="10"/>
      <c r="Q233" s="29">
        <f t="shared" si="38"/>
        <v>1.396010132921139E-2</v>
      </c>
      <c r="R233" s="6">
        <f t="shared" si="43"/>
        <v>1.0030682597249694</v>
      </c>
      <c r="S233" s="6">
        <f t="shared" si="49"/>
        <v>4.1192590235257391</v>
      </c>
      <c r="T233" s="13">
        <f t="shared" si="44"/>
        <v>6.0867239445564492E-2</v>
      </c>
      <c r="U233" s="67">
        <f t="shared" si="45"/>
        <v>3.9418328540952619E-2</v>
      </c>
      <c r="V233" s="13">
        <f t="shared" si="46"/>
        <v>2.1448910904611873E-2</v>
      </c>
      <c r="Y233" s="28"/>
      <c r="Z233" s="28"/>
    </row>
    <row r="234" spans="1:26" x14ac:dyDescent="0.35">
      <c r="A234" s="1">
        <v>1889.1</v>
      </c>
      <c r="B234" s="2">
        <v>5.4</v>
      </c>
      <c r="C234" s="3">
        <v>0.22170000000000001</v>
      </c>
      <c r="D234" s="4">
        <v>0.29330000000000001</v>
      </c>
      <c r="E234" s="5">
        <v>7.7067928930000003</v>
      </c>
      <c r="F234" s="3">
        <f t="shared" si="47"/>
        <v>1889.7916666666497</v>
      </c>
      <c r="G234" s="6">
        <f>G225*3/12+G237*9/12</f>
        <v>3.4275000000000002</v>
      </c>
      <c r="H234" s="3">
        <f t="shared" si="39"/>
        <v>213.44761989051676</v>
      </c>
      <c r="I234" s="3">
        <f t="shared" si="40"/>
        <v>8.7632106166162167</v>
      </c>
      <c r="J234" s="7">
        <f t="shared" si="48"/>
        <v>618.49210430023049</v>
      </c>
      <c r="K234" s="3">
        <f t="shared" si="41"/>
        <v>11.593367947016402</v>
      </c>
      <c r="L234" s="7">
        <f t="shared" si="42"/>
        <v>33.593284109492153</v>
      </c>
      <c r="M234" s="27">
        <f t="shared" si="36"/>
        <v>17.053214402955486</v>
      </c>
      <c r="N234" s="9"/>
      <c r="O234" s="10">
        <f t="shared" si="37"/>
        <v>21.840470810168497</v>
      </c>
      <c r="P234" s="10"/>
      <c r="Q234" s="29">
        <f t="shared" si="38"/>
        <v>9.5907592579842146E-3</v>
      </c>
      <c r="R234" s="6">
        <f t="shared" si="43"/>
        <v>1.0030662010947902</v>
      </c>
      <c r="S234" s="6">
        <f t="shared" si="49"/>
        <v>4.1318979800843403</v>
      </c>
      <c r="T234" s="13">
        <f t="shared" si="44"/>
        <v>6.092296094744909E-2</v>
      </c>
      <c r="U234" s="67">
        <f t="shared" si="45"/>
        <v>3.8043920536298348E-2</v>
      </c>
      <c r="V234" s="13">
        <f t="shared" si="46"/>
        <v>2.2879040411150742E-2</v>
      </c>
      <c r="Y234" s="28"/>
      <c r="Z234" s="28"/>
    </row>
    <row r="235" spans="1:26" x14ac:dyDescent="0.35">
      <c r="A235" s="1">
        <v>1889.11</v>
      </c>
      <c r="B235" s="2">
        <v>5.35</v>
      </c>
      <c r="C235" s="3">
        <v>0.2208</v>
      </c>
      <c r="D235" s="4">
        <v>0.29670000000000002</v>
      </c>
      <c r="E235" s="5">
        <v>7.7067928930000003</v>
      </c>
      <c r="F235" s="3">
        <f t="shared" si="47"/>
        <v>1889.8749999999829</v>
      </c>
      <c r="G235" s="6">
        <f>G225*2/12+G237*10/12</f>
        <v>3.4250000000000003</v>
      </c>
      <c r="H235" s="3">
        <f t="shared" si="39"/>
        <v>211.47125303967863</v>
      </c>
      <c r="I235" s="3">
        <f t="shared" si="40"/>
        <v>8.7276360133011295</v>
      </c>
      <c r="J235" s="7">
        <f t="shared" si="48"/>
        <v>614.87278013432547</v>
      </c>
      <c r="K235" s="3">
        <f t="shared" si="41"/>
        <v>11.727760892873395</v>
      </c>
      <c r="L235" s="7">
        <f t="shared" si="42"/>
        <v>34.099580161841942</v>
      </c>
      <c r="M235" s="27">
        <f t="shared" si="36"/>
        <v>16.906021170249371</v>
      </c>
      <c r="N235" s="9"/>
      <c r="O235" s="10">
        <f t="shared" si="37"/>
        <v>21.638643677166311</v>
      </c>
      <c r="P235" s="10"/>
      <c r="Q235" s="29">
        <f t="shared" si="38"/>
        <v>5.0333918368153513E-3</v>
      </c>
      <c r="R235" s="6">
        <f t="shared" si="43"/>
        <v>1.0030641424686324</v>
      </c>
      <c r="S235" s="6">
        <f t="shared" si="49"/>
        <v>4.1445672101944364</v>
      </c>
      <c r="T235" s="13">
        <f t="shared" si="44"/>
        <v>6.2520222349584209E-2</v>
      </c>
      <c r="U235" s="67">
        <f t="shared" si="45"/>
        <v>3.6687601738395026E-2</v>
      </c>
      <c r="V235" s="13">
        <f t="shared" si="46"/>
        <v>2.5832620611189183E-2</v>
      </c>
      <c r="Y235" s="28"/>
      <c r="Z235" s="28"/>
    </row>
    <row r="236" spans="1:26" x14ac:dyDescent="0.35">
      <c r="A236" s="1">
        <v>1889.12</v>
      </c>
      <c r="B236" s="2">
        <v>5.32</v>
      </c>
      <c r="C236" s="3">
        <v>0.22</v>
      </c>
      <c r="D236" s="4">
        <v>0.3</v>
      </c>
      <c r="E236" s="5">
        <v>7.8019419829999999</v>
      </c>
      <c r="F236" s="3">
        <f t="shared" si="47"/>
        <v>1889.9583333333162</v>
      </c>
      <c r="G236" s="6">
        <f>G225*1/12+G237*11/12</f>
        <v>3.4224999999999999</v>
      </c>
      <c r="H236" s="3">
        <f t="shared" si="39"/>
        <v>207.72088327896506</v>
      </c>
      <c r="I236" s="3">
        <f t="shared" si="40"/>
        <v>8.5899613386038176</v>
      </c>
      <c r="J236" s="7">
        <f t="shared" si="48"/>
        <v>606.04956750523706</v>
      </c>
      <c r="K236" s="3">
        <f t="shared" si="41"/>
        <v>11.71358364355066</v>
      </c>
      <c r="L236" s="7">
        <f t="shared" si="42"/>
        <v>34.175727490896818</v>
      </c>
      <c r="M236" s="27">
        <f t="shared" si="36"/>
        <v>16.610338076603391</v>
      </c>
      <c r="N236" s="9"/>
      <c r="O236" s="10">
        <f t="shared" si="37"/>
        <v>21.248155988127653</v>
      </c>
      <c r="P236" s="10"/>
      <c r="Q236" s="29">
        <f t="shared" si="38"/>
        <v>4.3897649033883962E-3</v>
      </c>
      <c r="R236" s="6">
        <f t="shared" si="43"/>
        <v>1.0030620838464972</v>
      </c>
      <c r="S236" s="6">
        <f t="shared" si="49"/>
        <v>4.1065665379782672</v>
      </c>
      <c r="T236" s="13">
        <f t="shared" si="44"/>
        <v>5.5603778877094223E-2</v>
      </c>
      <c r="U236" s="67">
        <f t="shared" si="45"/>
        <v>3.6620242497589439E-2</v>
      </c>
      <c r="V236" s="13">
        <f t="shared" si="46"/>
        <v>1.8983536379504784E-2</v>
      </c>
      <c r="Y236" s="28"/>
      <c r="Z236" s="28"/>
    </row>
    <row r="237" spans="1:26" x14ac:dyDescent="0.35">
      <c r="A237" s="1">
        <v>1890.01</v>
      </c>
      <c r="B237" s="2">
        <v>5.38</v>
      </c>
      <c r="C237" s="3">
        <v>0.22</v>
      </c>
      <c r="D237" s="4">
        <v>0.29920000000000002</v>
      </c>
      <c r="E237" s="5">
        <v>7.6116519010000001</v>
      </c>
      <c r="F237" s="3">
        <f t="shared" si="47"/>
        <v>1890.0416666666495</v>
      </c>
      <c r="G237" s="6">
        <v>3.42</v>
      </c>
      <c r="H237" s="3">
        <f t="shared" si="39"/>
        <v>215.31515646225034</v>
      </c>
      <c r="I237" s="3">
        <f t="shared" si="40"/>
        <v>8.8047090003150696</v>
      </c>
      <c r="J237" s="7">
        <f t="shared" si="48"/>
        <v>630.34746221878527</v>
      </c>
      <c r="K237" s="3">
        <f t="shared" si="41"/>
        <v>11.974404240428495</v>
      </c>
      <c r="L237" s="7">
        <f t="shared" si="42"/>
        <v>35.055754776182262</v>
      </c>
      <c r="M237" s="27">
        <f t="shared" si="36"/>
        <v>17.220071982181899</v>
      </c>
      <c r="N237" s="9"/>
      <c r="O237" s="10">
        <f t="shared" si="37"/>
        <v>22.015486326741634</v>
      </c>
      <c r="P237" s="10"/>
      <c r="Q237" s="29">
        <f t="shared" si="38"/>
        <v>-2.9555589998916526E-3</v>
      </c>
      <c r="R237" s="6">
        <f t="shared" si="43"/>
        <v>1.0014510943480162</v>
      </c>
      <c r="S237" s="6">
        <f t="shared" si="49"/>
        <v>4.2221190609680992</v>
      </c>
      <c r="T237" s="13">
        <f t="shared" si="44"/>
        <v>5.3163830437164883E-2</v>
      </c>
      <c r="U237" s="67">
        <f t="shared" si="45"/>
        <v>3.3981739109766762E-2</v>
      </c>
      <c r="V237" s="13">
        <f t="shared" si="46"/>
        <v>1.9182091327398121E-2</v>
      </c>
      <c r="Y237" s="28"/>
      <c r="Z237" s="28"/>
    </row>
    <row r="238" spans="1:26" x14ac:dyDescent="0.35">
      <c r="A238" s="1">
        <v>1890.02</v>
      </c>
      <c r="B238" s="2">
        <v>5.32</v>
      </c>
      <c r="C238" s="3">
        <v>0.22</v>
      </c>
      <c r="D238" s="4">
        <v>0.29830000000000001</v>
      </c>
      <c r="E238" s="5">
        <v>7.6116519010000001</v>
      </c>
      <c r="F238" s="3">
        <f t="shared" si="47"/>
        <v>1890.1249999999827</v>
      </c>
      <c r="G238" s="6">
        <f>G237*11/12+G249*1/12</f>
        <v>3.4366666666666665</v>
      </c>
      <c r="H238" s="3">
        <f t="shared" si="39"/>
        <v>212.91387218943714</v>
      </c>
      <c r="I238" s="3">
        <f t="shared" si="40"/>
        <v>8.8047090003150696</v>
      </c>
      <c r="J238" s="7">
        <f t="shared" si="48"/>
        <v>625.46558906033749</v>
      </c>
      <c r="K238" s="3">
        <f t="shared" si="41"/>
        <v>11.938384976336296</v>
      </c>
      <c r="L238" s="7">
        <f t="shared" si="42"/>
        <v>35.070749100883205</v>
      </c>
      <c r="M238" s="27">
        <f t="shared" si="36"/>
        <v>17.026814982671411</v>
      </c>
      <c r="N238" s="9"/>
      <c r="O238" s="10">
        <f t="shared" si="37"/>
        <v>21.755939559525409</v>
      </c>
      <c r="P238" s="10"/>
      <c r="Q238" s="29">
        <f t="shared" si="38"/>
        <v>-2.4631020800412462E-3</v>
      </c>
      <c r="R238" s="6">
        <f t="shared" si="43"/>
        <v>1.0014660798155122</v>
      </c>
      <c r="S238" s="6">
        <f t="shared" si="49"/>
        <v>4.2282457540741216</v>
      </c>
      <c r="T238" s="13">
        <f t="shared" si="44"/>
        <v>5.4922624918724683E-2</v>
      </c>
      <c r="U238" s="67">
        <f t="shared" si="45"/>
        <v>3.2901738937891167E-2</v>
      </c>
      <c r="V238" s="13">
        <f t="shared" si="46"/>
        <v>2.2020885980833516E-2</v>
      </c>
      <c r="Y238" s="28"/>
      <c r="Z238" s="28"/>
    </row>
    <row r="239" spans="1:26" x14ac:dyDescent="0.35">
      <c r="A239" s="1">
        <v>1890.03</v>
      </c>
      <c r="B239" s="2">
        <v>5.28</v>
      </c>
      <c r="C239" s="3">
        <v>0.22</v>
      </c>
      <c r="D239" s="4">
        <v>0.29749999999999999</v>
      </c>
      <c r="E239" s="5">
        <v>7.6116519010000001</v>
      </c>
      <c r="F239" s="3">
        <f t="shared" si="47"/>
        <v>1890.208333333316</v>
      </c>
      <c r="G239" s="6">
        <f>G237*10/12+G249*2/12</f>
        <v>3.4533333333333336</v>
      </c>
      <c r="H239" s="3">
        <f t="shared" si="39"/>
        <v>211.31301600756166</v>
      </c>
      <c r="I239" s="3">
        <f t="shared" si="40"/>
        <v>8.8047090003150696</v>
      </c>
      <c r="J239" s="7">
        <f t="shared" si="48"/>
        <v>622.91826679912674</v>
      </c>
      <c r="K239" s="3">
        <f t="shared" si="41"/>
        <v>11.906367852698786</v>
      </c>
      <c r="L239" s="7">
        <f t="shared" si="42"/>
        <v>35.098140979685645</v>
      </c>
      <c r="M239" s="27">
        <f t="shared" si="36"/>
        <v>16.901122288589907</v>
      </c>
      <c r="N239" s="9"/>
      <c r="O239" s="10">
        <f t="shared" si="37"/>
        <v>21.582789932235613</v>
      </c>
      <c r="P239" s="10"/>
      <c r="Q239" s="29">
        <f t="shared" si="38"/>
        <v>-3.1144040035788328E-3</v>
      </c>
      <c r="R239" s="6">
        <f t="shared" si="43"/>
        <v>1.0014810640939893</v>
      </c>
      <c r="S239" s="6">
        <f t="shared" si="49"/>
        <v>4.2344446998291945</v>
      </c>
      <c r="T239" s="13">
        <f t="shared" si="44"/>
        <v>5.6526328677811932E-2</v>
      </c>
      <c r="U239" s="67">
        <f t="shared" si="45"/>
        <v>3.3057381066337488E-2</v>
      </c>
      <c r="V239" s="13">
        <f t="shared" si="46"/>
        <v>2.3468947611474444E-2</v>
      </c>
      <c r="Y239" s="28"/>
      <c r="Z239" s="28"/>
    </row>
    <row r="240" spans="1:26" x14ac:dyDescent="0.35">
      <c r="A240" s="1">
        <v>1890.04</v>
      </c>
      <c r="B240" s="2">
        <v>5.39</v>
      </c>
      <c r="C240" s="3">
        <v>0.22</v>
      </c>
      <c r="D240" s="4">
        <v>0.29670000000000002</v>
      </c>
      <c r="E240" s="5">
        <v>7.6116519010000001</v>
      </c>
      <c r="F240" s="3">
        <f t="shared" si="47"/>
        <v>1890.2916666666492</v>
      </c>
      <c r="G240" s="6">
        <f>G237*9/12+G249*3/12</f>
        <v>3.4699999999999998</v>
      </c>
      <c r="H240" s="3">
        <f t="shared" si="39"/>
        <v>215.71537050771917</v>
      </c>
      <c r="I240" s="3">
        <f t="shared" si="40"/>
        <v>8.8047090003150696</v>
      </c>
      <c r="J240" s="7">
        <f t="shared" si="48"/>
        <v>638.05864133938314</v>
      </c>
      <c r="K240" s="3">
        <f t="shared" si="41"/>
        <v>11.874350729061279</v>
      </c>
      <c r="L240" s="7">
        <f t="shared" si="42"/>
        <v>35.122819830314477</v>
      </c>
      <c r="M240" s="27">
        <f t="shared" si="36"/>
        <v>17.257854542603198</v>
      </c>
      <c r="N240" s="9"/>
      <c r="O240" s="10">
        <f t="shared" si="37"/>
        <v>22.023576461344522</v>
      </c>
      <c r="P240" s="10"/>
      <c r="Q240" s="29">
        <f t="shared" si="38"/>
        <v>-7.5703300803300205E-4</v>
      </c>
      <c r="R240" s="6">
        <f t="shared" si="43"/>
        <v>1.0014960471849268</v>
      </c>
      <c r="S240" s="6">
        <f t="shared" si="49"/>
        <v>4.2407161838320944</v>
      </c>
      <c r="T240" s="13">
        <f t="shared" si="44"/>
        <v>5.566384924301615E-2</v>
      </c>
      <c r="U240" s="67">
        <f t="shared" si="45"/>
        <v>3.3211150243813048E-2</v>
      </c>
      <c r="V240" s="13">
        <f t="shared" si="46"/>
        <v>2.2452698999203102E-2</v>
      </c>
      <c r="Y240" s="28"/>
      <c r="Z240" s="28"/>
    </row>
    <row r="241" spans="1:26" x14ac:dyDescent="0.35">
      <c r="A241" s="1">
        <v>1890.05</v>
      </c>
      <c r="B241" s="2">
        <v>5.62</v>
      </c>
      <c r="C241" s="3">
        <v>0.22</v>
      </c>
      <c r="D241" s="4">
        <v>0.29580000000000001</v>
      </c>
      <c r="E241" s="5">
        <v>7.7067928930000003</v>
      </c>
      <c r="F241" s="3">
        <f t="shared" si="47"/>
        <v>1890.3749999999825</v>
      </c>
      <c r="G241" s="6">
        <f>G237*8/12+G249*4/12</f>
        <v>3.4866666666666664</v>
      </c>
      <c r="H241" s="3">
        <f t="shared" si="39"/>
        <v>222.1436340342045</v>
      </c>
      <c r="I241" s="3">
        <f t="shared" si="40"/>
        <v>8.6960141436877212</v>
      </c>
      <c r="J241" s="7">
        <f t="shared" si="48"/>
        <v>659.21610296086055</v>
      </c>
      <c r="K241" s="3">
        <f t="shared" si="41"/>
        <v>11.692186289558308</v>
      </c>
      <c r="L241" s="7">
        <f t="shared" si="42"/>
        <v>34.696819084665933</v>
      </c>
      <c r="M241" s="27">
        <f t="shared" si="36"/>
        <v>17.78643048785862</v>
      </c>
      <c r="N241" s="9"/>
      <c r="O241" s="10">
        <f t="shared" si="37"/>
        <v>22.677242329476815</v>
      </c>
      <c r="P241" s="10"/>
      <c r="Q241" s="29">
        <f t="shared" si="38"/>
        <v>1.4888374225166534E-3</v>
      </c>
      <c r="R241" s="6">
        <f t="shared" si="43"/>
        <v>1.0015110290898022</v>
      </c>
      <c r="S241" s="6">
        <f t="shared" si="49"/>
        <v>4.1946301842867291</v>
      </c>
      <c r="T241" s="13">
        <f t="shared" si="44"/>
        <v>5.0021715342593698E-2</v>
      </c>
      <c r="U241" s="67">
        <f t="shared" si="45"/>
        <v>3.7143716427277651E-2</v>
      </c>
      <c r="V241" s="13">
        <f t="shared" si="46"/>
        <v>1.2877998915316047E-2</v>
      </c>
      <c r="Y241" s="28"/>
      <c r="Z241" s="28"/>
    </row>
    <row r="242" spans="1:26" x14ac:dyDescent="0.35">
      <c r="A242" s="1">
        <v>1890.06</v>
      </c>
      <c r="B242" s="2">
        <v>5.58</v>
      </c>
      <c r="C242" s="3">
        <v>0.22</v>
      </c>
      <c r="D242" s="4">
        <v>0.29499999999999998</v>
      </c>
      <c r="E242" s="5">
        <v>7.7067928930000003</v>
      </c>
      <c r="F242" s="3">
        <f t="shared" si="47"/>
        <v>1890.4583333333157</v>
      </c>
      <c r="G242" s="6">
        <f>G237*7/12+G249*5/12</f>
        <v>3.5033333333333334</v>
      </c>
      <c r="H242" s="3">
        <f t="shared" si="39"/>
        <v>220.56254055353401</v>
      </c>
      <c r="I242" s="3">
        <f t="shared" si="40"/>
        <v>8.6960141436877212</v>
      </c>
      <c r="J242" s="7">
        <f t="shared" si="48"/>
        <v>656.6746411167054</v>
      </c>
      <c r="K242" s="3">
        <f t="shared" si="41"/>
        <v>11.660564419944897</v>
      </c>
      <c r="L242" s="7">
        <f t="shared" si="42"/>
        <v>34.716670094879582</v>
      </c>
      <c r="M242" s="27">
        <f t="shared" si="36"/>
        <v>17.684360844450165</v>
      </c>
      <c r="N242" s="9"/>
      <c r="O242" s="10">
        <f t="shared" si="37"/>
        <v>22.525314186078063</v>
      </c>
      <c r="P242" s="10"/>
      <c r="Q242" s="29">
        <f t="shared" si="38"/>
        <v>3.6494746472915951E-3</v>
      </c>
      <c r="R242" s="6">
        <f t="shared" si="43"/>
        <v>1.0015260098100913</v>
      </c>
      <c r="S242" s="6">
        <f t="shared" si="49"/>
        <v>4.200968392516149</v>
      </c>
      <c r="T242" s="13">
        <f t="shared" si="44"/>
        <v>4.8919622526198081E-2</v>
      </c>
      <c r="U242" s="67">
        <f t="shared" si="45"/>
        <v>3.8567883928620983E-2</v>
      </c>
      <c r="V242" s="13">
        <f t="shared" si="46"/>
        <v>1.0351738597577098E-2</v>
      </c>
      <c r="Y242" s="28"/>
      <c r="Z242" s="28"/>
    </row>
    <row r="243" spans="1:26" x14ac:dyDescent="0.35">
      <c r="A243" s="1">
        <v>1890.07</v>
      </c>
      <c r="B243" s="2">
        <v>5.54</v>
      </c>
      <c r="C243" s="3">
        <v>0.22</v>
      </c>
      <c r="D243" s="4">
        <v>0.29420000000000002</v>
      </c>
      <c r="E243" s="5">
        <v>7.7067928930000003</v>
      </c>
      <c r="F243" s="3">
        <f t="shared" si="47"/>
        <v>1890.541666666649</v>
      </c>
      <c r="G243" s="6">
        <f>G237*6/12+G249*6/12</f>
        <v>3.5199999999999996</v>
      </c>
      <c r="H243" s="3">
        <f t="shared" si="39"/>
        <v>218.98144707286352</v>
      </c>
      <c r="I243" s="3">
        <f t="shared" si="40"/>
        <v>8.6960141436877212</v>
      </c>
      <c r="J243" s="7">
        <f t="shared" si="48"/>
        <v>654.1248291888329</v>
      </c>
      <c r="K243" s="3">
        <f t="shared" si="41"/>
        <v>11.628942550331489</v>
      </c>
      <c r="L243" s="7">
        <f t="shared" si="42"/>
        <v>34.737098329847406</v>
      </c>
      <c r="M243" s="27">
        <f t="shared" si="36"/>
        <v>17.589295440864859</v>
      </c>
      <c r="N243" s="9"/>
      <c r="O243" s="10">
        <f t="shared" si="37"/>
        <v>22.381223142941987</v>
      </c>
      <c r="P243" s="10"/>
      <c r="Q243" s="29">
        <f t="shared" si="38"/>
        <v>3.7884300307326063E-3</v>
      </c>
      <c r="R243" s="6">
        <f t="shared" si="43"/>
        <v>1.0015409893472669</v>
      </c>
      <c r="S243" s="6">
        <f t="shared" si="49"/>
        <v>4.2073791114950119</v>
      </c>
      <c r="T243" s="13">
        <f t="shared" si="44"/>
        <v>4.8431560238712645E-2</v>
      </c>
      <c r="U243" s="67">
        <f t="shared" si="45"/>
        <v>3.7442974683895569E-2</v>
      </c>
      <c r="V243" s="13">
        <f t="shared" si="46"/>
        <v>1.0988585554817076E-2</v>
      </c>
      <c r="Y243" s="28"/>
      <c r="Z243" s="28"/>
    </row>
    <row r="244" spans="1:26" x14ac:dyDescent="0.35">
      <c r="A244" s="1">
        <v>1890.08</v>
      </c>
      <c r="B244" s="2">
        <v>5.41</v>
      </c>
      <c r="C244" s="3">
        <v>0.22</v>
      </c>
      <c r="D244" s="4">
        <v>0.29330000000000001</v>
      </c>
      <c r="E244" s="5">
        <v>7.9922320659999997</v>
      </c>
      <c r="F244" s="3">
        <f t="shared" si="47"/>
        <v>1890.6249999999823</v>
      </c>
      <c r="G244" s="6">
        <f>G237*5/12+G249*7/12</f>
        <v>3.5366666666666671</v>
      </c>
      <c r="H244" s="3">
        <f t="shared" si="39"/>
        <v>206.20558517200598</v>
      </c>
      <c r="I244" s="3">
        <f t="shared" si="40"/>
        <v>8.3854396927617962</v>
      </c>
      <c r="J244" s="7">
        <f t="shared" si="48"/>
        <v>618.0491026968765</v>
      </c>
      <c r="K244" s="3">
        <f t="shared" si="41"/>
        <v>11.179315735850158</v>
      </c>
      <c r="L244" s="7">
        <f t="shared" si="42"/>
        <v>33.507172240479463</v>
      </c>
      <c r="M244" s="27">
        <f t="shared" si="36"/>
        <v>16.596791133979099</v>
      </c>
      <c r="N244" s="9"/>
      <c r="O244" s="10">
        <f t="shared" si="37"/>
        <v>21.097417913470924</v>
      </c>
      <c r="P244" s="10"/>
      <c r="Q244" s="29">
        <f t="shared" si="38"/>
        <v>1.0599942338932966E-2</v>
      </c>
      <c r="R244" s="6">
        <f t="shared" si="43"/>
        <v>1.0015559677028012</v>
      </c>
      <c r="S244" s="6">
        <f t="shared" si="49"/>
        <v>4.0633663238947353</v>
      </c>
      <c r="T244" s="13">
        <f t="shared" si="44"/>
        <v>5.7523024341116669E-2</v>
      </c>
      <c r="U244" s="67">
        <f t="shared" si="45"/>
        <v>4.26487529392785E-2</v>
      </c>
      <c r="V244" s="13">
        <f t="shared" si="46"/>
        <v>1.4874271401838168E-2</v>
      </c>
      <c r="Y244" s="28"/>
      <c r="Z244" s="28"/>
    </row>
    <row r="245" spans="1:26" x14ac:dyDescent="0.35">
      <c r="A245" s="1">
        <v>1890.09</v>
      </c>
      <c r="B245" s="2">
        <v>5.32</v>
      </c>
      <c r="C245" s="3">
        <v>0.22</v>
      </c>
      <c r="D245" s="4">
        <v>0.29249999999999998</v>
      </c>
      <c r="E245" s="5">
        <v>8.0873811569999994</v>
      </c>
      <c r="F245" s="3">
        <f t="shared" si="47"/>
        <v>1890.7083333333155</v>
      </c>
      <c r="G245" s="6">
        <f>G237*4/12+G249*8/12</f>
        <v>3.5533333333333337</v>
      </c>
      <c r="H245" s="3">
        <f t="shared" si="39"/>
        <v>200.3895016864976</v>
      </c>
      <c r="I245" s="3">
        <f t="shared" si="40"/>
        <v>8.286783904328848</v>
      </c>
      <c r="J245" s="7">
        <f t="shared" si="48"/>
        <v>602.68665799348321</v>
      </c>
      <c r="K245" s="3">
        <f t="shared" si="41"/>
        <v>11.017655872800853</v>
      </c>
      <c r="L245" s="7">
        <f t="shared" si="42"/>
        <v>33.136437493062751</v>
      </c>
      <c r="M245" s="27">
        <f t="shared" si="36"/>
        <v>16.169702000615302</v>
      </c>
      <c r="N245" s="9"/>
      <c r="O245" s="10">
        <f t="shared" si="37"/>
        <v>20.535953743709687</v>
      </c>
      <c r="P245" s="10"/>
      <c r="Q245" s="29">
        <f t="shared" si="38"/>
        <v>1.2180107583306336E-2</v>
      </c>
      <c r="R245" s="6">
        <f t="shared" si="43"/>
        <v>1.0015709448781633</v>
      </c>
      <c r="S245" s="6">
        <f t="shared" si="49"/>
        <v>4.0218083728124885</v>
      </c>
      <c r="T245" s="13">
        <f t="shared" si="44"/>
        <v>5.6785962529206424E-2</v>
      </c>
      <c r="U245" s="67">
        <f t="shared" si="45"/>
        <v>4.2748953207462304E-2</v>
      </c>
      <c r="V245" s="13">
        <f t="shared" si="46"/>
        <v>1.4037009321744121E-2</v>
      </c>
      <c r="Y245" s="28"/>
      <c r="Z245" s="28"/>
    </row>
    <row r="246" spans="1:26" x14ac:dyDescent="0.35">
      <c r="A246" s="1">
        <v>1890.1</v>
      </c>
      <c r="B246" s="2">
        <v>5.08</v>
      </c>
      <c r="C246" s="3">
        <v>0.22</v>
      </c>
      <c r="D246" s="4">
        <v>0.29170000000000001</v>
      </c>
      <c r="E246" s="5">
        <v>8.0873811569999994</v>
      </c>
      <c r="F246" s="3">
        <f t="shared" si="47"/>
        <v>1890.7916666666488</v>
      </c>
      <c r="G246" s="6">
        <f>G237*3/12+G249*9/12</f>
        <v>3.57</v>
      </c>
      <c r="H246" s="3">
        <f t="shared" si="39"/>
        <v>191.34937379086611</v>
      </c>
      <c r="I246" s="3">
        <f t="shared" si="40"/>
        <v>8.286783904328848</v>
      </c>
      <c r="J246" s="7">
        <f t="shared" si="48"/>
        <v>577.57471391042145</v>
      </c>
      <c r="K246" s="3">
        <f t="shared" si="41"/>
        <v>10.987522113148749</v>
      </c>
      <c r="L246" s="7">
        <f t="shared" si="42"/>
        <v>33.165067725919279</v>
      </c>
      <c r="M246" s="27">
        <f t="shared" si="36"/>
        <v>15.482849163344433</v>
      </c>
      <c r="N246" s="9"/>
      <c r="O246" s="10">
        <f t="shared" si="37"/>
        <v>19.649063391074307</v>
      </c>
      <c r="P246" s="10"/>
      <c r="Q246" s="29">
        <f t="shared" si="38"/>
        <v>1.4756977765159704E-2</v>
      </c>
      <c r="R246" s="6">
        <f t="shared" si="43"/>
        <v>1.0015859208748206</v>
      </c>
      <c r="S246" s="6">
        <f t="shared" si="49"/>
        <v>4.0281264120767126</v>
      </c>
      <c r="T246" s="13">
        <f t="shared" si="44"/>
        <v>6.6802957605611724E-2</v>
      </c>
      <c r="U246" s="67">
        <f t="shared" si="45"/>
        <v>4.4173154154254712E-2</v>
      </c>
      <c r="V246" s="13">
        <f t="shared" si="46"/>
        <v>2.2629803451357011E-2</v>
      </c>
      <c r="Y246" s="28"/>
      <c r="Z246" s="28"/>
    </row>
    <row r="247" spans="1:26" x14ac:dyDescent="0.35">
      <c r="A247" s="1">
        <v>1890.11</v>
      </c>
      <c r="B247" s="2">
        <v>4.71</v>
      </c>
      <c r="C247" s="3">
        <v>0.22</v>
      </c>
      <c r="D247" s="4">
        <v>0.2908</v>
      </c>
      <c r="E247" s="5">
        <v>7.8970910740000004</v>
      </c>
      <c r="F247" s="3">
        <f t="shared" si="47"/>
        <v>1890.874999999982</v>
      </c>
      <c r="G247" s="6">
        <f>G237*2/12+G249*10/12</f>
        <v>3.5866666666666669</v>
      </c>
      <c r="H247" s="3">
        <f t="shared" si="39"/>
        <v>181.68748170118926</v>
      </c>
      <c r="I247" s="3">
        <f t="shared" si="40"/>
        <v>8.4864641134313459</v>
      </c>
      <c r="J247" s="7">
        <f t="shared" si="48"/>
        <v>550.54561768957024</v>
      </c>
      <c r="K247" s="3">
        <f t="shared" si="41"/>
        <v>11.217562564481069</v>
      </c>
      <c r="L247" s="7">
        <f t="shared" si="42"/>
        <v>33.991224124018473</v>
      </c>
      <c r="M247" s="27">
        <f t="shared" si="36"/>
        <v>14.745043493292803</v>
      </c>
      <c r="N247" s="9"/>
      <c r="O247" s="10">
        <f t="shared" si="37"/>
        <v>18.703194594453677</v>
      </c>
      <c r="P247" s="10"/>
      <c r="Q247" s="29">
        <f t="shared" si="38"/>
        <v>1.4479293188767395E-2</v>
      </c>
      <c r="R247" s="6">
        <f t="shared" si="43"/>
        <v>1.0016008956942393</v>
      </c>
      <c r="S247" s="6">
        <f t="shared" si="49"/>
        <v>4.1317312756751186</v>
      </c>
      <c r="T247" s="13">
        <f t="shared" si="44"/>
        <v>8.0435404955261802E-2</v>
      </c>
      <c r="U247" s="67">
        <f t="shared" si="45"/>
        <v>4.1831556662647928E-2</v>
      </c>
      <c r="V247" s="13">
        <f t="shared" si="46"/>
        <v>3.8603848292613874E-2</v>
      </c>
      <c r="Y247" s="28"/>
      <c r="Z247" s="28"/>
    </row>
    <row r="248" spans="1:26" x14ac:dyDescent="0.35">
      <c r="A248" s="1">
        <v>1890.12</v>
      </c>
      <c r="B248" s="2">
        <v>4.5999999999999996</v>
      </c>
      <c r="C248" s="3">
        <v>0.22</v>
      </c>
      <c r="D248" s="4">
        <v>0.28999999999999998</v>
      </c>
      <c r="E248" s="5">
        <v>7.8970910740000004</v>
      </c>
      <c r="F248" s="3">
        <f t="shared" si="47"/>
        <v>1890.9583333333153</v>
      </c>
      <c r="G248" s="6">
        <f>G237*1/12+G249*11/12</f>
        <v>3.6033333333333335</v>
      </c>
      <c r="H248" s="3">
        <f t="shared" si="39"/>
        <v>177.44424964447359</v>
      </c>
      <c r="I248" s="3">
        <f t="shared" si="40"/>
        <v>8.4864641134313459</v>
      </c>
      <c r="J248" s="7">
        <f t="shared" si="48"/>
        <v>539.83082329009176</v>
      </c>
      <c r="K248" s="3">
        <f t="shared" si="41"/>
        <v>11.186702694977681</v>
      </c>
      <c r="L248" s="7">
        <f t="shared" si="42"/>
        <v>34.032812772636213</v>
      </c>
      <c r="M248" s="27">
        <f t="shared" si="36"/>
        <v>14.442991231338439</v>
      </c>
      <c r="N248" s="9"/>
      <c r="O248" s="10">
        <f t="shared" si="37"/>
        <v>18.311029377300365</v>
      </c>
      <c r="P248" s="10"/>
      <c r="Q248" s="29">
        <f t="shared" si="38"/>
        <v>1.4743783055440995E-2</v>
      </c>
      <c r="R248" s="6">
        <f t="shared" si="43"/>
        <v>1.001615869337882</v>
      </c>
      <c r="S248" s="6">
        <f t="shared" si="49"/>
        <v>4.1383457464841005</v>
      </c>
      <c r="T248" s="13">
        <f t="shared" si="44"/>
        <v>9.0655952073073642E-2</v>
      </c>
      <c r="U248" s="67">
        <f t="shared" si="45"/>
        <v>4.3266469458853374E-2</v>
      </c>
      <c r="V248" s="13">
        <f t="shared" si="46"/>
        <v>4.7389482614220269E-2</v>
      </c>
      <c r="Y248" s="28"/>
      <c r="Z248" s="28"/>
    </row>
    <row r="249" spans="1:26" x14ac:dyDescent="0.35">
      <c r="A249" s="1">
        <v>1891.01</v>
      </c>
      <c r="B249" s="2">
        <v>4.84</v>
      </c>
      <c r="C249" s="3">
        <v>0.22</v>
      </c>
      <c r="D249" s="4">
        <v>0.29420000000000002</v>
      </c>
      <c r="E249" s="5">
        <v>7.8019419829999999</v>
      </c>
      <c r="F249" s="3">
        <f t="shared" si="47"/>
        <v>1891.0416666666486</v>
      </c>
      <c r="G249" s="6">
        <v>3.62</v>
      </c>
      <c r="H249" s="3">
        <f t="shared" si="39"/>
        <v>188.97914944928399</v>
      </c>
      <c r="I249" s="3">
        <f t="shared" si="40"/>
        <v>8.5899613386038176</v>
      </c>
      <c r="J249" s="7">
        <f t="shared" si="48"/>
        <v>577.10067920204153</v>
      </c>
      <c r="K249" s="3">
        <f t="shared" si="41"/>
        <v>11.487121026442017</v>
      </c>
      <c r="L249" s="7">
        <f t="shared" si="42"/>
        <v>35.079136326702617</v>
      </c>
      <c r="M249" s="27">
        <f t="shared" si="36"/>
        <v>15.428980086469094</v>
      </c>
      <c r="N249" s="9"/>
      <c r="O249" s="10">
        <f t="shared" si="37"/>
        <v>19.546976727737356</v>
      </c>
      <c r="P249" s="10"/>
      <c r="Q249" s="29">
        <f t="shared" si="38"/>
        <v>9.9493808251887791E-3</v>
      </c>
      <c r="R249" s="6">
        <f t="shared" si="43"/>
        <v>1.0031553683529171</v>
      </c>
      <c r="S249" s="6">
        <f t="shared" si="49"/>
        <v>4.1955837893125638</v>
      </c>
      <c r="T249" s="13">
        <f t="shared" si="44"/>
        <v>8.5548769908164513E-2</v>
      </c>
      <c r="U249" s="67">
        <f t="shared" si="45"/>
        <v>4.0846766627982367E-2</v>
      </c>
      <c r="V249" s="13">
        <f t="shared" si="46"/>
        <v>4.4702003280182145E-2</v>
      </c>
      <c r="Y249" s="28"/>
      <c r="Z249" s="28"/>
    </row>
    <row r="250" spans="1:26" x14ac:dyDescent="0.35">
      <c r="A250" s="1">
        <v>1891.02</v>
      </c>
      <c r="B250" s="2">
        <v>4.9000000000000004</v>
      </c>
      <c r="C250" s="3">
        <v>0.22</v>
      </c>
      <c r="D250" s="4">
        <v>0.29830000000000001</v>
      </c>
      <c r="E250" s="5">
        <v>7.8970910740000004</v>
      </c>
      <c r="F250" s="3">
        <f t="shared" si="47"/>
        <v>1891.1249999999818</v>
      </c>
      <c r="G250" s="6">
        <f>G249*11/12+G261*1/12</f>
        <v>3.6183333333333332</v>
      </c>
      <c r="H250" s="3">
        <f t="shared" si="39"/>
        <v>189.0167007082436</v>
      </c>
      <c r="I250" s="3">
        <f t="shared" si="40"/>
        <v>8.4864641134313459</v>
      </c>
      <c r="J250" s="7">
        <f t="shared" si="48"/>
        <v>579.37500175011144</v>
      </c>
      <c r="K250" s="3">
        <f t="shared" si="41"/>
        <v>11.50687384107532</v>
      </c>
      <c r="L250" s="7">
        <f t="shared" si="42"/>
        <v>35.270931228991479</v>
      </c>
      <c r="M250" s="27">
        <f t="shared" si="36"/>
        <v>15.476522332432539</v>
      </c>
      <c r="N250" s="9"/>
      <c r="O250" s="10">
        <f t="shared" si="37"/>
        <v>19.590760596774214</v>
      </c>
      <c r="P250" s="10"/>
      <c r="Q250" s="29">
        <f t="shared" si="38"/>
        <v>9.9700471158192666E-3</v>
      </c>
      <c r="R250" s="6">
        <f t="shared" si="43"/>
        <v>1.0031539903074633</v>
      </c>
      <c r="S250" s="6">
        <f t="shared" si="49"/>
        <v>4.158111877717503</v>
      </c>
      <c r="T250" s="13">
        <f t="shared" si="44"/>
        <v>8.9584708934725477E-2</v>
      </c>
      <c r="U250" s="67">
        <f t="shared" si="45"/>
        <v>4.3285854411421187E-2</v>
      </c>
      <c r="V250" s="13">
        <f t="shared" si="46"/>
        <v>4.6298854523304289E-2</v>
      </c>
      <c r="Y250" s="28"/>
      <c r="Z250" s="28"/>
    </row>
    <row r="251" spans="1:26" x14ac:dyDescent="0.35">
      <c r="A251" s="1">
        <v>1891.03</v>
      </c>
      <c r="B251" s="2">
        <v>4.8099999999999996</v>
      </c>
      <c r="C251" s="3">
        <v>0.22</v>
      </c>
      <c r="D251" s="4">
        <v>0.30249999999999999</v>
      </c>
      <c r="E251" s="5">
        <v>7.9922320659999997</v>
      </c>
      <c r="F251" s="3">
        <f t="shared" si="47"/>
        <v>1891.2083333333151</v>
      </c>
      <c r="G251" s="6">
        <f>G249*10/12+G261*2/12</f>
        <v>3.6166666666666671</v>
      </c>
      <c r="H251" s="3">
        <f t="shared" si="39"/>
        <v>183.3362041917465</v>
      </c>
      <c r="I251" s="3">
        <f t="shared" si="40"/>
        <v>8.3854396927617962</v>
      </c>
      <c r="J251" s="7">
        <f t="shared" si="48"/>
        <v>564.10503800096637</v>
      </c>
      <c r="K251" s="3">
        <f t="shared" si="41"/>
        <v>11.529979577547467</v>
      </c>
      <c r="L251" s="7">
        <f t="shared" si="42"/>
        <v>35.476460290081562</v>
      </c>
      <c r="M251" s="27">
        <f t="shared" si="36"/>
        <v>15.051623357657386</v>
      </c>
      <c r="N251" s="9"/>
      <c r="O251" s="10">
        <f t="shared" si="37"/>
        <v>19.038836516513719</v>
      </c>
      <c r="P251" s="10"/>
      <c r="Q251" s="29">
        <f t="shared" si="38"/>
        <v>1.2986888034787765E-2</v>
      </c>
      <c r="R251" s="6">
        <f t="shared" si="43"/>
        <v>1.0031526122631842</v>
      </c>
      <c r="S251" s="6">
        <f t="shared" si="49"/>
        <v>4.1215714789915268</v>
      </c>
      <c r="T251" s="13">
        <f t="shared" si="44"/>
        <v>9.6725404865003473E-2</v>
      </c>
      <c r="U251" s="67">
        <f t="shared" si="45"/>
        <v>4.4417938971399895E-2</v>
      </c>
      <c r="V251" s="13">
        <f t="shared" si="46"/>
        <v>5.2307465893603577E-2</v>
      </c>
      <c r="Y251" s="28"/>
      <c r="Z251" s="28"/>
    </row>
    <row r="252" spans="1:26" x14ac:dyDescent="0.35">
      <c r="A252" s="1">
        <v>1891.04</v>
      </c>
      <c r="B252" s="2">
        <v>4.97</v>
      </c>
      <c r="C252" s="3">
        <v>0.22</v>
      </c>
      <c r="D252" s="4">
        <v>0.30669999999999997</v>
      </c>
      <c r="E252" s="5">
        <v>8.0873811569999994</v>
      </c>
      <c r="F252" s="3">
        <f t="shared" si="47"/>
        <v>1891.2916666666483</v>
      </c>
      <c r="G252" s="6">
        <f>G249*9/12+G261*3/12</f>
        <v>3.6149999999999998</v>
      </c>
      <c r="H252" s="3">
        <f t="shared" si="39"/>
        <v>187.20598183870166</v>
      </c>
      <c r="I252" s="3">
        <f t="shared" si="40"/>
        <v>8.286783904328848</v>
      </c>
      <c r="J252" s="7">
        <f t="shared" si="48"/>
        <v>578.13670434333903</v>
      </c>
      <c r="K252" s="3">
        <f t="shared" si="41"/>
        <v>11.552530106625715</v>
      </c>
      <c r="L252" s="7">
        <f t="shared" si="42"/>
        <v>35.676967247907868</v>
      </c>
      <c r="M252" s="27">
        <f t="shared" si="36"/>
        <v>15.408945125474126</v>
      </c>
      <c r="N252" s="9"/>
      <c r="O252" s="10">
        <f t="shared" si="37"/>
        <v>19.474152883159583</v>
      </c>
      <c r="P252" s="10"/>
      <c r="Q252" s="29">
        <f t="shared" si="38"/>
        <v>1.164875270443929E-2</v>
      </c>
      <c r="R252" s="6">
        <f t="shared" si="43"/>
        <v>1.0031512342200799</v>
      </c>
      <c r="S252" s="6">
        <f t="shared" si="49"/>
        <v>4.0859214985900998</v>
      </c>
      <c r="T252" s="13">
        <f t="shared" si="44"/>
        <v>0.10461707356759886</v>
      </c>
      <c r="U252" s="67">
        <f t="shared" si="45"/>
        <v>4.6853315298751586E-2</v>
      </c>
      <c r="V252" s="13">
        <f t="shared" si="46"/>
        <v>5.7763758268847276E-2</v>
      </c>
      <c r="Y252" s="28"/>
      <c r="Z252" s="28"/>
    </row>
    <row r="253" spans="1:26" x14ac:dyDescent="0.35">
      <c r="A253" s="1">
        <v>1891.05</v>
      </c>
      <c r="B253" s="2">
        <v>4.95</v>
      </c>
      <c r="C253" s="3">
        <v>0.22</v>
      </c>
      <c r="D253" s="4">
        <v>0.31080000000000002</v>
      </c>
      <c r="E253" s="5">
        <v>7.9922320659999997</v>
      </c>
      <c r="F253" s="3">
        <f t="shared" si="47"/>
        <v>1891.3749999999816</v>
      </c>
      <c r="G253" s="6">
        <f>G249*8/12+G261*4/12</f>
        <v>3.6133333333333333</v>
      </c>
      <c r="H253" s="3">
        <f t="shared" si="39"/>
        <v>188.67239308714039</v>
      </c>
      <c r="I253" s="3">
        <f t="shared" si="40"/>
        <v>8.3854396927617962</v>
      </c>
      <c r="J253" s="7">
        <f t="shared" si="48"/>
        <v>584.8233516384372</v>
      </c>
      <c r="K253" s="3">
        <f t="shared" si="41"/>
        <v>11.846339347774391</v>
      </c>
      <c r="L253" s="7">
        <f t="shared" si="42"/>
        <v>36.719817714995209</v>
      </c>
      <c r="M253" s="27">
        <f t="shared" si="36"/>
        <v>15.566495230713256</v>
      </c>
      <c r="N253" s="9"/>
      <c r="O253" s="10">
        <f t="shared" si="37"/>
        <v>19.657392023024801</v>
      </c>
      <c r="P253" s="10"/>
      <c r="Q253" s="29">
        <f t="shared" si="38"/>
        <v>1.0822741109611185E-2</v>
      </c>
      <c r="R253" s="6">
        <f t="shared" si="43"/>
        <v>1.0031498561781502</v>
      </c>
      <c r="S253" s="6">
        <f t="shared" si="49"/>
        <v>4.1475941791098787</v>
      </c>
      <c r="T253" s="13">
        <f t="shared" si="44"/>
        <v>9.8024292185348916E-2</v>
      </c>
      <c r="U253" s="67">
        <f t="shared" si="45"/>
        <v>4.5498409289771224E-2</v>
      </c>
      <c r="V253" s="13">
        <f t="shared" si="46"/>
        <v>5.2525882895577691E-2</v>
      </c>
      <c r="Y253" s="28"/>
      <c r="Z253" s="28"/>
    </row>
    <row r="254" spans="1:26" x14ac:dyDescent="0.35">
      <c r="A254" s="1">
        <v>1891.06</v>
      </c>
      <c r="B254" s="2">
        <v>4.8499999999999996</v>
      </c>
      <c r="C254" s="3">
        <v>0.22</v>
      </c>
      <c r="D254" s="4">
        <v>0.315</v>
      </c>
      <c r="E254" s="5">
        <v>7.8019419829999999</v>
      </c>
      <c r="F254" s="3">
        <f t="shared" si="47"/>
        <v>1891.4583333333148</v>
      </c>
      <c r="G254" s="6">
        <f>G249*7/12+G261*5/12</f>
        <v>3.6116666666666668</v>
      </c>
      <c r="H254" s="3">
        <f t="shared" si="39"/>
        <v>189.36960223740235</v>
      </c>
      <c r="I254" s="3">
        <f t="shared" si="40"/>
        <v>8.5899613386038176</v>
      </c>
      <c r="J254" s="7">
        <f t="shared" si="48"/>
        <v>589.20331599659369</v>
      </c>
      <c r="K254" s="3">
        <f t="shared" si="41"/>
        <v>12.299262825728194</v>
      </c>
      <c r="L254" s="7">
        <f t="shared" si="42"/>
        <v>38.267844234830314</v>
      </c>
      <c r="M254" s="27">
        <f t="shared" si="36"/>
        <v>15.658211395638149</v>
      </c>
      <c r="N254" s="9"/>
      <c r="O254" s="10">
        <f t="shared" si="37"/>
        <v>19.757483904273567</v>
      </c>
      <c r="P254" s="10"/>
      <c r="Q254" s="29">
        <f t="shared" si="38"/>
        <v>8.097887936257743E-3</v>
      </c>
      <c r="R254" s="6">
        <f t="shared" si="43"/>
        <v>1.003148478137396</v>
      </c>
      <c r="S254" s="6">
        <f t="shared" si="49"/>
        <v>4.262137348095381</v>
      </c>
      <c r="T254" s="13">
        <f t="shared" si="44"/>
        <v>0.10800988551661428</v>
      </c>
      <c r="U254" s="67">
        <f t="shared" si="45"/>
        <v>4.2866396856341415E-2</v>
      </c>
      <c r="V254" s="13">
        <f t="shared" si="46"/>
        <v>6.5143488660272864E-2</v>
      </c>
      <c r="Y254" s="28"/>
      <c r="Z254" s="28"/>
    </row>
    <row r="255" spans="1:26" x14ac:dyDescent="0.35">
      <c r="A255" s="1">
        <v>1891.07</v>
      </c>
      <c r="B255" s="2">
        <v>4.7699999999999996</v>
      </c>
      <c r="C255" s="3">
        <v>0.22</v>
      </c>
      <c r="D255" s="4">
        <v>0.31919999999999998</v>
      </c>
      <c r="E255" s="5">
        <v>7.7067928930000003</v>
      </c>
      <c r="F255" s="3">
        <f t="shared" si="47"/>
        <v>1891.5416666666481</v>
      </c>
      <c r="G255" s="6">
        <f>G249*6/12+G261*6/12</f>
        <v>3.61</v>
      </c>
      <c r="H255" s="3">
        <f t="shared" si="39"/>
        <v>188.54539756995646</v>
      </c>
      <c r="I255" s="3">
        <f t="shared" si="40"/>
        <v>8.6960141436877212</v>
      </c>
      <c r="J255" s="7">
        <f t="shared" si="48"/>
        <v>588.89361779279079</v>
      </c>
      <c r="K255" s="3">
        <f t="shared" si="41"/>
        <v>12.617125975750545</v>
      </c>
      <c r="L255" s="7">
        <f t="shared" si="42"/>
        <v>39.407723857328889</v>
      </c>
      <c r="M255" s="27">
        <f t="shared" si="36"/>
        <v>15.617919238645996</v>
      </c>
      <c r="N255" s="9"/>
      <c r="O255" s="10">
        <f t="shared" si="37"/>
        <v>19.690897636411652</v>
      </c>
      <c r="P255" s="10"/>
      <c r="Q255" s="29">
        <f t="shared" si="38"/>
        <v>6.1039371490865871E-3</v>
      </c>
      <c r="R255" s="6">
        <f t="shared" si="43"/>
        <v>1.0031471000978167</v>
      </c>
      <c r="S255" s="6">
        <f t="shared" si="49"/>
        <v>4.3283431846838383</v>
      </c>
      <c r="T255" s="13">
        <f t="shared" si="44"/>
        <v>9.9379431855061151E-2</v>
      </c>
      <c r="U255" s="67">
        <f t="shared" si="45"/>
        <v>4.0163486114168423E-2</v>
      </c>
      <c r="V255" s="13">
        <f t="shared" si="46"/>
        <v>5.9215945740892728E-2</v>
      </c>
      <c r="Y255" s="28"/>
      <c r="Z255" s="28"/>
    </row>
    <row r="256" spans="1:26" x14ac:dyDescent="0.35">
      <c r="A256" s="1">
        <v>1891.08</v>
      </c>
      <c r="B256" s="2">
        <v>4.93</v>
      </c>
      <c r="C256" s="3">
        <v>0.22</v>
      </c>
      <c r="D256" s="4">
        <v>0.32329999999999998</v>
      </c>
      <c r="E256" s="5">
        <v>7.7067928930000003</v>
      </c>
      <c r="F256" s="3">
        <f t="shared" si="47"/>
        <v>1891.6249999999814</v>
      </c>
      <c r="G256" s="6">
        <f>G249*5/12+G261*7/12</f>
        <v>3.6083333333333334</v>
      </c>
      <c r="H256" s="3">
        <f t="shared" si="39"/>
        <v>194.86977149263845</v>
      </c>
      <c r="I256" s="3">
        <f t="shared" si="40"/>
        <v>8.6960141436877212</v>
      </c>
      <c r="J256" s="7">
        <f t="shared" si="48"/>
        <v>610.91025549503706</v>
      </c>
      <c r="K256" s="3">
        <f t="shared" si="41"/>
        <v>12.779188057519271</v>
      </c>
      <c r="L256" s="7">
        <f t="shared" si="42"/>
        <v>40.062329736621798</v>
      </c>
      <c r="M256" s="27">
        <f t="shared" si="36"/>
        <v>16.163998509963044</v>
      </c>
      <c r="N256" s="9"/>
      <c r="O256" s="10">
        <f t="shared" si="37"/>
        <v>20.360263494436573</v>
      </c>
      <c r="P256" s="10"/>
      <c r="Q256" s="29">
        <f t="shared" si="38"/>
        <v>2.0408967091834831E-3</v>
      </c>
      <c r="R256" s="6">
        <f t="shared" si="43"/>
        <v>1.0031457220594129</v>
      </c>
      <c r="S256" s="6">
        <f t="shared" si="49"/>
        <v>4.3419649139437411</v>
      </c>
      <c r="T256" s="13">
        <f t="shared" si="44"/>
        <v>9.5855168065711815E-2</v>
      </c>
      <c r="U256" s="67">
        <f t="shared" si="45"/>
        <v>3.87584702306214E-2</v>
      </c>
      <c r="V256" s="13">
        <f t="shared" si="46"/>
        <v>5.7096697835090415E-2</v>
      </c>
      <c r="Y256" s="28"/>
      <c r="Z256" s="28"/>
    </row>
    <row r="257" spans="1:26" x14ac:dyDescent="0.35">
      <c r="A257" s="1">
        <v>1891.09</v>
      </c>
      <c r="B257" s="2">
        <v>5.33</v>
      </c>
      <c r="C257" s="3">
        <v>0.22</v>
      </c>
      <c r="D257" s="4">
        <v>0.32750000000000001</v>
      </c>
      <c r="E257" s="5">
        <v>7.6116519010000001</v>
      </c>
      <c r="F257" s="3">
        <f t="shared" si="47"/>
        <v>1891.7083333333146</v>
      </c>
      <c r="G257" s="6">
        <f>G249*4/12+G261*8/12</f>
        <v>3.6066666666666665</v>
      </c>
      <c r="H257" s="3">
        <f t="shared" si="39"/>
        <v>213.314086234906</v>
      </c>
      <c r="I257" s="3">
        <f t="shared" si="40"/>
        <v>8.8047090003150696</v>
      </c>
      <c r="J257" s="7">
        <f t="shared" si="48"/>
        <v>671.03277489504546</v>
      </c>
      <c r="K257" s="3">
        <f t="shared" si="41"/>
        <v>13.107009989105388</v>
      </c>
      <c r="L257" s="7">
        <f t="shared" si="42"/>
        <v>41.231375943363489</v>
      </c>
      <c r="M257" s="27">
        <f t="shared" ref="M257:M320" si="50">H257/AVERAGE(K137:K256)</f>
        <v>17.711261413256533</v>
      </c>
      <c r="N257" s="9"/>
      <c r="O257" s="10">
        <f t="shared" ref="O257:O320" si="51">J257/AVERAGE(L137:L256)</f>
        <v>22.282941160981032</v>
      </c>
      <c r="P257" s="10"/>
      <c r="Q257" s="29">
        <f t="shared" ref="Q257:Q320" si="52">1/M257-(G257/100-(((E257/E137)^(1/10))-1))</f>
        <v>-8.2668332111861739E-3</v>
      </c>
      <c r="R257" s="6">
        <f t="shared" si="43"/>
        <v>1.0031443440221843</v>
      </c>
      <c r="S257" s="6">
        <f t="shared" si="49"/>
        <v>4.4100661581200882</v>
      </c>
      <c r="T257" s="13">
        <f t="shared" si="44"/>
        <v>8.4099861683567978E-2</v>
      </c>
      <c r="U257" s="67">
        <f t="shared" si="45"/>
        <v>3.6083976929712769E-2</v>
      </c>
      <c r="V257" s="13">
        <f t="shared" si="46"/>
        <v>4.8015884753855209E-2</v>
      </c>
      <c r="Y257" s="28"/>
      <c r="Z257" s="28"/>
    </row>
    <row r="258" spans="1:26" x14ac:dyDescent="0.35">
      <c r="A258" s="1">
        <v>1891.1</v>
      </c>
      <c r="B258" s="2">
        <v>5.33</v>
      </c>
      <c r="C258" s="3">
        <v>0.22</v>
      </c>
      <c r="D258" s="4">
        <v>0.33169999999999999</v>
      </c>
      <c r="E258" s="5">
        <v>7.6116519010000001</v>
      </c>
      <c r="F258" s="3">
        <f t="shared" si="47"/>
        <v>1891.7916666666479</v>
      </c>
      <c r="G258" s="6">
        <f>G249*3/12+G261*9/12</f>
        <v>3.6049999999999995</v>
      </c>
      <c r="H258" s="3">
        <f t="shared" si="39"/>
        <v>213.314086234906</v>
      </c>
      <c r="I258" s="3">
        <f t="shared" si="40"/>
        <v>8.8047090003150696</v>
      </c>
      <c r="J258" s="7">
        <f t="shared" si="48"/>
        <v>673.34089263233295</v>
      </c>
      <c r="K258" s="3">
        <f t="shared" si="41"/>
        <v>13.275099888202309</v>
      </c>
      <c r="L258" s="7">
        <f t="shared" si="42"/>
        <v>41.903785006781391</v>
      </c>
      <c r="M258" s="27">
        <f t="shared" si="50"/>
        <v>17.71656858982637</v>
      </c>
      <c r="N258" s="9"/>
      <c r="O258" s="10">
        <f t="shared" si="51"/>
        <v>22.26463731175371</v>
      </c>
      <c r="P258" s="10"/>
      <c r="Q258" s="29">
        <f t="shared" si="52"/>
        <v>-9.1704230003879159E-3</v>
      </c>
      <c r="R258" s="6">
        <f t="shared" si="43"/>
        <v>1.0031429659861315</v>
      </c>
      <c r="S258" s="6">
        <f t="shared" si="49"/>
        <v>4.4239329232818108</v>
      </c>
      <c r="T258" s="13">
        <f t="shared" si="44"/>
        <v>8.2862897990116258E-2</v>
      </c>
      <c r="U258" s="67">
        <f t="shared" si="45"/>
        <v>3.5972016765844606E-2</v>
      </c>
      <c r="V258" s="13">
        <f t="shared" si="46"/>
        <v>4.6890881224271652E-2</v>
      </c>
      <c r="Y258" s="28"/>
      <c r="Z258" s="28"/>
    </row>
    <row r="259" spans="1:26" x14ac:dyDescent="0.35">
      <c r="A259" s="1">
        <v>1891.11</v>
      </c>
      <c r="B259" s="2">
        <v>5.25</v>
      </c>
      <c r="C259" s="3">
        <v>0.22</v>
      </c>
      <c r="D259" s="4">
        <v>0.33579999999999999</v>
      </c>
      <c r="E259" s="5">
        <v>7.5165028100000004</v>
      </c>
      <c r="F259" s="3">
        <f t="shared" si="47"/>
        <v>1891.8749999999811</v>
      </c>
      <c r="G259" s="6">
        <f>G249*2/12+G261*10/12</f>
        <v>3.6033333333333335</v>
      </c>
      <c r="H259" s="3">
        <f t="shared" si="39"/>
        <v>212.77212161382803</v>
      </c>
      <c r="I259" s="3">
        <f t="shared" si="40"/>
        <v>8.9161650961985082</v>
      </c>
      <c r="J259" s="7">
        <f t="shared" si="48"/>
        <v>673.97551835123693</v>
      </c>
      <c r="K259" s="3">
        <f t="shared" si="41"/>
        <v>13.609310178652084</v>
      </c>
      <c r="L259" s="7">
        <f t="shared" si="42"/>
        <v>43.108757916637209</v>
      </c>
      <c r="M259" s="27">
        <f t="shared" si="50"/>
        <v>17.67173917476401</v>
      </c>
      <c r="N259" s="9"/>
      <c r="O259" s="10">
        <f t="shared" si="51"/>
        <v>22.185040648628018</v>
      </c>
      <c r="P259" s="10"/>
      <c r="Q259" s="29">
        <f t="shared" si="52"/>
        <v>-9.3283281651973804E-3</v>
      </c>
      <c r="R259" s="6">
        <f t="shared" si="43"/>
        <v>1.0031415879512546</v>
      </c>
      <c r="S259" s="6">
        <f t="shared" si="49"/>
        <v>4.4940144064047098</v>
      </c>
      <c r="T259" s="13">
        <f t="shared" si="44"/>
        <v>8.4106484081104771E-2</v>
      </c>
      <c r="U259" s="67">
        <f t="shared" si="45"/>
        <v>3.3305277516018306E-2</v>
      </c>
      <c r="V259" s="13">
        <f t="shared" si="46"/>
        <v>5.0801206565086465E-2</v>
      </c>
      <c r="Y259" s="28"/>
      <c r="Z259" s="28"/>
    </row>
    <row r="260" spans="1:26" x14ac:dyDescent="0.35">
      <c r="A260" s="1">
        <v>1891.12</v>
      </c>
      <c r="B260" s="2">
        <v>5.41</v>
      </c>
      <c r="C260" s="3">
        <v>0.22</v>
      </c>
      <c r="D260" s="4">
        <v>0.34</v>
      </c>
      <c r="E260" s="5">
        <v>7.5165028100000004</v>
      </c>
      <c r="F260" s="3">
        <f t="shared" si="47"/>
        <v>1891.9583333333144</v>
      </c>
      <c r="G260" s="6">
        <f>G249*1/12+G261*11/12</f>
        <v>3.601666666666667</v>
      </c>
      <c r="H260" s="3">
        <f t="shared" si="39"/>
        <v>219.25660532015422</v>
      </c>
      <c r="I260" s="3">
        <f t="shared" si="40"/>
        <v>8.9161650961985082</v>
      </c>
      <c r="J260" s="7">
        <f t="shared" si="48"/>
        <v>696.86928992697733</v>
      </c>
      <c r="K260" s="3">
        <f t="shared" si="41"/>
        <v>13.779527875943149</v>
      </c>
      <c r="L260" s="7">
        <f t="shared" si="42"/>
        <v>43.7958518623239</v>
      </c>
      <c r="M260" s="27">
        <f t="shared" si="50"/>
        <v>18.20630300020995</v>
      </c>
      <c r="N260" s="9"/>
      <c r="O260" s="10">
        <f t="shared" si="51"/>
        <v>22.82874423368272</v>
      </c>
      <c r="P260" s="10"/>
      <c r="Q260" s="29">
        <f t="shared" si="52"/>
        <v>-1.0973154464467463E-2</v>
      </c>
      <c r="R260" s="6">
        <f t="shared" si="43"/>
        <v>1.0031402099175537</v>
      </c>
      <c r="S260" s="6">
        <f t="shared" si="49"/>
        <v>4.508132747916636</v>
      </c>
      <c r="T260" s="13">
        <f t="shared" si="44"/>
        <v>7.7809819283636061E-2</v>
      </c>
      <c r="U260" s="67">
        <f t="shared" si="45"/>
        <v>3.195851091253088E-2</v>
      </c>
      <c r="V260" s="13">
        <f t="shared" si="46"/>
        <v>4.5851308371105182E-2</v>
      </c>
      <c r="Y260" s="28"/>
      <c r="Z260" s="28"/>
    </row>
    <row r="261" spans="1:26" x14ac:dyDescent="0.35">
      <c r="A261" s="1">
        <v>1892.01</v>
      </c>
      <c r="B261" s="2">
        <v>5.51</v>
      </c>
      <c r="C261" s="3">
        <v>0.22170000000000001</v>
      </c>
      <c r="D261" s="4">
        <v>0.34250000000000003</v>
      </c>
      <c r="E261" s="5">
        <v>7.3262127269999997</v>
      </c>
      <c r="F261" s="3">
        <f t="shared" si="47"/>
        <v>1892.0416666666476</v>
      </c>
      <c r="G261" s="6">
        <v>3.6</v>
      </c>
      <c r="H261" s="3">
        <f t="shared" si="39"/>
        <v>229.1096167347203</v>
      </c>
      <c r="I261" s="3">
        <f t="shared" si="40"/>
        <v>9.2184395698888384</v>
      </c>
      <c r="J261" s="7">
        <f t="shared" si="48"/>
        <v>730.62698832673743</v>
      </c>
      <c r="K261" s="3">
        <f t="shared" si="41"/>
        <v>14.241387247121908</v>
      </c>
      <c r="L261" s="7">
        <f t="shared" si="42"/>
        <v>45.415561434103012</v>
      </c>
      <c r="M261" s="27">
        <f t="shared" si="50"/>
        <v>19.016388404225282</v>
      </c>
      <c r="N261" s="9"/>
      <c r="O261" s="10">
        <f t="shared" si="51"/>
        <v>23.815222199457597</v>
      </c>
      <c r="P261" s="10"/>
      <c r="Q261" s="29">
        <f t="shared" si="52"/>
        <v>-1.578071542309091E-2</v>
      </c>
      <c r="R261" s="6">
        <f t="shared" si="43"/>
        <v>1.0019594526744053</v>
      </c>
      <c r="S261" s="6">
        <f t="shared" si="49"/>
        <v>4.6397505750525116</v>
      </c>
      <c r="T261" s="13">
        <f t="shared" si="44"/>
        <v>7.6637316745876705E-2</v>
      </c>
      <c r="U261" s="67">
        <f t="shared" si="45"/>
        <v>3.0439961943855121E-2</v>
      </c>
      <c r="V261" s="13">
        <f t="shared" si="46"/>
        <v>4.6197354802021584E-2</v>
      </c>
      <c r="Y261" s="28"/>
      <c r="Z261" s="28"/>
    </row>
    <row r="262" spans="1:26" x14ac:dyDescent="0.35">
      <c r="A262" s="1">
        <v>1892.02</v>
      </c>
      <c r="B262" s="2">
        <v>5.52</v>
      </c>
      <c r="C262" s="3">
        <v>0.2233</v>
      </c>
      <c r="D262" s="4">
        <v>0.34499999999999997</v>
      </c>
      <c r="E262" s="5">
        <v>7.3262127269999997</v>
      </c>
      <c r="F262" s="3">
        <f t="shared" si="47"/>
        <v>1892.1249999999809</v>
      </c>
      <c r="G262" s="6">
        <f>G261*11/12+G273*1/12</f>
        <v>3.6125000000000003</v>
      </c>
      <c r="H262" s="3">
        <f t="shared" si="39"/>
        <v>229.52542366164357</v>
      </c>
      <c r="I262" s="3">
        <f t="shared" si="40"/>
        <v>9.2849686781965612</v>
      </c>
      <c r="J262" s="7">
        <f t="shared" si="48"/>
        <v>734.42045845820394</v>
      </c>
      <c r="K262" s="3">
        <f t="shared" si="41"/>
        <v>14.345338978852723</v>
      </c>
      <c r="L262" s="7">
        <f t="shared" si="42"/>
        <v>45.901278653637746</v>
      </c>
      <c r="M262" s="27">
        <f t="shared" si="50"/>
        <v>19.036425040978443</v>
      </c>
      <c r="N262" s="9"/>
      <c r="O262" s="10">
        <f t="shared" si="51"/>
        <v>23.810068229783109</v>
      </c>
      <c r="P262" s="10"/>
      <c r="Q262" s="29">
        <f t="shared" si="52"/>
        <v>-1.6860961424131328E-2</v>
      </c>
      <c r="R262" s="6">
        <f t="shared" si="43"/>
        <v>1.0019704792347714</v>
      </c>
      <c r="S262" s="6">
        <f t="shared" si="49"/>
        <v>4.6488419467253719</v>
      </c>
      <c r="T262" s="13">
        <f t="shared" si="44"/>
        <v>7.7356002643977018E-2</v>
      </c>
      <c r="U262" s="67">
        <f t="shared" si="45"/>
        <v>3.0423648145837978E-2</v>
      </c>
      <c r="V262" s="13">
        <f t="shared" si="46"/>
        <v>4.6932354498139039E-2</v>
      </c>
      <c r="Y262" s="28"/>
      <c r="Z262" s="28"/>
    </row>
    <row r="263" spans="1:26" x14ac:dyDescent="0.35">
      <c r="A263" s="1">
        <v>1892.03</v>
      </c>
      <c r="B263" s="2">
        <v>5.58</v>
      </c>
      <c r="C263" s="3">
        <v>0.22500000000000001</v>
      </c>
      <c r="D263" s="4">
        <v>0.34749999999999998</v>
      </c>
      <c r="E263" s="5">
        <v>7.135922645</v>
      </c>
      <c r="F263" s="3">
        <f t="shared" si="47"/>
        <v>1892.2083333333142</v>
      </c>
      <c r="G263" s="6">
        <f>G261*10/12+G273*2/12</f>
        <v>3.625</v>
      </c>
      <c r="H263" s="3">
        <f t="shared" si="39"/>
        <v>238.20743365134953</v>
      </c>
      <c r="I263" s="3">
        <f t="shared" si="40"/>
        <v>9.6051384536834483</v>
      </c>
      <c r="J263" s="7">
        <f t="shared" si="48"/>
        <v>764.76174481669091</v>
      </c>
      <c r="K263" s="3">
        <f t="shared" si="41"/>
        <v>14.834602722911102</v>
      </c>
      <c r="L263" s="7">
        <f t="shared" si="42"/>
        <v>47.626291455878146</v>
      </c>
      <c r="M263" s="27">
        <f t="shared" si="50"/>
        <v>19.738054849323028</v>
      </c>
      <c r="N263" s="9"/>
      <c r="O263" s="10">
        <f t="shared" si="51"/>
        <v>24.656692455920009</v>
      </c>
      <c r="P263" s="10"/>
      <c r="Q263" s="29">
        <f t="shared" si="52"/>
        <v>-2.1394100412433809E-2</v>
      </c>
      <c r="R263" s="6">
        <f t="shared" si="43"/>
        <v>1.0019815052999086</v>
      </c>
      <c r="S263" s="6">
        <f t="shared" si="49"/>
        <v>4.7822150145804407</v>
      </c>
      <c r="T263" s="13">
        <f t="shared" si="44"/>
        <v>7.3485534352514481E-2</v>
      </c>
      <c r="U263" s="67">
        <f t="shared" si="45"/>
        <v>2.7698926761728471E-2</v>
      </c>
      <c r="V263" s="13">
        <f t="shared" si="46"/>
        <v>4.578660759078601E-2</v>
      </c>
      <c r="Y263" s="28"/>
      <c r="Z263" s="28"/>
    </row>
    <row r="264" spans="1:26" x14ac:dyDescent="0.35">
      <c r="A264" s="1">
        <v>1892.04</v>
      </c>
      <c r="B264" s="2">
        <v>5.57</v>
      </c>
      <c r="C264" s="3">
        <v>0.22670000000000001</v>
      </c>
      <c r="D264" s="4">
        <v>0.35</v>
      </c>
      <c r="E264" s="5">
        <v>7.0407735540000003</v>
      </c>
      <c r="F264" s="3">
        <f t="shared" si="47"/>
        <v>1892.2916666666474</v>
      </c>
      <c r="G264" s="6">
        <f>G261*9/12+G273*3/12</f>
        <v>3.6374999999999997</v>
      </c>
      <c r="H264" s="3">
        <f t="shared" si="39"/>
        <v>240.9939074146227</v>
      </c>
      <c r="I264" s="3">
        <f t="shared" si="40"/>
        <v>9.8084952981858109</v>
      </c>
      <c r="J264" s="7">
        <f t="shared" si="48"/>
        <v>776.33185128382524</v>
      </c>
      <c r="K264" s="3">
        <f t="shared" si="41"/>
        <v>15.143243733414351</v>
      </c>
      <c r="L264" s="7">
        <f t="shared" si="42"/>
        <v>48.782073240455802</v>
      </c>
      <c r="M264" s="27">
        <f t="shared" si="50"/>
        <v>19.94326524163866</v>
      </c>
      <c r="N264" s="9"/>
      <c r="O264" s="10">
        <f t="shared" si="51"/>
        <v>24.881133648672161</v>
      </c>
      <c r="P264" s="10"/>
      <c r="Q264" s="29">
        <f t="shared" si="52"/>
        <v>-2.4221072749668913E-2</v>
      </c>
      <c r="R264" s="6">
        <f t="shared" si="43"/>
        <v>1.0019925308702788</v>
      </c>
      <c r="S264" s="6">
        <f t="shared" si="49"/>
        <v>4.8564459636708266</v>
      </c>
      <c r="T264" s="13">
        <f t="shared" si="44"/>
        <v>7.4533445976514345E-2</v>
      </c>
      <c r="U264" s="67">
        <f t="shared" si="45"/>
        <v>2.5075276650222245E-2</v>
      </c>
      <c r="V264" s="13">
        <f t="shared" si="46"/>
        <v>4.9458169326292101E-2</v>
      </c>
      <c r="Y264" s="28"/>
      <c r="Z264" s="28"/>
    </row>
    <row r="265" spans="1:26" x14ac:dyDescent="0.35">
      <c r="A265" s="1">
        <v>1892.05</v>
      </c>
      <c r="B265" s="2">
        <v>5.57</v>
      </c>
      <c r="C265" s="3">
        <v>0.2283</v>
      </c>
      <c r="D265" s="4">
        <v>0.35249999999999998</v>
      </c>
      <c r="E265" s="5">
        <v>7.0407735540000003</v>
      </c>
      <c r="F265" s="3">
        <f t="shared" si="47"/>
        <v>1892.3749999999807</v>
      </c>
      <c r="G265" s="6">
        <f>G261*8/12+G273*4/12</f>
        <v>3.65</v>
      </c>
      <c r="H265" s="3">
        <f t="shared" ref="H265:H328" si="53">B265*$E$1838/E265</f>
        <v>240.9939074146227</v>
      </c>
      <c r="I265" s="3">
        <f t="shared" ref="I265:I328" si="54">C265*$E$1838/E265</f>
        <v>9.8777215552528475</v>
      </c>
      <c r="J265" s="7">
        <f t="shared" si="48"/>
        <v>778.9835054078244</v>
      </c>
      <c r="K265" s="3">
        <f t="shared" ref="K265:K328" si="55">D265*$E$1838/E265</f>
        <v>15.251409760081597</v>
      </c>
      <c r="L265" s="7">
        <f t="shared" ref="L265:L328" si="56">K265*(J265/H265)</f>
        <v>49.298327765935021</v>
      </c>
      <c r="M265" s="27">
        <f t="shared" si="50"/>
        <v>19.911465213489819</v>
      </c>
      <c r="N265" s="9"/>
      <c r="O265" s="10">
        <f t="shared" si="51"/>
        <v>24.810091390835662</v>
      </c>
      <c r="P265" s="10"/>
      <c r="Q265" s="29">
        <f t="shared" si="52"/>
        <v>-2.5143580225281514E-2</v>
      </c>
      <c r="R265" s="6">
        <f t="shared" ref="R265:R328" si="57">((G265/G266+G265/1200+((1+G266/1200)^(-119))*(1-G265/G266)))</f>
        <v>1.0020035559463432</v>
      </c>
      <c r="S265" s="6">
        <f t="shared" si="49"/>
        <v>4.8661225821732819</v>
      </c>
      <c r="T265" s="13">
        <f t="shared" ref="T265:T328" si="58">(($J385/$J265)^(1/10)-1)</f>
        <v>7.2985343834107708E-2</v>
      </c>
      <c r="U265" s="67">
        <f t="shared" ref="U265:U328" si="59">(($S385/$S265)^(1/10)-1)</f>
        <v>2.384591749367071E-2</v>
      </c>
      <c r="V265" s="13">
        <f t="shared" ref="V265:V328" si="60">T265-U265</f>
        <v>4.9139426340436998E-2</v>
      </c>
      <c r="Y265" s="28"/>
      <c r="Z265" s="28"/>
    </row>
    <row r="266" spans="1:26" x14ac:dyDescent="0.35">
      <c r="A266" s="1">
        <v>1892.06</v>
      </c>
      <c r="B266" s="2">
        <v>5.54</v>
      </c>
      <c r="C266" s="3">
        <v>0.23</v>
      </c>
      <c r="D266" s="4">
        <v>0.35499999999999998</v>
      </c>
      <c r="E266" s="5">
        <v>7.0407735540000003</v>
      </c>
      <c r="F266" s="3">
        <f t="shared" ref="F266:F329" si="61">F265+1/12</f>
        <v>1892.4583333333139</v>
      </c>
      <c r="G266" s="6">
        <f>G261*7/12+G273*5/12</f>
        <v>3.6625000000000001</v>
      </c>
      <c r="H266" s="3">
        <f t="shared" si="53"/>
        <v>239.69591509461577</v>
      </c>
      <c r="I266" s="3">
        <f t="shared" si="54"/>
        <v>9.951274453386576</v>
      </c>
      <c r="J266" s="7">
        <f t="shared" ref="J266:J329" si="62">J265*((H266+(I266/12))/H265)</f>
        <v>777.46842677671998</v>
      </c>
      <c r="K266" s="3">
        <f t="shared" si="55"/>
        <v>15.359575786748842</v>
      </c>
      <c r="L266" s="7">
        <f t="shared" si="56"/>
        <v>49.819727708616519</v>
      </c>
      <c r="M266" s="27">
        <f t="shared" si="50"/>
        <v>19.769284397136765</v>
      </c>
      <c r="N266" s="9"/>
      <c r="O266" s="10">
        <f t="shared" si="51"/>
        <v>24.603632002808627</v>
      </c>
      <c r="P266" s="10"/>
      <c r="Q266" s="29">
        <f t="shared" si="52"/>
        <v>-2.5776978828835784E-2</v>
      </c>
      <c r="R266" s="6">
        <f t="shared" si="57"/>
        <v>1.0020145805285625</v>
      </c>
      <c r="S266" s="6">
        <f t="shared" ref="S266:S329" si="63">S265*R265*E265/E266</f>
        <v>4.8758721310084301</v>
      </c>
      <c r="T266" s="13">
        <f t="shared" si="58"/>
        <v>7.1649221258020201E-2</v>
      </c>
      <c r="U266" s="67">
        <f t="shared" si="59"/>
        <v>2.2632157413557286E-2</v>
      </c>
      <c r="V266" s="13">
        <f t="shared" si="60"/>
        <v>4.9017063844462916E-2</v>
      </c>
      <c r="Y266" s="28"/>
      <c r="Z266" s="28"/>
    </row>
    <row r="267" spans="1:26" x14ac:dyDescent="0.35">
      <c r="A267" s="1">
        <v>1892.07</v>
      </c>
      <c r="B267" s="2">
        <v>5.54</v>
      </c>
      <c r="C267" s="3">
        <v>0.23169999999999999</v>
      </c>
      <c r="D267" s="4">
        <v>0.35749999999999998</v>
      </c>
      <c r="E267" s="5">
        <v>7.2310717359999996</v>
      </c>
      <c r="F267" s="3">
        <f t="shared" si="61"/>
        <v>1892.5416666666472</v>
      </c>
      <c r="G267" s="6">
        <f>G261*6/12+G273*6/12</f>
        <v>3.6749999999999998</v>
      </c>
      <c r="H267" s="3">
        <f t="shared" si="53"/>
        <v>233.38790176814811</v>
      </c>
      <c r="I267" s="3">
        <f t="shared" si="54"/>
        <v>9.7610066497617183</v>
      </c>
      <c r="J267" s="7">
        <f t="shared" si="62"/>
        <v>759.64636673723123</v>
      </c>
      <c r="K267" s="3">
        <f t="shared" si="55"/>
        <v>15.060681386662987</v>
      </c>
      <c r="L267" s="7">
        <f t="shared" si="56"/>
        <v>49.020501102628188</v>
      </c>
      <c r="M267" s="27">
        <f t="shared" si="50"/>
        <v>19.211886434505573</v>
      </c>
      <c r="N267" s="9"/>
      <c r="O267" s="10">
        <f t="shared" si="51"/>
        <v>23.882788577933091</v>
      </c>
      <c r="P267" s="10"/>
      <c r="Q267" s="29">
        <f t="shared" si="52"/>
        <v>-2.0998101755070657E-2</v>
      </c>
      <c r="R267" s="6">
        <f t="shared" si="57"/>
        <v>1.0020256046173972</v>
      </c>
      <c r="S267" s="6">
        <f t="shared" si="63"/>
        <v>4.757119439542385</v>
      </c>
      <c r="T267" s="13">
        <f t="shared" si="58"/>
        <v>7.6879024073567059E-2</v>
      </c>
      <c r="U267" s="67">
        <f t="shared" si="59"/>
        <v>2.5345671985546492E-2</v>
      </c>
      <c r="V267" s="13">
        <f t="shared" si="60"/>
        <v>5.1533352088020568E-2</v>
      </c>
      <c r="Y267" s="28"/>
      <c r="Z267" s="28"/>
    </row>
    <row r="268" spans="1:26" x14ac:dyDescent="0.35">
      <c r="A268" s="1">
        <v>1892.08</v>
      </c>
      <c r="B268" s="2">
        <v>5.62</v>
      </c>
      <c r="C268" s="3">
        <v>0.23330000000000001</v>
      </c>
      <c r="D268" s="4">
        <v>0.36</v>
      </c>
      <c r="E268" s="5">
        <v>7.3262127269999997</v>
      </c>
      <c r="F268" s="3">
        <f t="shared" si="61"/>
        <v>1892.6249999999804</v>
      </c>
      <c r="G268" s="6">
        <f>G261*5/12+G273*7/12</f>
        <v>3.6875</v>
      </c>
      <c r="H268" s="3">
        <f t="shared" si="53"/>
        <v>233.68349293087627</v>
      </c>
      <c r="I268" s="3">
        <f t="shared" si="54"/>
        <v>9.7007756051198282</v>
      </c>
      <c r="J268" s="7">
        <f t="shared" si="62"/>
        <v>763.23970351704179</v>
      </c>
      <c r="K268" s="3">
        <f t="shared" si="55"/>
        <v>14.969049369237625</v>
      </c>
      <c r="L268" s="7">
        <f t="shared" si="56"/>
        <v>48.890799513547158</v>
      </c>
      <c r="M268" s="27">
        <f t="shared" si="50"/>
        <v>19.204303803173843</v>
      </c>
      <c r="N268" s="9"/>
      <c r="O268" s="10">
        <f t="shared" si="51"/>
        <v>23.846985014935335</v>
      </c>
      <c r="P268" s="10"/>
      <c r="Q268" s="29">
        <f t="shared" si="52"/>
        <v>-2.0715090945244125E-2</v>
      </c>
      <c r="R268" s="6">
        <f t="shared" si="57"/>
        <v>1.0020366282133073</v>
      </c>
      <c r="S268" s="6">
        <f t="shared" si="63"/>
        <v>4.7048525790062872</v>
      </c>
      <c r="T268" s="13">
        <f t="shared" si="58"/>
        <v>8.081104988555432E-2</v>
      </c>
      <c r="U268" s="67">
        <f t="shared" si="59"/>
        <v>2.7870499187624853E-2</v>
      </c>
      <c r="V268" s="13">
        <f t="shared" si="60"/>
        <v>5.2940550697929467E-2</v>
      </c>
      <c r="Y268" s="28"/>
      <c r="Z268" s="28"/>
    </row>
    <row r="269" spans="1:26" x14ac:dyDescent="0.35">
      <c r="A269" s="1">
        <v>1892.09</v>
      </c>
      <c r="B269" s="2">
        <v>5.48</v>
      </c>
      <c r="C269" s="3">
        <v>0.23499999999999999</v>
      </c>
      <c r="D269" s="4">
        <v>0.36249999999999999</v>
      </c>
      <c r="E269" s="5">
        <v>7.3262127269999997</v>
      </c>
      <c r="F269" s="3">
        <f t="shared" si="61"/>
        <v>1892.7083333333137</v>
      </c>
      <c r="G269" s="6">
        <f>G261*4/12+G273*8/12</f>
        <v>3.7</v>
      </c>
      <c r="H269" s="3">
        <f t="shared" si="53"/>
        <v>227.86219595395053</v>
      </c>
      <c r="I269" s="3">
        <f t="shared" si="54"/>
        <v>9.7714627826967835</v>
      </c>
      <c r="J269" s="7">
        <f t="shared" si="62"/>
        <v>746.88618377234832</v>
      </c>
      <c r="K269" s="3">
        <f t="shared" si="55"/>
        <v>15.073001100968442</v>
      </c>
      <c r="L269" s="7">
        <f t="shared" si="56"/>
        <v>49.406248470342383</v>
      </c>
      <c r="M269" s="27">
        <f t="shared" si="50"/>
        <v>18.694271809588216</v>
      </c>
      <c r="N269" s="9"/>
      <c r="O269" s="10">
        <f t="shared" si="51"/>
        <v>23.191984913721985</v>
      </c>
      <c r="P269" s="10"/>
      <c r="Q269" s="29">
        <f t="shared" si="52"/>
        <v>-1.6774511432559966E-2</v>
      </c>
      <c r="R269" s="6">
        <f t="shared" si="57"/>
        <v>1.0020476513167518</v>
      </c>
      <c r="S269" s="6">
        <f t="shared" si="63"/>
        <v>4.7144346145081428</v>
      </c>
      <c r="T269" s="13">
        <f t="shared" si="58"/>
        <v>8.2466644497334762E-2</v>
      </c>
      <c r="U269" s="67">
        <f t="shared" si="59"/>
        <v>2.6651264324677681E-2</v>
      </c>
      <c r="V269" s="13">
        <f t="shared" si="60"/>
        <v>5.5815380172657081E-2</v>
      </c>
      <c r="Y269" s="28"/>
      <c r="Z269" s="28"/>
    </row>
    <row r="270" spans="1:26" x14ac:dyDescent="0.35">
      <c r="A270" s="1">
        <v>1892.1</v>
      </c>
      <c r="B270" s="2">
        <v>5.59</v>
      </c>
      <c r="C270" s="3">
        <v>0.23669999999999999</v>
      </c>
      <c r="D270" s="4">
        <v>0.36499999999999999</v>
      </c>
      <c r="E270" s="5">
        <v>7.3262127269999997</v>
      </c>
      <c r="F270" s="3">
        <f t="shared" si="61"/>
        <v>1892.791666666647</v>
      </c>
      <c r="G270" s="6">
        <f>G261*3/12+G273*9/12</f>
        <v>3.7124999999999999</v>
      </c>
      <c r="H270" s="3">
        <f t="shared" si="53"/>
        <v>232.43607215010647</v>
      </c>
      <c r="I270" s="3">
        <f t="shared" si="54"/>
        <v>9.8421499602737388</v>
      </c>
      <c r="J270" s="7">
        <f t="shared" si="62"/>
        <v>764.56680606976943</v>
      </c>
      <c r="K270" s="3">
        <f t="shared" si="55"/>
        <v>15.176952832699259</v>
      </c>
      <c r="L270" s="7">
        <f t="shared" si="56"/>
        <v>49.922519537650416</v>
      </c>
      <c r="M270" s="27">
        <f t="shared" si="50"/>
        <v>19.040214915324722</v>
      </c>
      <c r="N270" s="9"/>
      <c r="O270" s="10">
        <f t="shared" si="51"/>
        <v>23.596821279777338</v>
      </c>
      <c r="P270" s="10"/>
      <c r="Q270" s="29">
        <f t="shared" si="52"/>
        <v>-1.6971520676857123E-2</v>
      </c>
      <c r="R270" s="6">
        <f t="shared" si="57"/>
        <v>1.0020586739281898</v>
      </c>
      <c r="S270" s="6">
        <f t="shared" si="63"/>
        <v>4.7240881327542796</v>
      </c>
      <c r="T270" s="13">
        <f t="shared" si="58"/>
        <v>6.9575564911896759E-2</v>
      </c>
      <c r="U270" s="67">
        <f t="shared" si="59"/>
        <v>1.9732244460616721E-2</v>
      </c>
      <c r="V270" s="13">
        <f t="shared" si="60"/>
        <v>4.9843320451280038E-2</v>
      </c>
      <c r="Y270" s="28"/>
      <c r="Z270" s="28"/>
    </row>
    <row r="271" spans="1:26" x14ac:dyDescent="0.35">
      <c r="A271" s="1">
        <v>1892.11</v>
      </c>
      <c r="B271" s="2">
        <v>5.57</v>
      </c>
      <c r="C271" s="3">
        <v>0.23830000000000001</v>
      </c>
      <c r="D271" s="4">
        <v>0.36749999999999999</v>
      </c>
      <c r="E271" s="5">
        <v>7.5165028100000004</v>
      </c>
      <c r="F271" s="3">
        <f t="shared" si="61"/>
        <v>1892.8749999999802</v>
      </c>
      <c r="G271" s="6">
        <f>G261*2/12+G273*10/12</f>
        <v>3.7250000000000001</v>
      </c>
      <c r="H271" s="3">
        <f t="shared" si="53"/>
        <v>225.74108902648041</v>
      </c>
      <c r="I271" s="3">
        <f t="shared" si="54"/>
        <v>9.6578279201095647</v>
      </c>
      <c r="J271" s="7">
        <f t="shared" si="62"/>
        <v>745.19191328888746</v>
      </c>
      <c r="K271" s="3">
        <f t="shared" si="55"/>
        <v>14.894048512967961</v>
      </c>
      <c r="L271" s="7">
        <f t="shared" si="56"/>
        <v>49.166611873189609</v>
      </c>
      <c r="M271" s="27">
        <f t="shared" si="50"/>
        <v>18.463312690800016</v>
      </c>
      <c r="N271" s="9"/>
      <c r="O271" s="10">
        <f t="shared" si="51"/>
        <v>22.858807224266293</v>
      </c>
      <c r="P271" s="10"/>
      <c r="Q271" s="29">
        <f t="shared" si="52"/>
        <v>-1.2059526892530703E-2</v>
      </c>
      <c r="R271" s="6">
        <f t="shared" si="57"/>
        <v>1.0020696960480802</v>
      </c>
      <c r="S271" s="6">
        <f t="shared" si="63"/>
        <v>4.6139708203501124</v>
      </c>
      <c r="T271" s="13">
        <f t="shared" si="58"/>
        <v>7.2025883368207255E-2</v>
      </c>
      <c r="U271" s="67">
        <f t="shared" si="59"/>
        <v>2.5727722107278694E-2</v>
      </c>
      <c r="V271" s="13">
        <f t="shared" si="60"/>
        <v>4.6298161260928561E-2</v>
      </c>
      <c r="Y271" s="28"/>
      <c r="Z271" s="28"/>
    </row>
    <row r="272" spans="1:26" x14ac:dyDescent="0.35">
      <c r="A272" s="1">
        <v>1892.12</v>
      </c>
      <c r="B272" s="2">
        <v>5.51</v>
      </c>
      <c r="C272" s="3">
        <v>0.24</v>
      </c>
      <c r="D272" s="4">
        <v>0.37</v>
      </c>
      <c r="E272" s="5">
        <v>7.6116519010000001</v>
      </c>
      <c r="F272" s="3">
        <f t="shared" si="61"/>
        <v>1892.9583333333135</v>
      </c>
      <c r="G272" s="6">
        <f>G261*1/12+G273*11/12</f>
        <v>3.7374999999999998</v>
      </c>
      <c r="H272" s="3">
        <f t="shared" si="53"/>
        <v>220.51793905334557</v>
      </c>
      <c r="I272" s="3">
        <f t="shared" si="54"/>
        <v>9.6051370912528018</v>
      </c>
      <c r="J272" s="7">
        <f t="shared" si="62"/>
        <v>730.59210518327279</v>
      </c>
      <c r="K272" s="3">
        <f t="shared" si="55"/>
        <v>14.80791968234807</v>
      </c>
      <c r="L272" s="7">
        <f t="shared" si="56"/>
        <v>49.059723941526485</v>
      </c>
      <c r="M272" s="27">
        <f t="shared" si="50"/>
        <v>18.013009251275754</v>
      </c>
      <c r="N272" s="9"/>
      <c r="O272" s="10">
        <f t="shared" si="51"/>
        <v>22.281362092837369</v>
      </c>
      <c r="P272" s="10"/>
      <c r="Q272" s="29">
        <f t="shared" si="52"/>
        <v>-8.6868929989243962E-3</v>
      </c>
      <c r="R272" s="6">
        <f t="shared" si="57"/>
        <v>1.0020807176768802</v>
      </c>
      <c r="S272" s="6">
        <f t="shared" si="63"/>
        <v>4.5657242423970628</v>
      </c>
      <c r="T272" s="13">
        <f t="shared" si="58"/>
        <v>7.0814419603888235E-2</v>
      </c>
      <c r="U272" s="67">
        <f t="shared" si="59"/>
        <v>2.585311813181157E-2</v>
      </c>
      <c r="V272" s="13">
        <f t="shared" si="60"/>
        <v>4.4961301472076665E-2</v>
      </c>
      <c r="Y272" s="28"/>
      <c r="Z272" s="28"/>
    </row>
    <row r="273" spans="1:26" x14ac:dyDescent="0.35">
      <c r="A273" s="1">
        <v>1893.01</v>
      </c>
      <c r="B273" s="2">
        <v>5.61</v>
      </c>
      <c r="C273" s="3">
        <v>0.24079999999999999</v>
      </c>
      <c r="D273" s="4">
        <v>0.36080000000000001</v>
      </c>
      <c r="E273" s="5">
        <v>7.8970910740000004</v>
      </c>
      <c r="F273" s="3">
        <f t="shared" si="61"/>
        <v>1893.0416666666467</v>
      </c>
      <c r="G273" s="6">
        <v>3.75</v>
      </c>
      <c r="H273" s="3">
        <f t="shared" si="53"/>
        <v>216.40483489249931</v>
      </c>
      <c r="I273" s="3">
        <f t="shared" si="54"/>
        <v>9.2888207205194</v>
      </c>
      <c r="J273" s="7">
        <f t="shared" si="62"/>
        <v>719.52963479600976</v>
      </c>
      <c r="K273" s="3">
        <f t="shared" si="55"/>
        <v>13.917801146027406</v>
      </c>
      <c r="L273" s="7">
        <f t="shared" si="56"/>
        <v>46.275631414331606</v>
      </c>
      <c r="M273" s="27">
        <f t="shared" si="50"/>
        <v>17.656643708098787</v>
      </c>
      <c r="N273" s="9"/>
      <c r="O273" s="10">
        <f t="shared" si="51"/>
        <v>21.820189744893522</v>
      </c>
      <c r="P273" s="10"/>
      <c r="Q273" s="29">
        <f t="shared" si="52"/>
        <v>-4.1021548362558183E-3</v>
      </c>
      <c r="R273" s="6">
        <f t="shared" si="57"/>
        <v>1.0034696890853201</v>
      </c>
      <c r="S273" s="6">
        <f t="shared" si="63"/>
        <v>4.4098534317855815</v>
      </c>
      <c r="T273" s="13">
        <f t="shared" si="58"/>
        <v>7.6951059063106397E-2</v>
      </c>
      <c r="U273" s="67">
        <f t="shared" si="59"/>
        <v>2.8480473837699138E-2</v>
      </c>
      <c r="V273" s="13">
        <f t="shared" si="60"/>
        <v>4.8470585225407259E-2</v>
      </c>
      <c r="Y273" s="28"/>
      <c r="Z273" s="28"/>
    </row>
    <row r="274" spans="1:26" x14ac:dyDescent="0.35">
      <c r="A274" s="1">
        <v>1893.02</v>
      </c>
      <c r="B274" s="2">
        <v>5.51</v>
      </c>
      <c r="C274" s="3">
        <v>0.2417</v>
      </c>
      <c r="D274" s="4">
        <v>0.35170000000000001</v>
      </c>
      <c r="E274" s="5">
        <v>7.9922320659999997</v>
      </c>
      <c r="F274" s="3">
        <f t="shared" si="61"/>
        <v>1893.12499999998</v>
      </c>
      <c r="G274" s="6">
        <f>G273*11/12+G285*1/12</f>
        <v>3.7458333333333336</v>
      </c>
      <c r="H274" s="3">
        <f t="shared" si="53"/>
        <v>210.01714866871583</v>
      </c>
      <c r="I274" s="3">
        <f t="shared" si="54"/>
        <v>9.2125489715478448</v>
      </c>
      <c r="J274" s="7">
        <f t="shared" si="62"/>
        <v>700.84364885344678</v>
      </c>
      <c r="K274" s="3">
        <f t="shared" si="55"/>
        <v>13.405268817928743</v>
      </c>
      <c r="L274" s="7">
        <f t="shared" si="56"/>
        <v>44.734430363295331</v>
      </c>
      <c r="M274" s="27">
        <f t="shared" si="50"/>
        <v>17.125193854872464</v>
      </c>
      <c r="N274" s="9"/>
      <c r="O274" s="10">
        <f t="shared" si="51"/>
        <v>21.148920730797137</v>
      </c>
      <c r="P274" s="10"/>
      <c r="Q274" s="29">
        <f t="shared" si="52"/>
        <v>-2.058381759002012E-3</v>
      </c>
      <c r="R274" s="6">
        <f t="shared" si="57"/>
        <v>1.0034662840811108</v>
      </c>
      <c r="S274" s="6">
        <f t="shared" si="63"/>
        <v>4.372476406690109</v>
      </c>
      <c r="T274" s="13">
        <f t="shared" si="58"/>
        <v>7.9504556444095487E-2</v>
      </c>
      <c r="U274" s="67">
        <f t="shared" si="59"/>
        <v>2.9566725037911024E-2</v>
      </c>
      <c r="V274" s="13">
        <f t="shared" si="60"/>
        <v>4.9937831406184463E-2</v>
      </c>
      <c r="Y274" s="28"/>
      <c r="Z274" s="28"/>
    </row>
    <row r="275" spans="1:26" x14ac:dyDescent="0.35">
      <c r="A275" s="1">
        <v>1893.03</v>
      </c>
      <c r="B275" s="2">
        <v>5.31</v>
      </c>
      <c r="C275" s="3">
        <v>0.24249999999999999</v>
      </c>
      <c r="D275" s="4">
        <v>0.34250000000000003</v>
      </c>
      <c r="E275" s="5">
        <v>7.8019419829999999</v>
      </c>
      <c r="F275" s="3">
        <f t="shared" si="61"/>
        <v>1893.2083333333132</v>
      </c>
      <c r="G275" s="6">
        <f>G273*10/12+G285*2/12</f>
        <v>3.7416666666666667</v>
      </c>
      <c r="H275" s="3">
        <f t="shared" si="53"/>
        <v>207.33043049084668</v>
      </c>
      <c r="I275" s="3">
        <f t="shared" si="54"/>
        <v>9.4684801118701181</v>
      </c>
      <c r="J275" s="7">
        <f t="shared" si="62"/>
        <v>694.51094840291512</v>
      </c>
      <c r="K275" s="3">
        <f t="shared" si="55"/>
        <v>13.373007993053671</v>
      </c>
      <c r="L275" s="7">
        <f t="shared" si="56"/>
        <v>44.796610137099513</v>
      </c>
      <c r="M275" s="27">
        <f t="shared" si="50"/>
        <v>16.899589031582334</v>
      </c>
      <c r="N275" s="9"/>
      <c r="O275" s="10">
        <f t="shared" si="51"/>
        <v>20.861750450681814</v>
      </c>
      <c r="P275" s="10"/>
      <c r="Q275" s="29">
        <f t="shared" si="52"/>
        <v>-2.6649839599118333E-3</v>
      </c>
      <c r="R275" s="6">
        <f t="shared" si="57"/>
        <v>1.0034628790950846</v>
      </c>
      <c r="S275" s="6">
        <f t="shared" si="63"/>
        <v>4.494647416243394</v>
      </c>
      <c r="T275" s="13">
        <f t="shared" si="58"/>
        <v>8.0154225703686466E-2</v>
      </c>
      <c r="U275" s="67">
        <f t="shared" si="59"/>
        <v>3.0392125950546411E-2</v>
      </c>
      <c r="V275" s="13">
        <f t="shared" si="60"/>
        <v>4.9762099753140054E-2</v>
      </c>
      <c r="Y275" s="28"/>
      <c r="Z275" s="28"/>
    </row>
    <row r="276" spans="1:26" x14ac:dyDescent="0.35">
      <c r="A276" s="1">
        <v>1893.04</v>
      </c>
      <c r="B276" s="2">
        <v>5.31</v>
      </c>
      <c r="C276" s="3">
        <v>0.24329999999999999</v>
      </c>
      <c r="D276" s="4">
        <v>0.33329999999999999</v>
      </c>
      <c r="E276" s="5">
        <v>7.7067928930000003</v>
      </c>
      <c r="F276" s="3">
        <f t="shared" si="61"/>
        <v>1893.2916666666465</v>
      </c>
      <c r="G276" s="6">
        <f>G273*9/12+G285*3/12</f>
        <v>3.7375000000000003</v>
      </c>
      <c r="H276" s="3">
        <f t="shared" si="53"/>
        <v>209.89015955900814</v>
      </c>
      <c r="I276" s="3">
        <f t="shared" si="54"/>
        <v>9.6170010961782832</v>
      </c>
      <c r="J276" s="7">
        <f t="shared" si="62"/>
        <v>705.77004129116949</v>
      </c>
      <c r="K276" s="3">
        <f t="shared" si="55"/>
        <v>13.174461427686895</v>
      </c>
      <c r="L276" s="7">
        <f t="shared" si="56"/>
        <v>44.300029145451376</v>
      </c>
      <c r="M276" s="27">
        <f t="shared" si="50"/>
        <v>17.102541578254929</v>
      </c>
      <c r="N276" s="9"/>
      <c r="O276" s="10">
        <f t="shared" si="51"/>
        <v>21.104034801510583</v>
      </c>
      <c r="P276" s="10"/>
      <c r="Q276" s="29">
        <f t="shared" si="52"/>
        <v>-3.5887991634666189E-3</v>
      </c>
      <c r="R276" s="6">
        <f t="shared" si="57"/>
        <v>1.0034594741272465</v>
      </c>
      <c r="S276" s="6">
        <f t="shared" si="63"/>
        <v>4.5658955119810773</v>
      </c>
      <c r="T276" s="13">
        <f t="shared" si="58"/>
        <v>7.4319206922216052E-2</v>
      </c>
      <c r="U276" s="67">
        <f t="shared" si="59"/>
        <v>2.8984664515630643E-2</v>
      </c>
      <c r="V276" s="13">
        <f t="shared" si="60"/>
        <v>4.533454240658541E-2</v>
      </c>
      <c r="Y276" s="28"/>
      <c r="Z276" s="28"/>
    </row>
    <row r="277" spans="1:26" x14ac:dyDescent="0.35">
      <c r="A277" s="1">
        <v>1893.05</v>
      </c>
      <c r="B277" s="2">
        <v>4.84</v>
      </c>
      <c r="C277" s="3">
        <v>0.2442</v>
      </c>
      <c r="D277" s="4">
        <v>0.32419999999999999</v>
      </c>
      <c r="E277" s="5">
        <v>7.6116519010000001</v>
      </c>
      <c r="F277" s="3">
        <f t="shared" si="61"/>
        <v>1893.3749999999798</v>
      </c>
      <c r="G277" s="6">
        <f>G273*8/12+G285*4/12</f>
        <v>3.7333333333333334</v>
      </c>
      <c r="H277" s="3">
        <f t="shared" si="53"/>
        <v>193.70359800693151</v>
      </c>
      <c r="I277" s="3">
        <f t="shared" si="54"/>
        <v>9.7732269903497269</v>
      </c>
      <c r="J277" s="7">
        <f t="shared" si="62"/>
        <v>654.08021455962864</v>
      </c>
      <c r="K277" s="3">
        <f t="shared" si="55"/>
        <v>12.974939354100659</v>
      </c>
      <c r="L277" s="7">
        <f t="shared" si="56"/>
        <v>43.812563132279251</v>
      </c>
      <c r="M277" s="27">
        <f t="shared" si="50"/>
        <v>15.780987310776261</v>
      </c>
      <c r="N277" s="9"/>
      <c r="O277" s="10">
        <f t="shared" si="51"/>
        <v>19.473767640169996</v>
      </c>
      <c r="P277" s="10"/>
      <c r="Q277" s="29">
        <f t="shared" si="52"/>
        <v>1.0804606415403886E-3</v>
      </c>
      <c r="R277" s="6">
        <f t="shared" si="57"/>
        <v>1.0034560691776027</v>
      </c>
      <c r="S277" s="6">
        <f t="shared" si="63"/>
        <v>4.6389594451887906</v>
      </c>
      <c r="T277" s="13">
        <f t="shared" si="58"/>
        <v>8.3296094909938834E-2</v>
      </c>
      <c r="U277" s="67">
        <f t="shared" si="59"/>
        <v>2.993018558755467E-2</v>
      </c>
      <c r="V277" s="13">
        <f t="shared" si="60"/>
        <v>5.3365909322384164E-2</v>
      </c>
      <c r="Y277" s="28"/>
      <c r="Z277" s="28"/>
    </row>
    <row r="278" spans="1:26" x14ac:dyDescent="0.35">
      <c r="A278" s="1">
        <v>1893.06</v>
      </c>
      <c r="B278" s="2">
        <v>4.6100000000000003</v>
      </c>
      <c r="C278" s="3">
        <v>0.245</v>
      </c>
      <c r="D278" s="4">
        <v>0.315</v>
      </c>
      <c r="E278" s="5">
        <v>7.4213618180000003</v>
      </c>
      <c r="F278" s="3">
        <f t="shared" si="61"/>
        <v>1893.458333333313</v>
      </c>
      <c r="G278" s="6">
        <f>G273*7/12+G285*5/12</f>
        <v>3.729166666666667</v>
      </c>
      <c r="H278" s="3">
        <f t="shared" si="53"/>
        <v>189.22937924868066</v>
      </c>
      <c r="I278" s="3">
        <f t="shared" si="54"/>
        <v>10.056658983932051</v>
      </c>
      <c r="J278" s="7">
        <f t="shared" si="62"/>
        <v>641.80195617400966</v>
      </c>
      <c r="K278" s="3">
        <f t="shared" si="55"/>
        <v>12.929990122198353</v>
      </c>
      <c r="L278" s="7">
        <f t="shared" si="56"/>
        <v>43.854146680002827</v>
      </c>
      <c r="M278" s="27">
        <f t="shared" si="50"/>
        <v>15.416503863597697</v>
      </c>
      <c r="N278" s="9"/>
      <c r="O278" s="10">
        <f t="shared" si="51"/>
        <v>19.02923581901079</v>
      </c>
      <c r="P278" s="10"/>
      <c r="Q278" s="29">
        <f t="shared" si="52"/>
        <v>3.0336802960416742E-3</v>
      </c>
      <c r="R278" s="6">
        <f t="shared" si="57"/>
        <v>1.003452664246159</v>
      </c>
      <c r="S278" s="6">
        <f t="shared" si="63"/>
        <v>4.774349998094368</v>
      </c>
      <c r="T278" s="13">
        <f t="shared" si="58"/>
        <v>7.9623432575239184E-2</v>
      </c>
      <c r="U278" s="67">
        <f t="shared" si="59"/>
        <v>2.718448252896466E-2</v>
      </c>
      <c r="V278" s="13">
        <f t="shared" si="60"/>
        <v>5.2438950046274524E-2</v>
      </c>
      <c r="Y278" s="28"/>
      <c r="Z278" s="28"/>
    </row>
    <row r="279" spans="1:26" x14ac:dyDescent="0.35">
      <c r="A279" s="1">
        <v>1893.07</v>
      </c>
      <c r="B279" s="2">
        <v>4.18</v>
      </c>
      <c r="C279" s="3">
        <v>0.24579999999999999</v>
      </c>
      <c r="D279" s="4">
        <v>0.30580000000000002</v>
      </c>
      <c r="E279" s="5">
        <v>7.2310717359999996</v>
      </c>
      <c r="F279" s="3">
        <f t="shared" si="61"/>
        <v>1893.5416666666463</v>
      </c>
      <c r="G279" s="6">
        <f>G273*6/12+G285*6/12</f>
        <v>3.7250000000000005</v>
      </c>
      <c r="H279" s="3">
        <f t="shared" si="53"/>
        <v>176.09412082867493</v>
      </c>
      <c r="I279" s="3">
        <f t="shared" si="54"/>
        <v>10.355008349207726</v>
      </c>
      <c r="J279" s="7">
        <f t="shared" si="62"/>
        <v>600.17833235377202</v>
      </c>
      <c r="K279" s="3">
        <f t="shared" si="55"/>
        <v>12.882675155360955</v>
      </c>
      <c r="L279" s="7">
        <f t="shared" si="56"/>
        <v>43.907783261670687</v>
      </c>
      <c r="M279" s="27">
        <f t="shared" si="50"/>
        <v>14.349854182760952</v>
      </c>
      <c r="N279" s="9"/>
      <c r="O279" s="10">
        <f t="shared" si="51"/>
        <v>17.725059871200951</v>
      </c>
      <c r="P279" s="10"/>
      <c r="Q279" s="29">
        <f t="shared" si="52"/>
        <v>7.3343907719460727E-3</v>
      </c>
      <c r="R279" s="6">
        <f t="shared" si="57"/>
        <v>1.0034492593329205</v>
      </c>
      <c r="S279" s="6">
        <f t="shared" si="63"/>
        <v>4.9169079628210657</v>
      </c>
      <c r="T279" s="13">
        <f t="shared" si="58"/>
        <v>8.2233931613144851E-2</v>
      </c>
      <c r="U279" s="67">
        <f t="shared" si="59"/>
        <v>2.4379812473846796E-2</v>
      </c>
      <c r="V279" s="13">
        <f t="shared" si="60"/>
        <v>5.7854119139298055E-2</v>
      </c>
      <c r="Y279" s="28"/>
      <c r="Z279" s="28"/>
    </row>
    <row r="280" spans="1:26" x14ac:dyDescent="0.35">
      <c r="A280" s="1">
        <v>1893.08</v>
      </c>
      <c r="B280" s="2">
        <v>4.08</v>
      </c>
      <c r="C280" s="3">
        <v>0.2467</v>
      </c>
      <c r="D280" s="4">
        <v>0.29670000000000002</v>
      </c>
      <c r="E280" s="5">
        <v>6.9456325620000001</v>
      </c>
      <c r="F280" s="3">
        <f t="shared" si="61"/>
        <v>1893.6249999999795</v>
      </c>
      <c r="G280" s="6">
        <f>G273*5/12+G285*7/12</f>
        <v>3.7208333333333337</v>
      </c>
      <c r="H280" s="3">
        <f t="shared" si="53"/>
        <v>178.9450145692864</v>
      </c>
      <c r="I280" s="3">
        <f t="shared" si="54"/>
        <v>10.820033111334059</v>
      </c>
      <c r="J280" s="7">
        <f t="shared" si="62"/>
        <v>612.96812393089658</v>
      </c>
      <c r="K280" s="3">
        <f t="shared" si="55"/>
        <v>13.012986721251785</v>
      </c>
      <c r="L280" s="7">
        <f t="shared" si="56"/>
        <v>44.575402541739471</v>
      </c>
      <c r="M280" s="27">
        <f t="shared" si="50"/>
        <v>14.588056535807816</v>
      </c>
      <c r="N280" s="9"/>
      <c r="O280" s="10">
        <f t="shared" si="51"/>
        <v>18.033912740781627</v>
      </c>
      <c r="P280" s="10"/>
      <c r="Q280" s="29">
        <f t="shared" si="52"/>
        <v>2.3197397456332508E-3</v>
      </c>
      <c r="R280" s="6">
        <f t="shared" si="57"/>
        <v>1.0034458544378932</v>
      </c>
      <c r="S280" s="6">
        <f t="shared" si="63"/>
        <v>5.1366309144522324</v>
      </c>
      <c r="T280" s="13">
        <f t="shared" si="58"/>
        <v>7.6898267849162094E-2</v>
      </c>
      <c r="U280" s="67">
        <f t="shared" si="59"/>
        <v>2.0124175219046636E-2</v>
      </c>
      <c r="V280" s="13">
        <f t="shared" si="60"/>
        <v>5.6774092630115458E-2</v>
      </c>
      <c r="Y280" s="28"/>
      <c r="Z280" s="28"/>
    </row>
    <row r="281" spans="1:26" x14ac:dyDescent="0.35">
      <c r="A281" s="1">
        <v>1893.09</v>
      </c>
      <c r="B281" s="2">
        <v>4.37</v>
      </c>
      <c r="C281" s="3">
        <v>0.2475</v>
      </c>
      <c r="D281" s="4">
        <v>0.28749999999999998</v>
      </c>
      <c r="E281" s="5">
        <v>7.2310717359999996</v>
      </c>
      <c r="F281" s="3">
        <f t="shared" si="61"/>
        <v>1893.7083333333128</v>
      </c>
      <c r="G281" s="6">
        <f>G273*4/12+G285*8/12</f>
        <v>3.7166666666666668</v>
      </c>
      <c r="H281" s="3">
        <f t="shared" si="53"/>
        <v>184.09839904816013</v>
      </c>
      <c r="I281" s="3">
        <f t="shared" si="54"/>
        <v>10.426625575382069</v>
      </c>
      <c r="J281" s="7">
        <f t="shared" si="62"/>
        <v>633.59713959780981</v>
      </c>
      <c r="K281" s="3">
        <f t="shared" si="55"/>
        <v>12.11173677948422</v>
      </c>
      <c r="L281" s="7">
        <f t="shared" si="56"/>
        <v>41.684022341961175</v>
      </c>
      <c r="M281" s="27">
        <f t="shared" si="50"/>
        <v>15.012069079138767</v>
      </c>
      <c r="N281" s="9"/>
      <c r="O281" s="10">
        <f t="shared" si="51"/>
        <v>18.567014551942297</v>
      </c>
      <c r="P281" s="10"/>
      <c r="Q281" s="29">
        <f t="shared" si="52"/>
        <v>5.3443003566988195E-3</v>
      </c>
      <c r="R281" s="6">
        <f t="shared" si="57"/>
        <v>1.0034424495610827</v>
      </c>
      <c r="S281" s="6">
        <f t="shared" si="63"/>
        <v>4.950869043250731</v>
      </c>
      <c r="T281" s="13">
        <f t="shared" si="58"/>
        <v>6.9957661753171863E-2</v>
      </c>
      <c r="U281" s="67">
        <f t="shared" si="59"/>
        <v>2.291964142433156E-2</v>
      </c>
      <c r="V281" s="13">
        <f t="shared" si="60"/>
        <v>4.7038020328840302E-2</v>
      </c>
      <c r="Y281" s="28"/>
      <c r="Z281" s="28"/>
    </row>
    <row r="282" spans="1:26" x14ac:dyDescent="0.35">
      <c r="A282" s="1">
        <v>1893.1</v>
      </c>
      <c r="B282" s="2">
        <v>4.5</v>
      </c>
      <c r="C282" s="3">
        <v>0.24829999999999999</v>
      </c>
      <c r="D282" s="4">
        <v>0.27829999999999999</v>
      </c>
      <c r="E282" s="5">
        <v>7.3262127269999997</v>
      </c>
      <c r="F282" s="3">
        <f t="shared" si="61"/>
        <v>1893.7916666666461</v>
      </c>
      <c r="G282" s="6">
        <f>G273*3/12+G285*9/12</f>
        <v>3.7125000000000004</v>
      </c>
      <c r="H282" s="3">
        <f t="shared" si="53"/>
        <v>187.11311711547032</v>
      </c>
      <c r="I282" s="3">
        <f t="shared" si="54"/>
        <v>10.324485995504729</v>
      </c>
      <c r="J282" s="7">
        <f t="shared" si="62"/>
        <v>646.93374196036871</v>
      </c>
      <c r="K282" s="3">
        <f t="shared" si="55"/>
        <v>11.571906776274529</v>
      </c>
      <c r="L282" s="7">
        <f t="shared" si="56"/>
        <v>40.009257863904573</v>
      </c>
      <c r="M282" s="27">
        <f t="shared" si="50"/>
        <v>15.271794153520192</v>
      </c>
      <c r="N282" s="9"/>
      <c r="O282" s="10">
        <f t="shared" si="51"/>
        <v>18.897533570630848</v>
      </c>
      <c r="P282" s="10"/>
      <c r="Q282" s="29">
        <f t="shared" si="52"/>
        <v>5.5295620163698794E-3</v>
      </c>
      <c r="R282" s="6">
        <f t="shared" si="57"/>
        <v>1.0034390447024946</v>
      </c>
      <c r="S282" s="6">
        <f t="shared" si="63"/>
        <v>4.9033969592876216</v>
      </c>
      <c r="T282" s="13">
        <f t="shared" si="58"/>
        <v>6.5935928115401499E-2</v>
      </c>
      <c r="U282" s="67">
        <f t="shared" si="59"/>
        <v>2.5305820298042736E-2</v>
      </c>
      <c r="V282" s="13">
        <f t="shared" si="60"/>
        <v>4.0630107817358763E-2</v>
      </c>
      <c r="Y282" s="28"/>
      <c r="Z282" s="28"/>
    </row>
    <row r="283" spans="1:26" x14ac:dyDescent="0.35">
      <c r="A283" s="1">
        <v>1893.11</v>
      </c>
      <c r="B283" s="2">
        <v>4.57</v>
      </c>
      <c r="C283" s="3">
        <v>0.2492</v>
      </c>
      <c r="D283" s="4">
        <v>0.26919999999999999</v>
      </c>
      <c r="E283" s="5">
        <v>7.135922645</v>
      </c>
      <c r="F283" s="3">
        <f t="shared" si="61"/>
        <v>1893.8749999999793</v>
      </c>
      <c r="G283" s="6">
        <f>G273*2/12+G285*10/12</f>
        <v>3.7083333333333335</v>
      </c>
      <c r="H283" s="3">
        <f t="shared" si="53"/>
        <v>195.09103437037052</v>
      </c>
      <c r="I283" s="3">
        <f t="shared" si="54"/>
        <v>10.638224456257403</v>
      </c>
      <c r="J283" s="7">
        <f t="shared" si="62"/>
        <v>677.5820621535787</v>
      </c>
      <c r="K283" s="3">
        <f t="shared" si="55"/>
        <v>11.492014541029263</v>
      </c>
      <c r="L283" s="7">
        <f t="shared" si="56"/>
        <v>39.91358668090664</v>
      </c>
      <c r="M283" s="27">
        <f t="shared" si="50"/>
        <v>15.942411400571682</v>
      </c>
      <c r="N283" s="9"/>
      <c r="O283" s="10">
        <f t="shared" si="51"/>
        <v>19.737917734430315</v>
      </c>
      <c r="P283" s="10"/>
      <c r="Q283" s="29">
        <f t="shared" si="52"/>
        <v>1.2583784971807802E-3</v>
      </c>
      <c r="R283" s="6">
        <f t="shared" si="57"/>
        <v>1.0034356398621347</v>
      </c>
      <c r="S283" s="6">
        <f t="shared" si="63"/>
        <v>5.0514660734074015</v>
      </c>
      <c r="T283" s="13">
        <f t="shared" si="58"/>
        <v>6.3083964291856143E-2</v>
      </c>
      <c r="U283" s="67">
        <f t="shared" si="59"/>
        <v>2.3672093881791145E-2</v>
      </c>
      <c r="V283" s="13">
        <f t="shared" si="60"/>
        <v>3.9411870410064997E-2</v>
      </c>
      <c r="Y283" s="28"/>
      <c r="Z283" s="28"/>
    </row>
    <row r="284" spans="1:26" x14ac:dyDescent="0.35">
      <c r="A284" s="1">
        <v>1893.12</v>
      </c>
      <c r="B284" s="2">
        <v>4.41</v>
      </c>
      <c r="C284" s="3">
        <v>0.25</v>
      </c>
      <c r="D284" s="4">
        <v>0.26</v>
      </c>
      <c r="E284" s="5">
        <v>7.0407735540000003</v>
      </c>
      <c r="F284" s="3">
        <f t="shared" si="61"/>
        <v>1893.9583333333126</v>
      </c>
      <c r="G284" s="6">
        <f>G273*1/12+G285*11/12</f>
        <v>3.7041666666666671</v>
      </c>
      <c r="H284" s="3">
        <f t="shared" si="53"/>
        <v>190.80487104102085</v>
      </c>
      <c r="I284" s="3">
        <f t="shared" si="54"/>
        <v>10.816602666724538</v>
      </c>
      <c r="J284" s="7">
        <f t="shared" si="62"/>
        <v>665.82618589580125</v>
      </c>
      <c r="K284" s="3">
        <f t="shared" si="55"/>
        <v>11.249266773393519</v>
      </c>
      <c r="L284" s="7">
        <f t="shared" si="56"/>
        <v>39.255058578890775</v>
      </c>
      <c r="M284" s="27">
        <f t="shared" si="50"/>
        <v>15.612694335464941</v>
      </c>
      <c r="N284" s="9"/>
      <c r="O284" s="10">
        <f t="shared" si="51"/>
        <v>19.343520628210012</v>
      </c>
      <c r="P284" s="10"/>
      <c r="Q284" s="29">
        <f t="shared" si="52"/>
        <v>3.0749892319137384E-4</v>
      </c>
      <c r="R284" s="6">
        <f t="shared" si="57"/>
        <v>1.0034322350400087</v>
      </c>
      <c r="S284" s="6">
        <f t="shared" si="63"/>
        <v>5.1373211954152787</v>
      </c>
      <c r="T284" s="13">
        <f t="shared" si="58"/>
        <v>7.0238612216150242E-2</v>
      </c>
      <c r="U284" s="67">
        <f t="shared" si="59"/>
        <v>2.216461985327367E-2</v>
      </c>
      <c r="V284" s="13">
        <f t="shared" si="60"/>
        <v>4.8073992362876572E-2</v>
      </c>
      <c r="Y284" s="28"/>
      <c r="Z284" s="28"/>
    </row>
    <row r="285" spans="1:26" x14ac:dyDescent="0.35">
      <c r="A285" s="1">
        <v>1894.01</v>
      </c>
      <c r="B285" s="2">
        <v>4.32</v>
      </c>
      <c r="C285" s="3">
        <v>0.2467</v>
      </c>
      <c r="D285" s="4">
        <v>0.25169999999999998</v>
      </c>
      <c r="E285" s="5">
        <v>6.8504834710000004</v>
      </c>
      <c r="F285" s="3">
        <f t="shared" si="61"/>
        <v>1894.0416666666458</v>
      </c>
      <c r="G285" s="6">
        <v>3.7</v>
      </c>
      <c r="H285" s="3">
        <f t="shared" si="53"/>
        <v>192.10283267903387</v>
      </c>
      <c r="I285" s="3">
        <f t="shared" si="54"/>
        <v>10.970316856925383</v>
      </c>
      <c r="J285" s="7">
        <f t="shared" si="62"/>
        <v>673.54564570178377</v>
      </c>
      <c r="K285" s="3">
        <f t="shared" si="55"/>
        <v>11.192658098452039</v>
      </c>
      <c r="L285" s="7">
        <f t="shared" si="56"/>
        <v>39.243388662763643</v>
      </c>
      <c r="M285" s="27">
        <f t="shared" si="50"/>
        <v>15.739869351948229</v>
      </c>
      <c r="N285" s="9"/>
      <c r="O285" s="10">
        <f t="shared" si="51"/>
        <v>19.517070327772888</v>
      </c>
      <c r="P285" s="10"/>
      <c r="Q285" s="29">
        <f t="shared" si="52"/>
        <v>-2.8314224593466858E-3</v>
      </c>
      <c r="R285" s="6">
        <f t="shared" si="57"/>
        <v>1.0047429489760904</v>
      </c>
      <c r="S285" s="6">
        <f t="shared" si="63"/>
        <v>5.2981460010668515</v>
      </c>
      <c r="T285" s="13">
        <f t="shared" si="58"/>
        <v>6.8755767907126453E-2</v>
      </c>
      <c r="U285" s="67">
        <f t="shared" si="59"/>
        <v>1.6867288833896321E-2</v>
      </c>
      <c r="V285" s="13">
        <f t="shared" si="60"/>
        <v>5.1888479073230132E-2</v>
      </c>
      <c r="Y285" s="28"/>
      <c r="Z285" s="28"/>
    </row>
    <row r="286" spans="1:26" x14ac:dyDescent="0.35">
      <c r="A286" s="1">
        <v>1894.02</v>
      </c>
      <c r="B286" s="2">
        <v>4.38</v>
      </c>
      <c r="C286" s="3">
        <v>0.24329999999999999</v>
      </c>
      <c r="D286" s="4">
        <v>0.24329999999999999</v>
      </c>
      <c r="E286" s="5">
        <v>6.7553424790000003</v>
      </c>
      <c r="F286" s="3">
        <f t="shared" si="61"/>
        <v>1894.1249999999791</v>
      </c>
      <c r="G286" s="6">
        <f>G285*11/12+G297*1/12</f>
        <v>3.6800000000000006</v>
      </c>
      <c r="H286" s="3">
        <f t="shared" si="53"/>
        <v>197.51404523868257</v>
      </c>
      <c r="I286" s="3">
        <f t="shared" si="54"/>
        <v>10.971499362230929</v>
      </c>
      <c r="J286" s="7">
        <f t="shared" si="62"/>
        <v>695.72395371155801</v>
      </c>
      <c r="K286" s="3">
        <f t="shared" si="55"/>
        <v>10.971499362230929</v>
      </c>
      <c r="L286" s="7">
        <f t="shared" si="56"/>
        <v>38.646036058909147</v>
      </c>
      <c r="M286" s="27">
        <f t="shared" si="50"/>
        <v>16.202736596449931</v>
      </c>
      <c r="N286" s="9"/>
      <c r="O286" s="10">
        <f t="shared" si="51"/>
        <v>20.105790744253234</v>
      </c>
      <c r="P286" s="10"/>
      <c r="Q286" s="29">
        <f t="shared" si="52"/>
        <v>-5.8029214438804419E-3</v>
      </c>
      <c r="R286" s="6">
        <f t="shared" si="57"/>
        <v>1.004727838446956</v>
      </c>
      <c r="S286" s="6">
        <f t="shared" si="63"/>
        <v>5.3982468538514317</v>
      </c>
      <c r="T286" s="13">
        <f t="shared" si="58"/>
        <v>6.0447161392130244E-2</v>
      </c>
      <c r="U286" s="67">
        <f t="shared" si="59"/>
        <v>1.2891990188189428E-2</v>
      </c>
      <c r="V286" s="13">
        <f t="shared" si="60"/>
        <v>4.7555171203940816E-2</v>
      </c>
      <c r="Y286" s="28"/>
      <c r="Z286" s="28"/>
    </row>
    <row r="287" spans="1:26" x14ac:dyDescent="0.35">
      <c r="A287" s="1">
        <v>1894.03</v>
      </c>
      <c r="B287" s="2">
        <v>4.51</v>
      </c>
      <c r="C287" s="3">
        <v>0.24</v>
      </c>
      <c r="D287" s="4">
        <v>0.23499999999999999</v>
      </c>
      <c r="E287" s="5">
        <v>6.5650523969999997</v>
      </c>
      <c r="F287" s="3">
        <f t="shared" si="61"/>
        <v>1894.2083333333123</v>
      </c>
      <c r="G287" s="6">
        <f>G285*10/12+G297*2/12</f>
        <v>3.66</v>
      </c>
      <c r="H287" s="3">
        <f t="shared" si="53"/>
        <v>209.27126044383346</v>
      </c>
      <c r="I287" s="3">
        <f t="shared" si="54"/>
        <v>11.136386365082046</v>
      </c>
      <c r="J287" s="7">
        <f t="shared" si="62"/>
        <v>740.40650003797998</v>
      </c>
      <c r="K287" s="3">
        <f t="shared" si="55"/>
        <v>10.904378315809504</v>
      </c>
      <c r="L287" s="7">
        <f t="shared" si="56"/>
        <v>38.579939580692972</v>
      </c>
      <c r="M287" s="27">
        <f t="shared" si="50"/>
        <v>17.187622088121937</v>
      </c>
      <c r="N287" s="9"/>
      <c r="O287" s="10">
        <f t="shared" si="51"/>
        <v>21.341016645575824</v>
      </c>
      <c r="P287" s="10"/>
      <c r="Q287" s="29">
        <f t="shared" si="52"/>
        <v>-1.1905071655421214E-2</v>
      </c>
      <c r="R287" s="6">
        <f t="shared" si="57"/>
        <v>1.0047127299409879</v>
      </c>
      <c r="S287" s="6">
        <f t="shared" si="63"/>
        <v>5.580978518168151</v>
      </c>
      <c r="T287" s="13">
        <f t="shared" si="58"/>
        <v>5.519267464560107E-2</v>
      </c>
      <c r="U287" s="67">
        <f t="shared" si="59"/>
        <v>1.089638514334057E-2</v>
      </c>
      <c r="V287" s="13">
        <f t="shared" si="60"/>
        <v>4.42962895022605E-2</v>
      </c>
      <c r="Y287" s="28"/>
      <c r="Z287" s="28"/>
    </row>
    <row r="288" spans="1:26" x14ac:dyDescent="0.35">
      <c r="A288" s="1">
        <v>1894.04</v>
      </c>
      <c r="B288" s="2">
        <v>4.57</v>
      </c>
      <c r="C288" s="3">
        <v>0.23669999999999999</v>
      </c>
      <c r="D288" s="4">
        <v>0.22670000000000001</v>
      </c>
      <c r="E288" s="5">
        <v>6.5650523969999997</v>
      </c>
      <c r="F288" s="3">
        <f t="shared" si="61"/>
        <v>1894.2916666666456</v>
      </c>
      <c r="G288" s="6">
        <f>G285*9/12+G297*3/12</f>
        <v>3.64</v>
      </c>
      <c r="H288" s="3">
        <f t="shared" si="53"/>
        <v>212.05535703510401</v>
      </c>
      <c r="I288" s="3">
        <f t="shared" si="54"/>
        <v>10.983261052562169</v>
      </c>
      <c r="J288" s="7">
        <f t="shared" si="62"/>
        <v>753.49494975317475</v>
      </c>
      <c r="K288" s="3">
        <f t="shared" si="55"/>
        <v>10.519244954017084</v>
      </c>
      <c r="L288" s="7">
        <f t="shared" si="56"/>
        <v>37.377966107011972</v>
      </c>
      <c r="M288" s="27">
        <f t="shared" si="50"/>
        <v>17.434849078052462</v>
      </c>
      <c r="N288" s="9"/>
      <c r="O288" s="10">
        <f t="shared" si="51"/>
        <v>21.659778276889057</v>
      </c>
      <c r="P288" s="10"/>
      <c r="Q288" s="29">
        <f t="shared" si="52"/>
        <v>-1.0514783387850023E-2</v>
      </c>
      <c r="R288" s="6">
        <f t="shared" si="57"/>
        <v>1.0046976234612084</v>
      </c>
      <c r="S288" s="6">
        <f t="shared" si="63"/>
        <v>5.6072801627307323</v>
      </c>
      <c r="T288" s="13">
        <f t="shared" si="58"/>
        <v>5.7571252586668953E-2</v>
      </c>
      <c r="U288" s="67">
        <f t="shared" si="59"/>
        <v>1.1807735519989926E-2</v>
      </c>
      <c r="V288" s="13">
        <f t="shared" si="60"/>
        <v>4.5763517066679027E-2</v>
      </c>
      <c r="Y288" s="28"/>
      <c r="Z288" s="28"/>
    </row>
    <row r="289" spans="1:26" x14ac:dyDescent="0.35">
      <c r="A289" s="1">
        <v>1894.05</v>
      </c>
      <c r="B289" s="2">
        <v>4.4000000000000004</v>
      </c>
      <c r="C289" s="3">
        <v>0.23330000000000001</v>
      </c>
      <c r="D289" s="4">
        <v>0.21829999999999999</v>
      </c>
      <c r="E289" s="5">
        <v>6.5650523969999997</v>
      </c>
      <c r="F289" s="3">
        <f t="shared" si="61"/>
        <v>1894.3749999999789</v>
      </c>
      <c r="G289" s="6">
        <f>G285*8/12+G297*4/12</f>
        <v>3.62</v>
      </c>
      <c r="H289" s="3">
        <f t="shared" si="53"/>
        <v>204.16708335983756</v>
      </c>
      <c r="I289" s="3">
        <f t="shared" si="54"/>
        <v>10.82549557905684</v>
      </c>
      <c r="J289" s="7">
        <f t="shared" si="62"/>
        <v>728.67111084509554</v>
      </c>
      <c r="K289" s="3">
        <f t="shared" si="55"/>
        <v>10.129471431239212</v>
      </c>
      <c r="L289" s="7">
        <f t="shared" si="56"/>
        <v>36.152023522155531</v>
      </c>
      <c r="M289" s="27">
        <f t="shared" si="50"/>
        <v>16.808751920918017</v>
      </c>
      <c r="N289" s="9"/>
      <c r="O289" s="10">
        <f t="shared" si="51"/>
        <v>20.89676943967871</v>
      </c>
      <c r="P289" s="10"/>
      <c r="Q289" s="29">
        <f t="shared" si="52"/>
        <v>-6.1149548233006834E-3</v>
      </c>
      <c r="R289" s="6">
        <f t="shared" si="57"/>
        <v>1.0046825190106428</v>
      </c>
      <c r="S289" s="6">
        <f t="shared" si="63"/>
        <v>5.6336210535767446</v>
      </c>
      <c r="T289" s="13">
        <f t="shared" si="58"/>
        <v>6.1779399425590631E-2</v>
      </c>
      <c r="U289" s="67">
        <f t="shared" si="59"/>
        <v>1.3920429738360163E-2</v>
      </c>
      <c r="V289" s="13">
        <f t="shared" si="60"/>
        <v>4.7858969687230468E-2</v>
      </c>
      <c r="Y289" s="28"/>
      <c r="Z289" s="28"/>
    </row>
    <row r="290" spans="1:26" x14ac:dyDescent="0.35">
      <c r="A290" s="1">
        <v>1894.06</v>
      </c>
      <c r="B290" s="2">
        <v>4.34</v>
      </c>
      <c r="C290" s="3">
        <v>0.23</v>
      </c>
      <c r="D290" s="4">
        <v>0.21</v>
      </c>
      <c r="E290" s="5">
        <v>6.5650523969999997</v>
      </c>
      <c r="F290" s="3">
        <f t="shared" si="61"/>
        <v>1894.4583333333121</v>
      </c>
      <c r="G290" s="6">
        <f>G285*7/12+G297*5/12</f>
        <v>3.6000000000000005</v>
      </c>
      <c r="H290" s="3">
        <f t="shared" si="53"/>
        <v>201.38298676856701</v>
      </c>
      <c r="I290" s="3">
        <f t="shared" si="54"/>
        <v>10.672370266536962</v>
      </c>
      <c r="J290" s="7">
        <f t="shared" si="62"/>
        <v>721.90882212702547</v>
      </c>
      <c r="K290" s="3">
        <f t="shared" si="55"/>
        <v>9.7443380694467905</v>
      </c>
      <c r="L290" s="7">
        <f t="shared" si="56"/>
        <v>34.931072038404459</v>
      </c>
      <c r="M290" s="27">
        <f t="shared" si="50"/>
        <v>16.60631969529253</v>
      </c>
      <c r="N290" s="9"/>
      <c r="O290" s="10">
        <f t="shared" si="51"/>
        <v>20.661031027566583</v>
      </c>
      <c r="P290" s="10"/>
      <c r="Q290" s="29">
        <f t="shared" si="52"/>
        <v>-5.1897331275500488E-3</v>
      </c>
      <c r="R290" s="6">
        <f t="shared" si="57"/>
        <v>1.0046674165923231</v>
      </c>
      <c r="S290" s="6">
        <f t="shared" si="63"/>
        <v>5.6600005912588749</v>
      </c>
      <c r="T290" s="13">
        <f t="shared" si="58"/>
        <v>6.3381375685017449E-2</v>
      </c>
      <c r="U290" s="67">
        <f t="shared" si="59"/>
        <v>1.3679316075972281E-2</v>
      </c>
      <c r="V290" s="13">
        <f t="shared" si="60"/>
        <v>4.9702059609045168E-2</v>
      </c>
      <c r="Y290" s="28"/>
      <c r="Z290" s="28"/>
    </row>
    <row r="291" spans="1:26" x14ac:dyDescent="0.35">
      <c r="A291" s="1">
        <v>1894.07</v>
      </c>
      <c r="B291" s="2">
        <v>4.25</v>
      </c>
      <c r="C291" s="3">
        <v>0.22670000000000001</v>
      </c>
      <c r="D291" s="4">
        <v>0.20169999999999999</v>
      </c>
      <c r="E291" s="5">
        <v>6.5650523969999997</v>
      </c>
      <c r="F291" s="3">
        <f t="shared" si="61"/>
        <v>1894.5416666666454</v>
      </c>
      <c r="G291" s="6">
        <f>G285*6/12+G297*6/12</f>
        <v>3.58</v>
      </c>
      <c r="H291" s="3">
        <f t="shared" si="53"/>
        <v>197.20684188166123</v>
      </c>
      <c r="I291" s="3">
        <f t="shared" si="54"/>
        <v>10.519244954017084</v>
      </c>
      <c r="J291" s="7">
        <f t="shared" si="62"/>
        <v>710.08077301179901</v>
      </c>
      <c r="K291" s="3">
        <f t="shared" si="55"/>
        <v>9.3592047076543707</v>
      </c>
      <c r="L291" s="7">
        <f t="shared" si="56"/>
        <v>33.699598097995263</v>
      </c>
      <c r="M291" s="27">
        <f t="shared" si="50"/>
        <v>16.289679714916957</v>
      </c>
      <c r="N291" s="9"/>
      <c r="O291" s="10">
        <f t="shared" si="51"/>
        <v>20.285465268221337</v>
      </c>
      <c r="P291" s="10"/>
      <c r="Q291" s="29">
        <f t="shared" si="52"/>
        <v>-2.7700206733355243E-3</v>
      </c>
      <c r="R291" s="6">
        <f t="shared" si="57"/>
        <v>1.0046523162092853</v>
      </c>
      <c r="S291" s="6">
        <f t="shared" si="63"/>
        <v>5.6864181719310745</v>
      </c>
      <c r="T291" s="13">
        <f t="shared" si="58"/>
        <v>6.9905502265855679E-2</v>
      </c>
      <c r="U291" s="67">
        <f t="shared" si="59"/>
        <v>1.34403626481856E-2</v>
      </c>
      <c r="V291" s="13">
        <f t="shared" si="60"/>
        <v>5.6465139617670079E-2</v>
      </c>
      <c r="Y291" s="28"/>
      <c r="Z291" s="28"/>
    </row>
    <row r="292" spans="1:26" x14ac:dyDescent="0.35">
      <c r="A292" s="1">
        <v>1894.08</v>
      </c>
      <c r="B292" s="2">
        <v>4.41</v>
      </c>
      <c r="C292" s="3">
        <v>0.2233</v>
      </c>
      <c r="D292" s="4">
        <v>0.1933</v>
      </c>
      <c r="E292" s="5">
        <v>6.7553424790000003</v>
      </c>
      <c r="F292" s="3">
        <f t="shared" si="61"/>
        <v>1894.6249999999786</v>
      </c>
      <c r="G292" s="6">
        <f>G285*5/12+G297*7/12</f>
        <v>3.5599999999999996</v>
      </c>
      <c r="H292" s="3">
        <f t="shared" si="53"/>
        <v>198.8668811649749</v>
      </c>
      <c r="I292" s="3">
        <f t="shared" si="54"/>
        <v>10.069608744702698</v>
      </c>
      <c r="J292" s="7">
        <f t="shared" si="62"/>
        <v>719.07952236572498</v>
      </c>
      <c r="K292" s="3">
        <f t="shared" si="55"/>
        <v>8.7167728184103517</v>
      </c>
      <c r="L292" s="7">
        <f t="shared" si="56"/>
        <v>31.518837114125773</v>
      </c>
      <c r="M292" s="27">
        <f t="shared" si="50"/>
        <v>16.457777072998372</v>
      </c>
      <c r="N292" s="9"/>
      <c r="O292" s="10">
        <f t="shared" si="51"/>
        <v>20.510549550602153</v>
      </c>
      <c r="P292" s="10"/>
      <c r="Q292" s="29">
        <f t="shared" si="52"/>
        <v>-4.1677578936872434E-4</v>
      </c>
      <c r="R292" s="6">
        <f t="shared" si="57"/>
        <v>1.0046372178645702</v>
      </c>
      <c r="S292" s="6">
        <f t="shared" si="63"/>
        <v>5.5519482437876908</v>
      </c>
      <c r="T292" s="13">
        <f t="shared" si="58"/>
        <v>7.1287518782572556E-2</v>
      </c>
      <c r="U292" s="67">
        <f t="shared" si="59"/>
        <v>1.4915167923215567E-2</v>
      </c>
      <c r="V292" s="13">
        <f t="shared" si="60"/>
        <v>5.637235085935699E-2</v>
      </c>
      <c r="Y292" s="28"/>
      <c r="Z292" s="28"/>
    </row>
    <row r="293" spans="1:26" x14ac:dyDescent="0.35">
      <c r="A293" s="1">
        <v>1894.09</v>
      </c>
      <c r="B293" s="2">
        <v>4.4800000000000004</v>
      </c>
      <c r="C293" s="3">
        <v>0.22</v>
      </c>
      <c r="D293" s="4">
        <v>0.185</v>
      </c>
      <c r="E293" s="5">
        <v>6.8504834710000004</v>
      </c>
      <c r="F293" s="3">
        <f t="shared" si="61"/>
        <v>1894.7083333333119</v>
      </c>
      <c r="G293" s="6">
        <f>G285*4/12+G297*8/12</f>
        <v>3.54</v>
      </c>
      <c r="H293" s="3">
        <f t="shared" si="53"/>
        <v>199.21775240788696</v>
      </c>
      <c r="I293" s="3">
        <f t="shared" si="54"/>
        <v>9.7830146271730207</v>
      </c>
      <c r="J293" s="7">
        <f t="shared" si="62"/>
        <v>723.2960856163271</v>
      </c>
      <c r="K293" s="3">
        <f t="shared" si="55"/>
        <v>8.2266259364864034</v>
      </c>
      <c r="L293" s="7">
        <f t="shared" si="56"/>
        <v>29.868253535495647</v>
      </c>
      <c r="M293" s="27">
        <f t="shared" si="50"/>
        <v>16.522315444877218</v>
      </c>
      <c r="N293" s="9"/>
      <c r="O293" s="10">
        <f t="shared" si="51"/>
        <v>20.607265065055635</v>
      </c>
      <c r="P293" s="10"/>
      <c r="Q293" s="29">
        <f t="shared" si="52"/>
        <v>1.9768623530273463E-3</v>
      </c>
      <c r="R293" s="6">
        <f t="shared" si="57"/>
        <v>1.0046221215612239</v>
      </c>
      <c r="S293" s="6">
        <f t="shared" si="63"/>
        <v>5.5002296223220073</v>
      </c>
      <c r="T293" s="13">
        <f t="shared" si="58"/>
        <v>7.4452383489478802E-2</v>
      </c>
      <c r="U293" s="67">
        <f t="shared" si="59"/>
        <v>1.4925954105185602E-2</v>
      </c>
      <c r="V293" s="13">
        <f t="shared" si="60"/>
        <v>5.95264293842932E-2</v>
      </c>
      <c r="Y293" s="28"/>
      <c r="Z293" s="28"/>
    </row>
    <row r="294" spans="1:26" x14ac:dyDescent="0.35">
      <c r="A294" s="1">
        <v>1894.1</v>
      </c>
      <c r="B294" s="2">
        <v>4.34</v>
      </c>
      <c r="C294" s="3">
        <v>0.2167</v>
      </c>
      <c r="D294" s="4">
        <v>0.1767</v>
      </c>
      <c r="E294" s="5">
        <v>6.6601933879999997</v>
      </c>
      <c r="F294" s="3">
        <f t="shared" si="61"/>
        <v>1894.7916666666451</v>
      </c>
      <c r="G294" s="6">
        <f>G285*3/12+G297*9/12</f>
        <v>3.5200000000000005</v>
      </c>
      <c r="H294" s="3">
        <f t="shared" si="53"/>
        <v>198.50622691858689</v>
      </c>
      <c r="I294" s="3">
        <f t="shared" si="54"/>
        <v>9.9115897173405045</v>
      </c>
      <c r="J294" s="7">
        <f t="shared" si="62"/>
        <v>723.71158190035885</v>
      </c>
      <c r="K294" s="3">
        <f t="shared" si="55"/>
        <v>8.0820392388281803</v>
      </c>
      <c r="L294" s="7">
        <f t="shared" si="56"/>
        <v>29.465400120228896</v>
      </c>
      <c r="M294" s="27">
        <f t="shared" si="50"/>
        <v>16.502904205708429</v>
      </c>
      <c r="N294" s="9"/>
      <c r="O294" s="10">
        <f t="shared" si="51"/>
        <v>20.602914844137324</v>
      </c>
      <c r="P294" s="10"/>
      <c r="Q294" s="29">
        <f t="shared" si="52"/>
        <v>5.7724977769441771E-4</v>
      </c>
      <c r="R294" s="6">
        <f t="shared" si="57"/>
        <v>1.0046070273022971</v>
      </c>
      <c r="S294" s="6">
        <f t="shared" si="63"/>
        <v>5.6835271741193338</v>
      </c>
      <c r="T294" s="13">
        <f t="shared" si="58"/>
        <v>8.090851314592995E-2</v>
      </c>
      <c r="U294" s="67">
        <f t="shared" si="59"/>
        <v>1.1838582492177174E-2</v>
      </c>
      <c r="V294" s="13">
        <f t="shared" si="60"/>
        <v>6.9069930653752776E-2</v>
      </c>
      <c r="Y294" s="28"/>
      <c r="Z294" s="28"/>
    </row>
    <row r="295" spans="1:26" x14ac:dyDescent="0.35">
      <c r="A295" s="1">
        <v>1894.11</v>
      </c>
      <c r="B295" s="2">
        <v>4.34</v>
      </c>
      <c r="C295" s="3">
        <v>0.21329999999999999</v>
      </c>
      <c r="D295" s="4">
        <v>0.16830000000000001</v>
      </c>
      <c r="E295" s="5">
        <v>6.6601933879999997</v>
      </c>
      <c r="F295" s="3">
        <f t="shared" si="61"/>
        <v>1894.8749999999784</v>
      </c>
      <c r="G295" s="6">
        <f>G285*2/12+G297*10/12</f>
        <v>3.5</v>
      </c>
      <c r="H295" s="3">
        <f t="shared" si="53"/>
        <v>198.50622691858689</v>
      </c>
      <c r="I295" s="3">
        <f t="shared" si="54"/>
        <v>9.7560779266669559</v>
      </c>
      <c r="J295" s="7">
        <f t="shared" si="62"/>
        <v>726.67563106355669</v>
      </c>
      <c r="K295" s="3">
        <f t="shared" si="55"/>
        <v>7.6978336383405939</v>
      </c>
      <c r="L295" s="7">
        <f t="shared" si="56"/>
        <v>28.179610301381704</v>
      </c>
      <c r="M295" s="27">
        <f t="shared" si="50"/>
        <v>16.542784447444557</v>
      </c>
      <c r="N295" s="9"/>
      <c r="O295" s="10">
        <f t="shared" si="51"/>
        <v>20.672276347819007</v>
      </c>
      <c r="P295" s="10"/>
      <c r="Q295" s="29">
        <f t="shared" si="52"/>
        <v>2.8246636689232343E-3</v>
      </c>
      <c r="R295" s="6">
        <f t="shared" si="57"/>
        <v>1.0045919350908457</v>
      </c>
      <c r="S295" s="6">
        <f t="shared" si="63"/>
        <v>5.7097113389838494</v>
      </c>
      <c r="T295" s="13">
        <f t="shared" si="58"/>
        <v>8.4064613379801312E-2</v>
      </c>
      <c r="U295" s="67">
        <f t="shared" si="59"/>
        <v>9.3123584917946811E-3</v>
      </c>
      <c r="V295" s="13">
        <f t="shared" si="60"/>
        <v>7.4752254888006631E-2</v>
      </c>
      <c r="Y295" s="28"/>
      <c r="Z295" s="28"/>
    </row>
    <row r="296" spans="1:26" x14ac:dyDescent="0.35">
      <c r="A296" s="1">
        <v>1894.12</v>
      </c>
      <c r="B296" s="2">
        <v>4.3</v>
      </c>
      <c r="C296" s="3">
        <v>0.21</v>
      </c>
      <c r="D296" s="4">
        <v>0.16</v>
      </c>
      <c r="E296" s="5">
        <v>6.5650523969999997</v>
      </c>
      <c r="F296" s="3">
        <f t="shared" si="61"/>
        <v>1894.9583333333117</v>
      </c>
      <c r="G296" s="6">
        <f>G285*1/12+G297*11/12</f>
        <v>3.4800000000000004</v>
      </c>
      <c r="H296" s="3">
        <f t="shared" si="53"/>
        <v>199.52692237438666</v>
      </c>
      <c r="I296" s="3">
        <f t="shared" si="54"/>
        <v>9.7443380694467905</v>
      </c>
      <c r="J296" s="7">
        <f t="shared" si="62"/>
        <v>733.38471832897801</v>
      </c>
      <c r="K296" s="3">
        <f t="shared" si="55"/>
        <v>7.4242575767213648</v>
      </c>
      <c r="L296" s="7">
        <f t="shared" si="56"/>
        <v>27.288733705264299</v>
      </c>
      <c r="M296" s="27">
        <f t="shared" si="50"/>
        <v>16.672466333767737</v>
      </c>
      <c r="N296" s="9"/>
      <c r="O296" s="10">
        <f t="shared" si="51"/>
        <v>20.855013611174954</v>
      </c>
      <c r="P296" s="10"/>
      <c r="Q296" s="29">
        <f t="shared" si="52"/>
        <v>2.2655090778564563E-3</v>
      </c>
      <c r="R296" s="6">
        <f t="shared" si="57"/>
        <v>1.0045768449299304</v>
      </c>
      <c r="S296" s="6">
        <f t="shared" si="63"/>
        <v>5.81905527974076</v>
      </c>
      <c r="T296" s="13">
        <f t="shared" si="58"/>
        <v>8.4463676462939175E-2</v>
      </c>
      <c r="U296" s="67">
        <f t="shared" si="59"/>
        <v>7.634070197377163E-3</v>
      </c>
      <c r="V296" s="13">
        <f t="shared" si="60"/>
        <v>7.6829606265562012E-2</v>
      </c>
      <c r="Y296" s="28"/>
      <c r="Z296" s="28"/>
    </row>
    <row r="297" spans="1:26" x14ac:dyDescent="0.35">
      <c r="A297" s="1">
        <v>1895.01</v>
      </c>
      <c r="B297" s="2">
        <v>4.25</v>
      </c>
      <c r="C297" s="3">
        <v>0.20830000000000001</v>
      </c>
      <c r="D297" s="4">
        <v>0.16750000000000001</v>
      </c>
      <c r="E297" s="5">
        <v>6.5650523969999997</v>
      </c>
      <c r="F297" s="3">
        <f t="shared" si="61"/>
        <v>1895.0416666666449</v>
      </c>
      <c r="G297" s="6">
        <v>3.46</v>
      </c>
      <c r="H297" s="3">
        <f t="shared" si="53"/>
        <v>197.20684188166123</v>
      </c>
      <c r="I297" s="3">
        <f t="shared" si="54"/>
        <v>9.6654553326941262</v>
      </c>
      <c r="J297" s="7">
        <f t="shared" si="62"/>
        <v>727.8175323954614</v>
      </c>
      <c r="K297" s="3">
        <f t="shared" si="55"/>
        <v>7.7722696506301787</v>
      </c>
      <c r="L297" s="7">
        <f t="shared" si="56"/>
        <v>28.684573335585835</v>
      </c>
      <c r="M297" s="27">
        <f t="shared" si="50"/>
        <v>16.524443935162719</v>
      </c>
      <c r="N297" s="9"/>
      <c r="O297" s="10">
        <f t="shared" si="51"/>
        <v>20.692167083108181</v>
      </c>
      <c r="P297" s="10"/>
      <c r="Q297" s="29">
        <f t="shared" si="52"/>
        <v>3.0027891519042241E-3</v>
      </c>
      <c r="R297" s="6">
        <f t="shared" si="57"/>
        <v>1.0019057103862152</v>
      </c>
      <c r="S297" s="6">
        <f t="shared" si="63"/>
        <v>5.8456881933948264</v>
      </c>
      <c r="T297" s="13">
        <f t="shared" si="58"/>
        <v>8.7969996132052364E-2</v>
      </c>
      <c r="U297" s="67">
        <f t="shared" si="59"/>
        <v>7.4090799867254642E-3</v>
      </c>
      <c r="V297" s="13">
        <f t="shared" si="60"/>
        <v>8.05609161453269E-2</v>
      </c>
      <c r="Y297" s="28"/>
      <c r="Z297" s="28"/>
    </row>
    <row r="298" spans="1:26" x14ac:dyDescent="0.35">
      <c r="A298" s="1">
        <v>1895.02</v>
      </c>
      <c r="B298" s="2">
        <v>4.1900000000000004</v>
      </c>
      <c r="C298" s="3">
        <v>0.20669999999999999</v>
      </c>
      <c r="D298" s="4">
        <v>0.17499999999999999</v>
      </c>
      <c r="E298" s="5">
        <v>6.5650523969999997</v>
      </c>
      <c r="F298" s="3">
        <f t="shared" si="61"/>
        <v>1895.1249999999782</v>
      </c>
      <c r="G298" s="6">
        <f>G297*11/12+G309*1/12</f>
        <v>3.4716666666666667</v>
      </c>
      <c r="H298" s="3">
        <f t="shared" si="53"/>
        <v>194.42274529039076</v>
      </c>
      <c r="I298" s="3">
        <f t="shared" si="54"/>
        <v>9.5912127569269128</v>
      </c>
      <c r="J298" s="7">
        <f t="shared" si="62"/>
        <v>720.49226299588145</v>
      </c>
      <c r="K298" s="3">
        <f t="shared" si="55"/>
        <v>8.1202817245389909</v>
      </c>
      <c r="L298" s="7">
        <f t="shared" si="56"/>
        <v>30.092158955675227</v>
      </c>
      <c r="M298" s="27">
        <f t="shared" si="50"/>
        <v>16.33123769321141</v>
      </c>
      <c r="N298" s="9"/>
      <c r="O298" s="10">
        <f t="shared" si="51"/>
        <v>20.472046385423727</v>
      </c>
      <c r="P298" s="10"/>
      <c r="Q298" s="29">
        <f t="shared" si="52"/>
        <v>2.4857878192883973E-3</v>
      </c>
      <c r="R298" s="6">
        <f t="shared" si="57"/>
        <v>1.0019159687965034</v>
      </c>
      <c r="S298" s="6">
        <f t="shared" si="63"/>
        <v>5.8568283820995548</v>
      </c>
      <c r="T298" s="13">
        <f t="shared" si="58"/>
        <v>9.4083341934578568E-2</v>
      </c>
      <c r="U298" s="67">
        <f t="shared" si="59"/>
        <v>7.5440736829106569E-3</v>
      </c>
      <c r="V298" s="13">
        <f t="shared" si="60"/>
        <v>8.6539268251667911E-2</v>
      </c>
      <c r="Y298" s="28"/>
      <c r="Z298" s="28"/>
    </row>
    <row r="299" spans="1:26" x14ac:dyDescent="0.35">
      <c r="A299" s="1">
        <v>1895.03</v>
      </c>
      <c r="B299" s="2">
        <v>4.1900000000000004</v>
      </c>
      <c r="C299" s="3">
        <v>0.20499999999999999</v>
      </c>
      <c r="D299" s="4">
        <v>0.1825</v>
      </c>
      <c r="E299" s="5">
        <v>6.5650523969999997</v>
      </c>
      <c r="F299" s="3">
        <f t="shared" si="61"/>
        <v>1895.2083333333114</v>
      </c>
      <c r="G299" s="6">
        <f>G297*10/12+G309*2/12</f>
        <v>3.4833333333333334</v>
      </c>
      <c r="H299" s="3">
        <f t="shared" si="53"/>
        <v>194.42274529039076</v>
      </c>
      <c r="I299" s="3">
        <f t="shared" si="54"/>
        <v>9.5123300201742484</v>
      </c>
      <c r="J299" s="7">
        <f t="shared" si="62"/>
        <v>723.42983089393545</v>
      </c>
      <c r="K299" s="3">
        <f t="shared" si="55"/>
        <v>8.4682937984478066</v>
      </c>
      <c r="L299" s="7">
        <f t="shared" si="56"/>
        <v>31.50977187067857</v>
      </c>
      <c r="M299" s="27">
        <f t="shared" si="50"/>
        <v>16.364625427174801</v>
      </c>
      <c r="N299" s="9"/>
      <c r="O299" s="10">
        <f t="shared" si="51"/>
        <v>20.534641990203486</v>
      </c>
      <c r="P299" s="10"/>
      <c r="Q299" s="29">
        <f t="shared" si="52"/>
        <v>4.4909440197234696E-3</v>
      </c>
      <c r="R299" s="6">
        <f t="shared" si="57"/>
        <v>1.001926226799871</v>
      </c>
      <c r="S299" s="6">
        <f t="shared" si="63"/>
        <v>5.8680498825261331</v>
      </c>
      <c r="T299" s="13">
        <f t="shared" si="58"/>
        <v>9.8263351096337104E-2</v>
      </c>
      <c r="U299" s="67">
        <f t="shared" si="59"/>
        <v>8.8162517588725731E-3</v>
      </c>
      <c r="V299" s="13">
        <f t="shared" si="60"/>
        <v>8.9447099337464531E-2</v>
      </c>
      <c r="Y299" s="28"/>
      <c r="Z299" s="28"/>
    </row>
    <row r="300" spans="1:26" x14ac:dyDescent="0.35">
      <c r="A300" s="1">
        <v>1895.04</v>
      </c>
      <c r="B300" s="2">
        <v>4.37</v>
      </c>
      <c r="C300" s="3">
        <v>0.20330000000000001</v>
      </c>
      <c r="D300" s="4">
        <v>0.19</v>
      </c>
      <c r="E300" s="5">
        <v>6.8504834710000004</v>
      </c>
      <c r="F300" s="3">
        <f t="shared" si="61"/>
        <v>1895.2916666666447</v>
      </c>
      <c r="G300" s="6">
        <f>G297*9/12+G309*3/12</f>
        <v>3.4950000000000001</v>
      </c>
      <c r="H300" s="3">
        <f t="shared" si="53"/>
        <v>194.32624509430045</v>
      </c>
      <c r="I300" s="3">
        <f t="shared" si="54"/>
        <v>9.0403948804739773</v>
      </c>
      <c r="J300" s="7">
        <f t="shared" si="62"/>
        <v>725.87397131785735</v>
      </c>
      <c r="K300" s="3">
        <f t="shared" si="55"/>
        <v>8.4489671780130617</v>
      </c>
      <c r="L300" s="7">
        <f t="shared" si="56"/>
        <v>31.559737883385097</v>
      </c>
      <c r="M300" s="27">
        <f t="shared" si="50"/>
        <v>16.3875438236863</v>
      </c>
      <c r="N300" s="9"/>
      <c r="O300" s="10">
        <f t="shared" si="51"/>
        <v>20.578453397959446</v>
      </c>
      <c r="P300" s="10"/>
      <c r="Q300" s="29">
        <f t="shared" si="52"/>
        <v>7.3255558090351489E-3</v>
      </c>
      <c r="R300" s="6">
        <f t="shared" si="57"/>
        <v>1.0019364843966725</v>
      </c>
      <c r="S300" s="6">
        <f t="shared" si="63"/>
        <v>5.6343849565464277</v>
      </c>
      <c r="T300" s="13">
        <f t="shared" si="58"/>
        <v>9.6874456838603074E-2</v>
      </c>
      <c r="U300" s="67">
        <f t="shared" si="59"/>
        <v>1.3251792109497007E-2</v>
      </c>
      <c r="V300" s="13">
        <f t="shared" si="60"/>
        <v>8.3622664729106067E-2</v>
      </c>
      <c r="Y300" s="28"/>
      <c r="Z300" s="28"/>
    </row>
    <row r="301" spans="1:26" x14ac:dyDescent="0.35">
      <c r="A301" s="1">
        <v>1895.05</v>
      </c>
      <c r="B301" s="2">
        <v>4.6100000000000003</v>
      </c>
      <c r="C301" s="3">
        <v>0.20169999999999999</v>
      </c>
      <c r="D301" s="4">
        <v>0.19750000000000001</v>
      </c>
      <c r="E301" s="5">
        <v>6.9456325620000001</v>
      </c>
      <c r="F301" s="3">
        <f t="shared" si="61"/>
        <v>1895.3749999999779</v>
      </c>
      <c r="G301" s="6">
        <f>G297*8/12+G309*4/12</f>
        <v>3.5066666666666668</v>
      </c>
      <c r="H301" s="3">
        <f t="shared" si="53"/>
        <v>202.19032283441433</v>
      </c>
      <c r="I301" s="3">
        <f t="shared" si="54"/>
        <v>8.8463748624081049</v>
      </c>
      <c r="J301" s="7">
        <f t="shared" si="62"/>
        <v>758.00263262160604</v>
      </c>
      <c r="K301" s="3">
        <f t="shared" si="55"/>
        <v>8.6621667591750171</v>
      </c>
      <c r="L301" s="7">
        <f t="shared" si="56"/>
        <v>32.474082417086159</v>
      </c>
      <c r="M301" s="27">
        <f t="shared" si="50"/>
        <v>17.08036955338239</v>
      </c>
      <c r="N301" s="9"/>
      <c r="O301" s="10">
        <f t="shared" si="51"/>
        <v>21.460149768676359</v>
      </c>
      <c r="P301" s="10"/>
      <c r="Q301" s="29">
        <f t="shared" si="52"/>
        <v>8.3761114079656251E-3</v>
      </c>
      <c r="R301" s="6">
        <f t="shared" si="57"/>
        <v>1.001946741587262</v>
      </c>
      <c r="S301" s="6">
        <f t="shared" si="63"/>
        <v>5.5679602396255872</v>
      </c>
      <c r="T301" s="13">
        <f t="shared" si="58"/>
        <v>8.8217918036374021E-2</v>
      </c>
      <c r="U301" s="67">
        <f t="shared" si="59"/>
        <v>1.5942896401784479E-2</v>
      </c>
      <c r="V301" s="13">
        <f t="shared" si="60"/>
        <v>7.2275021634589542E-2</v>
      </c>
      <c r="Y301" s="28"/>
      <c r="Z301" s="28"/>
    </row>
    <row r="302" spans="1:26" x14ac:dyDescent="0.35">
      <c r="A302" s="1">
        <v>1895.06</v>
      </c>
      <c r="B302" s="2">
        <v>4.7</v>
      </c>
      <c r="C302" s="3">
        <v>0.2</v>
      </c>
      <c r="D302" s="4">
        <v>0.20499999999999999</v>
      </c>
      <c r="E302" s="5">
        <v>7.0407735540000003</v>
      </c>
      <c r="F302" s="3">
        <f t="shared" si="61"/>
        <v>1895.4583333333112</v>
      </c>
      <c r="G302" s="6">
        <f>G297*7/12+G309*5/12</f>
        <v>3.5183333333333331</v>
      </c>
      <c r="H302" s="3">
        <f t="shared" si="53"/>
        <v>203.35213013442134</v>
      </c>
      <c r="I302" s="3">
        <f t="shared" si="54"/>
        <v>8.6532821333796317</v>
      </c>
      <c r="J302" s="7">
        <f t="shared" si="62"/>
        <v>765.06159498186923</v>
      </c>
      <c r="K302" s="3">
        <f t="shared" si="55"/>
        <v>8.8696141867141201</v>
      </c>
      <c r="L302" s="7">
        <f t="shared" si="56"/>
        <v>33.369707866230456</v>
      </c>
      <c r="M302" s="27">
        <f t="shared" si="50"/>
        <v>17.207413539783392</v>
      </c>
      <c r="N302" s="9"/>
      <c r="O302" s="10">
        <f t="shared" si="51"/>
        <v>21.628273210067604</v>
      </c>
      <c r="P302" s="10"/>
      <c r="Q302" s="29">
        <f t="shared" si="52"/>
        <v>1.1519126998025951E-2</v>
      </c>
      <c r="R302" s="6">
        <f t="shared" si="57"/>
        <v>1.0019569983719931</v>
      </c>
      <c r="S302" s="6">
        <f t="shared" si="63"/>
        <v>5.503414077452792</v>
      </c>
      <c r="T302" s="13">
        <f t="shared" si="58"/>
        <v>8.8819055546831782E-2</v>
      </c>
      <c r="U302" s="67">
        <f t="shared" si="59"/>
        <v>1.7456801417117251E-2</v>
      </c>
      <c r="V302" s="13">
        <f t="shared" si="60"/>
        <v>7.1362254129714531E-2</v>
      </c>
      <c r="Y302" s="28"/>
      <c r="Z302" s="28"/>
    </row>
    <row r="303" spans="1:26" x14ac:dyDescent="0.35">
      <c r="A303" s="1">
        <v>1895.07</v>
      </c>
      <c r="B303" s="2">
        <v>4.72</v>
      </c>
      <c r="C303" s="3">
        <v>0.1983</v>
      </c>
      <c r="D303" s="4">
        <v>0.21249999999999999</v>
      </c>
      <c r="E303" s="5">
        <v>6.9456325620000001</v>
      </c>
      <c r="F303" s="3">
        <f t="shared" si="61"/>
        <v>1895.5416666666445</v>
      </c>
      <c r="G303" s="6">
        <f>G297*6/12+G309*6/12</f>
        <v>3.53</v>
      </c>
      <c r="H303" s="3">
        <f t="shared" si="53"/>
        <v>207.01482077623328</v>
      </c>
      <c r="I303" s="3">
        <f t="shared" si="54"/>
        <v>8.6972540169336998</v>
      </c>
      <c r="J303" s="7">
        <f t="shared" si="62"/>
        <v>781.56832411215885</v>
      </c>
      <c r="K303" s="3">
        <f t="shared" si="55"/>
        <v>9.3200528421503339</v>
      </c>
      <c r="L303" s="7">
        <f t="shared" si="56"/>
        <v>35.187133235981733</v>
      </c>
      <c r="M303" s="27">
        <f t="shared" si="50"/>
        <v>17.546014648740549</v>
      </c>
      <c r="N303" s="9"/>
      <c r="O303" s="10">
        <f t="shared" si="51"/>
        <v>22.060403147384218</v>
      </c>
      <c r="P303" s="10"/>
      <c r="Q303" s="29">
        <f t="shared" si="52"/>
        <v>7.7553380580635961E-3</v>
      </c>
      <c r="R303" s="6">
        <f t="shared" si="57"/>
        <v>1.0019672547512195</v>
      </c>
      <c r="S303" s="6">
        <f t="shared" si="63"/>
        <v>5.5897173211530902</v>
      </c>
      <c r="T303" s="13">
        <f t="shared" si="58"/>
        <v>9.0190106332656672E-2</v>
      </c>
      <c r="U303" s="67">
        <f t="shared" si="59"/>
        <v>1.6202722618998022E-2</v>
      </c>
      <c r="V303" s="13">
        <f t="shared" si="60"/>
        <v>7.398738371365865E-2</v>
      </c>
      <c r="Y303" s="28"/>
      <c r="Z303" s="28"/>
    </row>
    <row r="304" spans="1:26" x14ac:dyDescent="0.35">
      <c r="A304" s="1">
        <v>1895.08</v>
      </c>
      <c r="B304" s="2">
        <v>4.79</v>
      </c>
      <c r="C304" s="3">
        <v>0.19670000000000001</v>
      </c>
      <c r="D304" s="4">
        <v>0.22</v>
      </c>
      <c r="E304" s="5">
        <v>6.8504834710000004</v>
      </c>
      <c r="F304" s="3">
        <f t="shared" si="61"/>
        <v>1895.6249999999777</v>
      </c>
      <c r="G304" s="6">
        <f>G297*5/12+G309*7/12</f>
        <v>3.541666666666667</v>
      </c>
      <c r="H304" s="3">
        <f t="shared" si="53"/>
        <v>213.00290938253983</v>
      </c>
      <c r="I304" s="3">
        <f t="shared" si="54"/>
        <v>8.7469044416587867</v>
      </c>
      <c r="J304" s="7">
        <f t="shared" si="62"/>
        <v>806.92782403001149</v>
      </c>
      <c r="K304" s="3">
        <f t="shared" si="55"/>
        <v>9.7830146271730207</v>
      </c>
      <c r="L304" s="7">
        <f t="shared" si="56"/>
        <v>37.061403191357527</v>
      </c>
      <c r="M304" s="27">
        <f t="shared" si="50"/>
        <v>18.074072547241791</v>
      </c>
      <c r="N304" s="9"/>
      <c r="O304" s="10">
        <f t="shared" si="51"/>
        <v>22.728369644725085</v>
      </c>
      <c r="P304" s="10"/>
      <c r="Q304" s="29">
        <f t="shared" si="52"/>
        <v>4.6143262527669204E-3</v>
      </c>
      <c r="R304" s="6">
        <f t="shared" si="57"/>
        <v>1.0019775107252942</v>
      </c>
      <c r="S304" s="6">
        <f t="shared" si="63"/>
        <v>5.678504260695588</v>
      </c>
      <c r="T304" s="13">
        <f t="shared" si="58"/>
        <v>8.9763943369066457E-2</v>
      </c>
      <c r="U304" s="67">
        <f t="shared" si="59"/>
        <v>1.3770134429317515E-2</v>
      </c>
      <c r="V304" s="13">
        <f t="shared" si="60"/>
        <v>7.5993808939748941E-2</v>
      </c>
      <c r="Y304" s="28"/>
      <c r="Z304" s="28"/>
    </row>
    <row r="305" spans="1:26" x14ac:dyDescent="0.35">
      <c r="A305" s="1">
        <v>1895.09</v>
      </c>
      <c r="B305" s="2">
        <v>4.82</v>
      </c>
      <c r="C305" s="3">
        <v>0.19500000000000001</v>
      </c>
      <c r="D305" s="4">
        <v>0.22750000000000001</v>
      </c>
      <c r="E305" s="5">
        <v>6.8504834710000004</v>
      </c>
      <c r="F305" s="3">
        <f t="shared" si="61"/>
        <v>1895.708333333311</v>
      </c>
      <c r="G305" s="6">
        <f>G297*4/12+G309*8/12</f>
        <v>3.5533333333333332</v>
      </c>
      <c r="H305" s="3">
        <f t="shared" si="53"/>
        <v>214.33695683169981</v>
      </c>
      <c r="I305" s="3">
        <f t="shared" si="54"/>
        <v>8.6713084195397219</v>
      </c>
      <c r="J305" s="7">
        <f t="shared" si="62"/>
        <v>814.71914174637641</v>
      </c>
      <c r="K305" s="3">
        <f t="shared" si="55"/>
        <v>10.116526489463009</v>
      </c>
      <c r="L305" s="7">
        <f t="shared" si="56"/>
        <v>38.454067374958633</v>
      </c>
      <c r="M305" s="27">
        <f t="shared" si="50"/>
        <v>18.20033594660546</v>
      </c>
      <c r="N305" s="9"/>
      <c r="O305" s="10">
        <f t="shared" si="51"/>
        <v>22.888669564420329</v>
      </c>
      <c r="P305" s="10"/>
      <c r="Q305" s="29">
        <f t="shared" si="52"/>
        <v>5.2937747658564557E-3</v>
      </c>
      <c r="R305" s="6">
        <f t="shared" si="57"/>
        <v>1.0019877662945698</v>
      </c>
      <c r="S305" s="6">
        <f t="shared" si="63"/>
        <v>5.6897335637747419</v>
      </c>
      <c r="T305" s="13">
        <f t="shared" si="58"/>
        <v>9.0636905533701073E-2</v>
      </c>
      <c r="U305" s="67">
        <f t="shared" si="59"/>
        <v>1.505595747176236E-2</v>
      </c>
      <c r="V305" s="13">
        <f t="shared" si="60"/>
        <v>7.5580948061938713E-2</v>
      </c>
      <c r="Y305" s="28"/>
      <c r="Z305" s="28"/>
    </row>
    <row r="306" spans="1:26" x14ac:dyDescent="0.35">
      <c r="A306" s="1">
        <v>1895.1</v>
      </c>
      <c r="B306" s="2">
        <v>4.75</v>
      </c>
      <c r="C306" s="3">
        <v>0.1933</v>
      </c>
      <c r="D306" s="4">
        <v>0.23499999999999999</v>
      </c>
      <c r="E306" s="5">
        <v>6.8504834710000004</v>
      </c>
      <c r="F306" s="3">
        <f t="shared" si="61"/>
        <v>1895.7916666666442</v>
      </c>
      <c r="G306" s="6">
        <f>G297*3/12+G309*9/12</f>
        <v>3.5649999999999995</v>
      </c>
      <c r="H306" s="3">
        <f t="shared" si="53"/>
        <v>211.22417945032655</v>
      </c>
      <c r="I306" s="3">
        <f t="shared" si="54"/>
        <v>8.5957123974206571</v>
      </c>
      <c r="J306" s="7">
        <f t="shared" si="62"/>
        <v>805.60989435759029</v>
      </c>
      <c r="K306" s="3">
        <f t="shared" si="55"/>
        <v>10.450038351752999</v>
      </c>
      <c r="L306" s="7">
        <f t="shared" si="56"/>
        <v>39.856489510322895</v>
      </c>
      <c r="M306" s="27">
        <f t="shared" si="50"/>
        <v>17.94470662246647</v>
      </c>
      <c r="N306" s="9"/>
      <c r="O306" s="10">
        <f t="shared" si="51"/>
        <v>22.567892520739896</v>
      </c>
      <c r="P306" s="10"/>
      <c r="Q306" s="29">
        <f t="shared" si="52"/>
        <v>5.9598073262705706E-3</v>
      </c>
      <c r="R306" s="6">
        <f t="shared" si="57"/>
        <v>1.0019980214593986</v>
      </c>
      <c r="S306" s="6">
        <f t="shared" si="63"/>
        <v>5.7010434243778958</v>
      </c>
      <c r="T306" s="13">
        <f t="shared" si="58"/>
        <v>9.3709677696652172E-2</v>
      </c>
      <c r="U306" s="67">
        <f t="shared" si="59"/>
        <v>1.5180906399945293E-2</v>
      </c>
      <c r="V306" s="13">
        <f t="shared" si="60"/>
        <v>7.8528771296706879E-2</v>
      </c>
      <c r="Y306" s="28"/>
      <c r="Z306" s="28"/>
    </row>
    <row r="307" spans="1:26" x14ac:dyDescent="0.35">
      <c r="A307" s="1">
        <v>1895.11</v>
      </c>
      <c r="B307" s="2">
        <v>4.59</v>
      </c>
      <c r="C307" s="3">
        <v>0.19170000000000001</v>
      </c>
      <c r="D307" s="4">
        <v>0.24249999999999999</v>
      </c>
      <c r="E307" s="5">
        <v>6.8504834710000004</v>
      </c>
      <c r="F307" s="3">
        <f t="shared" si="61"/>
        <v>1895.8749999999775</v>
      </c>
      <c r="G307" s="6">
        <f>G297*2/12+G309*10/12</f>
        <v>3.5766666666666667</v>
      </c>
      <c r="H307" s="3">
        <f t="shared" si="53"/>
        <v>204.10925972147345</v>
      </c>
      <c r="I307" s="3">
        <f t="shared" si="54"/>
        <v>8.5245632001321265</v>
      </c>
      <c r="J307" s="7">
        <f t="shared" si="62"/>
        <v>781.18295435025311</v>
      </c>
      <c r="K307" s="3">
        <f t="shared" si="55"/>
        <v>10.783550214042988</v>
      </c>
      <c r="L307" s="7">
        <f t="shared" si="56"/>
        <v>41.271648459681131</v>
      </c>
      <c r="M307" s="27">
        <f t="shared" si="50"/>
        <v>17.342998991921689</v>
      </c>
      <c r="N307" s="9"/>
      <c r="O307" s="10">
        <f t="shared" si="51"/>
        <v>21.812946556051376</v>
      </c>
      <c r="P307" s="10"/>
      <c r="Q307" s="29">
        <f t="shared" si="52"/>
        <v>6.5966071475565616E-3</v>
      </c>
      <c r="R307" s="6">
        <f t="shared" si="57"/>
        <v>1.0020082762201332</v>
      </c>
      <c r="S307" s="6">
        <f t="shared" si="63"/>
        <v>5.7124342314807661</v>
      </c>
      <c r="T307" s="13">
        <f t="shared" si="58"/>
        <v>9.5563696438718315E-2</v>
      </c>
      <c r="U307" s="67">
        <f t="shared" si="59"/>
        <v>1.4144552514070652E-2</v>
      </c>
      <c r="V307" s="13">
        <f t="shared" si="60"/>
        <v>8.1419143924647663E-2</v>
      </c>
      <c r="Y307" s="28"/>
      <c r="Z307" s="28"/>
    </row>
    <row r="308" spans="1:26" x14ac:dyDescent="0.35">
      <c r="A308" s="1">
        <v>1895.12</v>
      </c>
      <c r="B308" s="2">
        <v>4.32</v>
      </c>
      <c r="C308" s="3">
        <v>0.19</v>
      </c>
      <c r="D308" s="4">
        <v>0.25</v>
      </c>
      <c r="E308" s="5">
        <v>6.7553424790000003</v>
      </c>
      <c r="F308" s="3">
        <f t="shared" si="61"/>
        <v>1895.9583333333107</v>
      </c>
      <c r="G308" s="6">
        <f>G297*1/12+G309*11/12</f>
        <v>3.5883333333333338</v>
      </c>
      <c r="H308" s="3">
        <f t="shared" si="53"/>
        <v>194.80837338609791</v>
      </c>
      <c r="I308" s="3">
        <f t="shared" si="54"/>
        <v>8.5679608665181934</v>
      </c>
      <c r="J308" s="7">
        <f t="shared" si="62"/>
        <v>748.31853755296447</v>
      </c>
      <c r="K308" s="3">
        <f t="shared" si="55"/>
        <v>11.273632719102887</v>
      </c>
      <c r="L308" s="7">
        <f t="shared" si="56"/>
        <v>43.305470923203956</v>
      </c>
      <c r="M308" s="27">
        <f t="shared" si="50"/>
        <v>16.548415156667957</v>
      </c>
      <c r="N308" s="9"/>
      <c r="O308" s="10">
        <f t="shared" si="51"/>
        <v>20.818648077628055</v>
      </c>
      <c r="P308" s="10"/>
      <c r="Q308" s="29">
        <f t="shared" si="52"/>
        <v>5.5613476259542133E-3</v>
      </c>
      <c r="R308" s="6">
        <f t="shared" si="57"/>
        <v>1.0020185305771252</v>
      </c>
      <c r="S308" s="6">
        <f t="shared" si="63"/>
        <v>5.8045208143313989</v>
      </c>
      <c r="T308" s="13">
        <f t="shared" si="58"/>
        <v>0.1020434556377916</v>
      </c>
      <c r="U308" s="67">
        <f t="shared" si="59"/>
        <v>1.1706016420445886E-2</v>
      </c>
      <c r="V308" s="13">
        <f t="shared" si="60"/>
        <v>9.0337439217345716E-2</v>
      </c>
      <c r="Y308" s="28"/>
      <c r="Z308" s="28"/>
    </row>
    <row r="309" spans="1:26" x14ac:dyDescent="0.35">
      <c r="A309" s="1">
        <v>1896.01</v>
      </c>
      <c r="B309" s="2">
        <v>4.2699999999999996</v>
      </c>
      <c r="C309" s="3">
        <v>0.18920000000000001</v>
      </c>
      <c r="D309" s="4">
        <v>0.2467</v>
      </c>
      <c r="E309" s="5">
        <v>6.6601933879999997</v>
      </c>
      <c r="F309" s="3">
        <f t="shared" si="61"/>
        <v>1896.041666666644</v>
      </c>
      <c r="G309" s="6">
        <v>3.6</v>
      </c>
      <c r="H309" s="3">
        <f t="shared" si="53"/>
        <v>195.30451358119035</v>
      </c>
      <c r="I309" s="3">
        <f t="shared" si="54"/>
        <v>8.6537737633632812</v>
      </c>
      <c r="J309" s="7">
        <f t="shared" si="62"/>
        <v>752.9945130596758</v>
      </c>
      <c r="K309" s="3">
        <f t="shared" si="55"/>
        <v>11.283752576224744</v>
      </c>
      <c r="L309" s="7">
        <f t="shared" si="56"/>
        <v>43.504390251012182</v>
      </c>
      <c r="M309" s="27">
        <f t="shared" si="50"/>
        <v>16.576224828568183</v>
      </c>
      <c r="N309" s="9"/>
      <c r="O309" s="10">
        <f t="shared" si="51"/>
        <v>20.858552156094369</v>
      </c>
      <c r="P309" s="10"/>
      <c r="Q309" s="29">
        <f t="shared" si="52"/>
        <v>6.2604116349686684E-3</v>
      </c>
      <c r="R309" s="6">
        <f t="shared" si="57"/>
        <v>1.004389296452507</v>
      </c>
      <c r="S309" s="6">
        <f t="shared" si="63"/>
        <v>5.8993295543559379</v>
      </c>
      <c r="T309" s="13">
        <f t="shared" si="58"/>
        <v>0.1054217959988839</v>
      </c>
      <c r="U309" s="67">
        <f t="shared" si="59"/>
        <v>1.0392143209894567E-2</v>
      </c>
      <c r="V309" s="13">
        <f t="shared" si="60"/>
        <v>9.5029652788989338E-2</v>
      </c>
      <c r="Y309" s="28"/>
      <c r="Z309" s="28"/>
    </row>
    <row r="310" spans="1:26" x14ac:dyDescent="0.35">
      <c r="A310" s="1">
        <v>1896.02</v>
      </c>
      <c r="B310" s="2">
        <v>4.45</v>
      </c>
      <c r="C310" s="3">
        <v>0.1883</v>
      </c>
      <c r="D310" s="4">
        <v>0.24329999999999999</v>
      </c>
      <c r="E310" s="5">
        <v>6.5650523969999997</v>
      </c>
      <c r="F310" s="3">
        <f t="shared" si="61"/>
        <v>1896.1249999999773</v>
      </c>
      <c r="G310" s="6">
        <f>G309*11/12+G321*1/12</f>
        <v>3.5833333333333335</v>
      </c>
      <c r="H310" s="3">
        <f t="shared" si="53"/>
        <v>206.48716385256293</v>
      </c>
      <c r="I310" s="3">
        <f t="shared" si="54"/>
        <v>8.7374231356039562</v>
      </c>
      <c r="J310" s="7">
        <f t="shared" si="62"/>
        <v>798.91635806965451</v>
      </c>
      <c r="K310" s="3">
        <f t="shared" si="55"/>
        <v>11.289511677601926</v>
      </c>
      <c r="L310" s="7">
        <f t="shared" si="56"/>
        <v>43.6800786333364</v>
      </c>
      <c r="M310" s="27">
        <f t="shared" si="50"/>
        <v>17.515403352637261</v>
      </c>
      <c r="N310" s="9"/>
      <c r="O310" s="10">
        <f t="shared" si="51"/>
        <v>22.040592031270297</v>
      </c>
      <c r="P310" s="10"/>
      <c r="Q310" s="29">
        <f t="shared" si="52"/>
        <v>1.7805233819333105E-3</v>
      </c>
      <c r="R310" s="6">
        <f t="shared" si="57"/>
        <v>1.0043764949070104</v>
      </c>
      <c r="S310" s="6">
        <f t="shared" si="63"/>
        <v>6.0110920261683249</v>
      </c>
      <c r="T310" s="13">
        <f t="shared" si="58"/>
        <v>9.843401141894681E-2</v>
      </c>
      <c r="U310" s="67">
        <f t="shared" si="59"/>
        <v>8.6166554887228131E-3</v>
      </c>
      <c r="V310" s="13">
        <f t="shared" si="60"/>
        <v>8.9817355930223997E-2</v>
      </c>
      <c r="Y310" s="28"/>
      <c r="Z310" s="28"/>
    </row>
    <row r="311" spans="1:26" x14ac:dyDescent="0.35">
      <c r="A311" s="1">
        <v>1896.03</v>
      </c>
      <c r="B311" s="2">
        <v>4.38</v>
      </c>
      <c r="C311" s="3">
        <v>0.1875</v>
      </c>
      <c r="D311" s="4">
        <v>0.24</v>
      </c>
      <c r="E311" s="5">
        <v>6.5650523969999997</v>
      </c>
      <c r="F311" s="3">
        <f t="shared" si="61"/>
        <v>1896.2083333333105</v>
      </c>
      <c r="G311" s="6">
        <f>G309*10/12+G321*2/12</f>
        <v>3.5666666666666664</v>
      </c>
      <c r="H311" s="3">
        <f t="shared" si="53"/>
        <v>203.23905116274736</v>
      </c>
      <c r="I311" s="3">
        <f t="shared" si="54"/>
        <v>8.7003018477203486</v>
      </c>
      <c r="J311" s="7">
        <f t="shared" si="62"/>
        <v>789.15431830110685</v>
      </c>
      <c r="K311" s="3">
        <f t="shared" si="55"/>
        <v>11.136386365082046</v>
      </c>
      <c r="L311" s="7">
        <f t="shared" si="56"/>
        <v>43.241332509649688</v>
      </c>
      <c r="M311" s="27">
        <f t="shared" si="50"/>
        <v>17.232362712298603</v>
      </c>
      <c r="N311" s="9"/>
      <c r="O311" s="10">
        <f t="shared" si="51"/>
        <v>21.685007699222606</v>
      </c>
      <c r="P311" s="10"/>
      <c r="Q311" s="29">
        <f t="shared" si="52"/>
        <v>4.059869954454759E-3</v>
      </c>
      <c r="R311" s="6">
        <f t="shared" si="57"/>
        <v>1.0043636945405117</v>
      </c>
      <c r="S311" s="6">
        <f t="shared" si="63"/>
        <v>6.0373995398064215</v>
      </c>
      <c r="T311" s="13">
        <f t="shared" si="58"/>
        <v>9.7393655283083636E-2</v>
      </c>
      <c r="U311" s="67">
        <f t="shared" si="59"/>
        <v>8.2971036943131349E-3</v>
      </c>
      <c r="V311" s="13">
        <f t="shared" si="60"/>
        <v>8.9096551588770501E-2</v>
      </c>
      <c r="Y311" s="28"/>
      <c r="Z311" s="28"/>
    </row>
    <row r="312" spans="1:26" x14ac:dyDescent="0.35">
      <c r="A312" s="1">
        <v>1896.04</v>
      </c>
      <c r="B312" s="2">
        <v>4.42</v>
      </c>
      <c r="C312" s="3">
        <v>0.1867</v>
      </c>
      <c r="D312" s="4">
        <v>0.23669999999999999</v>
      </c>
      <c r="E312" s="5">
        <v>6.469903306</v>
      </c>
      <c r="F312" s="3">
        <f t="shared" si="61"/>
        <v>1896.2916666666438</v>
      </c>
      <c r="G312" s="6">
        <f>G309*9/12+G321*3/12</f>
        <v>3.55</v>
      </c>
      <c r="H312" s="3">
        <f t="shared" si="53"/>
        <v>208.11132969349512</v>
      </c>
      <c r="I312" s="3">
        <f t="shared" si="54"/>
        <v>8.7905848990442408</v>
      </c>
      <c r="J312" s="7">
        <f t="shared" si="62"/>
        <v>810.9172305957178</v>
      </c>
      <c r="K312" s="3">
        <f t="shared" si="55"/>
        <v>11.144785461187851</v>
      </c>
      <c r="L312" s="7">
        <f t="shared" si="56"/>
        <v>43.426268887331773</v>
      </c>
      <c r="M312" s="27">
        <f t="shared" si="50"/>
        <v>17.643699378130002</v>
      </c>
      <c r="N312" s="9"/>
      <c r="O312" s="10">
        <f t="shared" si="51"/>
        <v>22.201842765217219</v>
      </c>
      <c r="P312" s="10"/>
      <c r="Q312" s="29">
        <f t="shared" si="52"/>
        <v>2.630457406601637E-3</v>
      </c>
      <c r="R312" s="6">
        <f t="shared" si="57"/>
        <v>1.0043508953544789</v>
      </c>
      <c r="S312" s="6">
        <f t="shared" si="63"/>
        <v>6.1529208637484656</v>
      </c>
      <c r="T312" s="13">
        <f t="shared" si="58"/>
        <v>9.3255691423889564E-2</v>
      </c>
      <c r="U312" s="67">
        <f t="shared" si="59"/>
        <v>6.5102640645871013E-3</v>
      </c>
      <c r="V312" s="13">
        <f t="shared" si="60"/>
        <v>8.6745427359302463E-2</v>
      </c>
      <c r="Y312" s="28"/>
      <c r="Z312" s="28"/>
    </row>
    <row r="313" spans="1:26" x14ac:dyDescent="0.35">
      <c r="A313" s="1">
        <v>1896.05</v>
      </c>
      <c r="B313" s="2">
        <v>4.4000000000000004</v>
      </c>
      <c r="C313" s="3">
        <v>0.18579999999999999</v>
      </c>
      <c r="D313" s="4">
        <v>0.23330000000000001</v>
      </c>
      <c r="E313" s="5">
        <v>6.3747542150000003</v>
      </c>
      <c r="F313" s="3">
        <f t="shared" si="61"/>
        <v>1896.374999999977</v>
      </c>
      <c r="G313" s="6">
        <f>G309*8/12+G321*4/12</f>
        <v>3.5333333333333332</v>
      </c>
      <c r="H313" s="3">
        <f t="shared" si="53"/>
        <v>210.26184771893989</v>
      </c>
      <c r="I313" s="3">
        <f t="shared" si="54"/>
        <v>8.8787843877679613</v>
      </c>
      <c r="J313" s="7">
        <f t="shared" si="62"/>
        <v>822.17989817316618</v>
      </c>
      <c r="K313" s="3">
        <f t="shared" si="55"/>
        <v>11.148656607461062</v>
      </c>
      <c r="L313" s="7">
        <f t="shared" si="56"/>
        <v>43.594220509954461</v>
      </c>
      <c r="M313" s="27">
        <f t="shared" si="50"/>
        <v>17.828266894232826</v>
      </c>
      <c r="N313" s="9"/>
      <c r="O313" s="10">
        <f t="shared" si="51"/>
        <v>22.432252972027982</v>
      </c>
      <c r="P313" s="10"/>
      <c r="Q313" s="29">
        <f t="shared" si="52"/>
        <v>3.1802127213657536E-3</v>
      </c>
      <c r="R313" s="6">
        <f t="shared" si="57"/>
        <v>1.0043380973503815</v>
      </c>
      <c r="S313" s="6">
        <f t="shared" si="63"/>
        <v>6.2719291796456558</v>
      </c>
      <c r="T313" s="13">
        <f t="shared" si="58"/>
        <v>8.7957278337948752E-2</v>
      </c>
      <c r="U313" s="67">
        <f t="shared" si="59"/>
        <v>3.5857713301912231E-3</v>
      </c>
      <c r="V313" s="13">
        <f t="shared" si="60"/>
        <v>8.4371507007757529E-2</v>
      </c>
      <c r="Y313" s="28"/>
      <c r="Z313" s="28"/>
    </row>
    <row r="314" spans="1:26" x14ac:dyDescent="0.35">
      <c r="A314" s="1">
        <v>1896.06</v>
      </c>
      <c r="B314" s="2">
        <v>4.32</v>
      </c>
      <c r="C314" s="3">
        <v>0.185</v>
      </c>
      <c r="D314" s="4">
        <v>0.23</v>
      </c>
      <c r="E314" s="5">
        <v>6.2796132230000001</v>
      </c>
      <c r="F314" s="3">
        <f t="shared" si="61"/>
        <v>1896.4583333333103</v>
      </c>
      <c r="G314" s="6">
        <f>G309*7/12+G321*5/12</f>
        <v>3.5166666666666666</v>
      </c>
      <c r="H314" s="3">
        <f t="shared" si="53"/>
        <v>209.56661394048413</v>
      </c>
      <c r="I314" s="3">
        <f t="shared" si="54"/>
        <v>8.9744961988401748</v>
      </c>
      <c r="J314" s="7">
        <f t="shared" si="62"/>
        <v>822.38573814937706</v>
      </c>
      <c r="K314" s="3">
        <f t="shared" si="55"/>
        <v>11.157481760720218</v>
      </c>
      <c r="L314" s="7">
        <f t="shared" si="56"/>
        <v>43.784425873693678</v>
      </c>
      <c r="M314" s="27">
        <f t="shared" si="50"/>
        <v>17.777578616430464</v>
      </c>
      <c r="N314" s="9"/>
      <c r="O314" s="10">
        <f t="shared" si="51"/>
        <v>22.366260400602858</v>
      </c>
      <c r="P314" s="10"/>
      <c r="Q314" s="29">
        <f t="shared" si="52"/>
        <v>3.2653672633128003E-3</v>
      </c>
      <c r="R314" s="6">
        <f t="shared" si="57"/>
        <v>1.0043253005296922</v>
      </c>
      <c r="S314" s="6">
        <f t="shared" si="63"/>
        <v>6.3945742176556077</v>
      </c>
      <c r="T314" s="13">
        <f t="shared" si="58"/>
        <v>8.9699636569060104E-2</v>
      </c>
      <c r="U314" s="67">
        <f t="shared" si="59"/>
        <v>1.769623504406681E-3</v>
      </c>
      <c r="V314" s="13">
        <f t="shared" si="60"/>
        <v>8.7930013064653423E-2</v>
      </c>
      <c r="Y314" s="28"/>
      <c r="Z314" s="28"/>
    </row>
    <row r="315" spans="1:26" x14ac:dyDescent="0.35">
      <c r="A315" s="1">
        <v>1896.07</v>
      </c>
      <c r="B315" s="2">
        <v>4.04</v>
      </c>
      <c r="C315" s="3">
        <v>0.1842</v>
      </c>
      <c r="D315" s="4">
        <v>0.22670000000000001</v>
      </c>
      <c r="E315" s="5">
        <v>6.2796132230000001</v>
      </c>
      <c r="F315" s="3">
        <f t="shared" si="61"/>
        <v>1896.5416666666436</v>
      </c>
      <c r="G315" s="6">
        <f>G309*6/12+G321*6/12</f>
        <v>3.5</v>
      </c>
      <c r="H315" s="3">
        <f t="shared" si="53"/>
        <v>195.98359266656382</v>
      </c>
      <c r="I315" s="3">
        <f t="shared" si="54"/>
        <v>8.9356875666289746</v>
      </c>
      <c r="J315" s="7">
        <f t="shared" si="62"/>
        <v>772.00509333427681</v>
      </c>
      <c r="K315" s="3">
        <f t="shared" si="55"/>
        <v>10.997396152849015</v>
      </c>
      <c r="L315" s="7">
        <f t="shared" si="56"/>
        <v>43.320186796752616</v>
      </c>
      <c r="M315" s="27">
        <f t="shared" si="50"/>
        <v>16.637100103394584</v>
      </c>
      <c r="N315" s="9"/>
      <c r="O315" s="10">
        <f t="shared" si="51"/>
        <v>20.933061531248498</v>
      </c>
      <c r="P315" s="10"/>
      <c r="Q315" s="29">
        <f t="shared" si="52"/>
        <v>6.053299737138175E-3</v>
      </c>
      <c r="R315" s="6">
        <f t="shared" si="57"/>
        <v>1.0043125048938841</v>
      </c>
      <c r="S315" s="6">
        <f t="shared" si="63"/>
        <v>6.4222326729063886</v>
      </c>
      <c r="T315" s="13">
        <f t="shared" si="58"/>
        <v>9.7834695889336132E-2</v>
      </c>
      <c r="U315" s="67">
        <f t="shared" si="59"/>
        <v>4.8652627988323704E-3</v>
      </c>
      <c r="V315" s="13">
        <f t="shared" si="60"/>
        <v>9.2969433090503761E-2</v>
      </c>
      <c r="Y315" s="28"/>
      <c r="Z315" s="28"/>
    </row>
    <row r="316" spans="1:26" x14ac:dyDescent="0.35">
      <c r="A316" s="1">
        <v>1896.08</v>
      </c>
      <c r="B316" s="2">
        <v>3.81</v>
      </c>
      <c r="C316" s="3">
        <v>0.18329999999999999</v>
      </c>
      <c r="D316" s="4">
        <v>0.2233</v>
      </c>
      <c r="E316" s="5">
        <v>6.2796132230000001</v>
      </c>
      <c r="F316" s="3">
        <f t="shared" si="61"/>
        <v>1896.6249999999768</v>
      </c>
      <c r="G316" s="6">
        <f>G309*5/12+G321*7/12</f>
        <v>3.4833333333333334</v>
      </c>
      <c r="H316" s="3">
        <f t="shared" si="53"/>
        <v>184.82611090584362</v>
      </c>
      <c r="I316" s="3">
        <f t="shared" si="54"/>
        <v>8.8920278553913743</v>
      </c>
      <c r="J316" s="7">
        <f t="shared" si="62"/>
        <v>730.97321371392968</v>
      </c>
      <c r="K316" s="3">
        <f t="shared" si="55"/>
        <v>10.832459465951413</v>
      </c>
      <c r="L316" s="7">
        <f t="shared" si="56"/>
        <v>42.841553444178608</v>
      </c>
      <c r="M316" s="27">
        <f t="shared" si="50"/>
        <v>15.703370546226877</v>
      </c>
      <c r="N316" s="9"/>
      <c r="O316" s="10">
        <f t="shared" si="51"/>
        <v>19.764265040091676</v>
      </c>
      <c r="P316" s="10"/>
      <c r="Q316" s="29">
        <f t="shared" si="52"/>
        <v>8.5761667136347516E-3</v>
      </c>
      <c r="R316" s="6">
        <f t="shared" si="57"/>
        <v>1.0042997104444336</v>
      </c>
      <c r="S316" s="6">
        <f t="shared" si="63"/>
        <v>6.44992858273796</v>
      </c>
      <c r="T316" s="13">
        <f t="shared" si="58"/>
        <v>0.10958433281852109</v>
      </c>
      <c r="U316" s="67">
        <f t="shared" si="59"/>
        <v>2.2823428152958236E-3</v>
      </c>
      <c r="V316" s="13">
        <f t="shared" si="60"/>
        <v>0.10730199000322527</v>
      </c>
      <c r="Y316" s="28"/>
      <c r="Z316" s="28"/>
    </row>
    <row r="317" spans="1:26" x14ac:dyDescent="0.35">
      <c r="A317" s="1">
        <v>1896.09</v>
      </c>
      <c r="B317" s="2">
        <v>4.01</v>
      </c>
      <c r="C317" s="3">
        <v>0.1825</v>
      </c>
      <c r="D317" s="4">
        <v>0.22</v>
      </c>
      <c r="E317" s="5">
        <v>6.2796132230000001</v>
      </c>
      <c r="F317" s="3">
        <f t="shared" si="61"/>
        <v>1896.7083333333101</v>
      </c>
      <c r="G317" s="6">
        <f>G309*4/12+G321*8/12</f>
        <v>3.4666666666666668</v>
      </c>
      <c r="H317" s="3">
        <f t="shared" si="53"/>
        <v>194.52826895864379</v>
      </c>
      <c r="I317" s="3">
        <f t="shared" si="54"/>
        <v>8.8532192231801723</v>
      </c>
      <c r="J317" s="7">
        <f t="shared" si="62"/>
        <v>772.26232842119623</v>
      </c>
      <c r="K317" s="3">
        <f t="shared" si="55"/>
        <v>10.67237385808021</v>
      </c>
      <c r="L317" s="7">
        <f t="shared" si="56"/>
        <v>42.36850679617536</v>
      </c>
      <c r="M317" s="27">
        <f t="shared" si="50"/>
        <v>16.544339943032018</v>
      </c>
      <c r="N317" s="9"/>
      <c r="O317" s="10">
        <f t="shared" si="51"/>
        <v>20.824903901677768</v>
      </c>
      <c r="P317" s="10"/>
      <c r="Q317" s="29">
        <f t="shared" si="52"/>
        <v>5.5058693897917926E-3</v>
      </c>
      <c r="R317" s="6">
        <f t="shared" si="57"/>
        <v>1.0042869171828182</v>
      </c>
      <c r="S317" s="6">
        <f t="shared" si="63"/>
        <v>6.4776614080310093</v>
      </c>
      <c r="T317" s="13">
        <f t="shared" si="58"/>
        <v>0.10597480400938997</v>
      </c>
      <c r="U317" s="67">
        <f t="shared" si="59"/>
        <v>8.6425337500384281E-4</v>
      </c>
      <c r="V317" s="13">
        <f t="shared" si="60"/>
        <v>0.10511055063438612</v>
      </c>
      <c r="Y317" s="28"/>
      <c r="Z317" s="28"/>
    </row>
    <row r="318" spans="1:26" x14ac:dyDescent="0.35">
      <c r="A318" s="1">
        <v>1896.1</v>
      </c>
      <c r="B318" s="2">
        <v>4.0999999999999996</v>
      </c>
      <c r="C318" s="3">
        <v>0.1817</v>
      </c>
      <c r="D318" s="4">
        <v>0.2167</v>
      </c>
      <c r="E318" s="5">
        <v>6.469903306</v>
      </c>
      <c r="F318" s="3">
        <f t="shared" si="61"/>
        <v>1896.7916666666433</v>
      </c>
      <c r="G318" s="6">
        <f>G309*3/12+G321*9/12</f>
        <v>3.4499999999999997</v>
      </c>
      <c r="H318" s="3">
        <f t="shared" si="53"/>
        <v>193.04444609577601</v>
      </c>
      <c r="I318" s="3">
        <f t="shared" si="54"/>
        <v>8.5551648428298783</v>
      </c>
      <c r="J318" s="7">
        <f t="shared" si="62"/>
        <v>769.2019444021164</v>
      </c>
      <c r="K318" s="3">
        <f t="shared" si="55"/>
        <v>10.203105236330407</v>
      </c>
      <c r="L318" s="7">
        <f t="shared" si="56"/>
        <v>40.655136915106986</v>
      </c>
      <c r="M318" s="27">
        <f t="shared" si="50"/>
        <v>16.43886680472589</v>
      </c>
      <c r="N318" s="9"/>
      <c r="O318" s="10">
        <f t="shared" si="51"/>
        <v>20.692151790835574</v>
      </c>
      <c r="P318" s="10"/>
      <c r="Q318" s="29">
        <f t="shared" si="52"/>
        <v>8.9894799045272256E-3</v>
      </c>
      <c r="R318" s="6">
        <f t="shared" si="57"/>
        <v>1.0042741251105176</v>
      </c>
      <c r="S318" s="6">
        <f t="shared" si="63"/>
        <v>6.3140956089749487</v>
      </c>
      <c r="T318" s="13">
        <f t="shared" si="58"/>
        <v>0.10100257251141098</v>
      </c>
      <c r="U318" s="67">
        <f t="shared" si="59"/>
        <v>1.3565299172224599E-3</v>
      </c>
      <c r="V318" s="13">
        <f t="shared" si="60"/>
        <v>9.9646042594188522E-2</v>
      </c>
      <c r="Y318" s="28"/>
      <c r="Z318" s="28"/>
    </row>
    <row r="319" spans="1:26" x14ac:dyDescent="0.35">
      <c r="A319" s="1">
        <v>1896.11</v>
      </c>
      <c r="B319" s="2">
        <v>4.38</v>
      </c>
      <c r="C319" s="3">
        <v>0.18079999999999999</v>
      </c>
      <c r="D319" s="4">
        <v>0.21329999999999999</v>
      </c>
      <c r="E319" s="5">
        <v>6.6601933879999997</v>
      </c>
      <c r="F319" s="3">
        <f t="shared" si="61"/>
        <v>1896.8749999999766</v>
      </c>
      <c r="G319" s="6">
        <f>G309*2/12+G321*10/12</f>
        <v>3.4333333333333336</v>
      </c>
      <c r="H319" s="3">
        <f t="shared" si="53"/>
        <v>200.33577739709924</v>
      </c>
      <c r="I319" s="3">
        <f t="shared" si="54"/>
        <v>8.2695681628756947</v>
      </c>
      <c r="J319" s="7">
        <f t="shared" si="62"/>
        <v>801.00077103295223</v>
      </c>
      <c r="K319" s="3">
        <f t="shared" si="55"/>
        <v>9.7560779266669559</v>
      </c>
      <c r="L319" s="7">
        <f t="shared" si="56"/>
        <v>39.007640287974588</v>
      </c>
      <c r="M319" s="27">
        <f t="shared" si="50"/>
        <v>17.089425242371114</v>
      </c>
      <c r="N319" s="9"/>
      <c r="O319" s="10">
        <f t="shared" si="51"/>
        <v>21.506675169836168</v>
      </c>
      <c r="P319" s="10"/>
      <c r="Q319" s="29">
        <f t="shared" si="52"/>
        <v>9.6930200802203617E-3</v>
      </c>
      <c r="R319" s="6">
        <f t="shared" si="57"/>
        <v>1.0042613342290143</v>
      </c>
      <c r="S319" s="6">
        <f t="shared" si="63"/>
        <v>6.1599101502271729</v>
      </c>
      <c r="T319" s="13">
        <f t="shared" si="58"/>
        <v>9.796107338676685E-2</v>
      </c>
      <c r="U319" s="67">
        <f t="shared" si="59"/>
        <v>2.8859980810231889E-3</v>
      </c>
      <c r="V319" s="13">
        <f t="shared" si="60"/>
        <v>9.5075075305743662E-2</v>
      </c>
      <c r="Y319" s="28"/>
      <c r="Z319" s="28"/>
    </row>
    <row r="320" spans="1:26" x14ac:dyDescent="0.35">
      <c r="A320" s="1">
        <v>1896.12</v>
      </c>
      <c r="B320" s="2">
        <v>4.22</v>
      </c>
      <c r="C320" s="3">
        <v>0.18</v>
      </c>
      <c r="D320" s="4">
        <v>0.21</v>
      </c>
      <c r="E320" s="5">
        <v>6.6601933879999997</v>
      </c>
      <c r="F320" s="3">
        <f t="shared" si="61"/>
        <v>1896.9583333333098</v>
      </c>
      <c r="G320" s="6">
        <f>G309*1/12+G321*11/12</f>
        <v>3.4166666666666665</v>
      </c>
      <c r="H320" s="3">
        <f t="shared" si="53"/>
        <v>193.01757548304994</v>
      </c>
      <c r="I320" s="3">
        <f t="shared" si="54"/>
        <v>8.2329771533054483</v>
      </c>
      <c r="J320" s="7">
        <f t="shared" si="62"/>
        <v>774.4836222202174</v>
      </c>
      <c r="K320" s="3">
        <f t="shared" si="55"/>
        <v>9.6051400121896879</v>
      </c>
      <c r="L320" s="7">
        <f t="shared" si="56"/>
        <v>38.540654186314129</v>
      </c>
      <c r="M320" s="27">
        <f t="shared" si="50"/>
        <v>16.501404180590097</v>
      </c>
      <c r="N320" s="9"/>
      <c r="O320" s="10">
        <f t="shared" si="51"/>
        <v>20.765764121097323</v>
      </c>
      <c r="P320" s="10"/>
      <c r="Q320" s="29">
        <f t="shared" si="52"/>
        <v>1.0736338168094925E-2</v>
      </c>
      <c r="R320" s="6">
        <f t="shared" si="57"/>
        <v>1.0042485445397913</v>
      </c>
      <c r="S320" s="6">
        <f t="shared" si="63"/>
        <v>6.1861595861979897</v>
      </c>
      <c r="T320" s="13">
        <f t="shared" si="58"/>
        <v>9.985613087975409E-2</v>
      </c>
      <c r="U320" s="67">
        <f t="shared" si="59"/>
        <v>1.5242332623721655E-3</v>
      </c>
      <c r="V320" s="13">
        <f t="shared" si="60"/>
        <v>9.8331897617381925E-2</v>
      </c>
      <c r="Y320" s="28"/>
      <c r="Z320" s="28"/>
    </row>
    <row r="321" spans="1:26" x14ac:dyDescent="0.35">
      <c r="A321" s="1">
        <v>1897.01</v>
      </c>
      <c r="B321" s="2">
        <v>4.22</v>
      </c>
      <c r="C321" s="3">
        <v>0.18</v>
      </c>
      <c r="D321" s="4">
        <v>0.21829999999999999</v>
      </c>
      <c r="E321" s="5">
        <v>6.469903306</v>
      </c>
      <c r="F321" s="3">
        <f t="shared" si="61"/>
        <v>1897.0416666666431</v>
      </c>
      <c r="G321" s="6">
        <v>3.4</v>
      </c>
      <c r="H321" s="3">
        <f t="shared" si="53"/>
        <v>198.69452744492068</v>
      </c>
      <c r="I321" s="3">
        <f t="shared" si="54"/>
        <v>8.4751220237169971</v>
      </c>
      <c r="J321" s="7">
        <f t="shared" si="62"/>
        <v>800.0962807559398</v>
      </c>
      <c r="K321" s="3">
        <f t="shared" si="55"/>
        <v>10.278439654319001</v>
      </c>
      <c r="L321" s="7">
        <f t="shared" si="56"/>
        <v>41.388866845739734</v>
      </c>
      <c r="M321" s="27">
        <f t="shared" ref="M321:M384" si="64">H321/AVERAGE(K201:K320)</f>
        <v>17.026521282380564</v>
      </c>
      <c r="N321" s="9"/>
      <c r="O321" s="10">
        <f t="shared" ref="O321:O384" si="65">J321/AVERAGE(L201:L320)</f>
        <v>21.425908946193221</v>
      </c>
      <c r="P321" s="10"/>
      <c r="Q321" s="29">
        <f t="shared" ref="Q321:Q384" si="66">1/M321-(G321/100-(((E321/E201)^(1/10))-1))</f>
        <v>3.8227047514217613E-3</v>
      </c>
      <c r="R321" s="6">
        <f t="shared" si="57"/>
        <v>1.0031837326593216</v>
      </c>
      <c r="S321" s="6">
        <f t="shared" si="63"/>
        <v>6.3951594917623353</v>
      </c>
      <c r="T321" s="13">
        <f t="shared" si="58"/>
        <v>9.4677407581497564E-2</v>
      </c>
      <c r="U321" s="67">
        <f t="shared" si="59"/>
        <v>-5.916575122566492E-4</v>
      </c>
      <c r="V321" s="13">
        <f t="shared" si="60"/>
        <v>9.5269065093754213E-2</v>
      </c>
      <c r="Y321" s="28"/>
      <c r="Z321" s="28"/>
    </row>
    <row r="322" spans="1:26" x14ac:dyDescent="0.35">
      <c r="A322" s="1">
        <v>1897.02</v>
      </c>
      <c r="B322" s="2">
        <v>4.18</v>
      </c>
      <c r="C322" s="3">
        <v>0.18</v>
      </c>
      <c r="D322" s="4">
        <v>0.22670000000000001</v>
      </c>
      <c r="E322" s="5">
        <v>6.469903306</v>
      </c>
      <c r="F322" s="3">
        <f t="shared" si="61"/>
        <v>1897.1249999999764</v>
      </c>
      <c r="G322" s="6">
        <f>G321*11/12+G333*1/12</f>
        <v>3.3958333333333335</v>
      </c>
      <c r="H322" s="3">
        <f t="shared" si="53"/>
        <v>196.81116699520581</v>
      </c>
      <c r="I322" s="3">
        <f t="shared" si="54"/>
        <v>8.4751220237169971</v>
      </c>
      <c r="J322" s="7">
        <f t="shared" si="62"/>
        <v>795.35637387942359</v>
      </c>
      <c r="K322" s="3">
        <f t="shared" si="55"/>
        <v>10.673945348759128</v>
      </c>
      <c r="L322" s="7">
        <f t="shared" si="56"/>
        <v>43.135715301068252</v>
      </c>
      <c r="M322" s="27">
        <f t="shared" si="64"/>
        <v>16.894025883254102</v>
      </c>
      <c r="N322" s="9"/>
      <c r="O322" s="10">
        <f t="shared" si="65"/>
        <v>21.257060362377874</v>
      </c>
      <c r="P322" s="10"/>
      <c r="Q322" s="29">
        <f t="shared" si="66"/>
        <v>3.1669328023881393E-3</v>
      </c>
      <c r="R322" s="6">
        <f t="shared" si="57"/>
        <v>1.003180329202354</v>
      </c>
      <c r="S322" s="6">
        <f t="shared" si="63"/>
        <v>6.4155199698978285</v>
      </c>
      <c r="T322" s="13">
        <f t="shared" si="58"/>
        <v>8.9918230363277729E-2</v>
      </c>
      <c r="U322" s="67">
        <f t="shared" si="59"/>
        <v>-2.8663324199870166E-3</v>
      </c>
      <c r="V322" s="13">
        <f t="shared" si="60"/>
        <v>9.2784562783264746E-2</v>
      </c>
      <c r="Y322" s="28"/>
      <c r="Z322" s="28"/>
    </row>
    <row r="323" spans="1:26" x14ac:dyDescent="0.35">
      <c r="A323" s="1">
        <v>1897.03</v>
      </c>
      <c r="B323" s="2">
        <v>4.1900000000000004</v>
      </c>
      <c r="C323" s="3">
        <v>0.18</v>
      </c>
      <c r="D323" s="4">
        <v>0.23499999999999999</v>
      </c>
      <c r="E323" s="5">
        <v>6.469903306</v>
      </c>
      <c r="F323" s="3">
        <f t="shared" si="61"/>
        <v>1897.2083333333096</v>
      </c>
      <c r="G323" s="6">
        <f>G321*10/12+G333*2/12</f>
        <v>3.3916666666666666</v>
      </c>
      <c r="H323" s="3">
        <f t="shared" si="53"/>
        <v>197.28200710763454</v>
      </c>
      <c r="I323" s="3">
        <f t="shared" si="54"/>
        <v>8.4751220237169971</v>
      </c>
      <c r="J323" s="7">
        <f t="shared" si="62"/>
        <v>800.11328999114255</v>
      </c>
      <c r="K323" s="3">
        <f t="shared" si="55"/>
        <v>11.064742642074968</v>
      </c>
      <c r="L323" s="7">
        <f t="shared" si="56"/>
        <v>44.875089056782457</v>
      </c>
      <c r="M323" s="27">
        <f t="shared" si="64"/>
        <v>16.958030716721044</v>
      </c>
      <c r="N323" s="9"/>
      <c r="O323" s="10">
        <f t="shared" si="65"/>
        <v>21.33376024719599</v>
      </c>
      <c r="P323" s="10"/>
      <c r="Q323" s="29">
        <f t="shared" si="66"/>
        <v>2.9851886508370507E-3</v>
      </c>
      <c r="R323" s="6">
        <f t="shared" si="57"/>
        <v>1.0031769257640506</v>
      </c>
      <c r="S323" s="6">
        <f t="shared" si="63"/>
        <v>6.4359234354063801</v>
      </c>
      <c r="T323" s="13">
        <f t="shared" si="58"/>
        <v>7.9641343557122823E-2</v>
      </c>
      <c r="U323" s="67">
        <f t="shared" si="59"/>
        <v>-1.9586963226663201E-3</v>
      </c>
      <c r="V323" s="13">
        <f t="shared" si="60"/>
        <v>8.1600039879789144E-2</v>
      </c>
      <c r="Y323" s="28"/>
      <c r="Z323" s="28"/>
    </row>
    <row r="324" spans="1:26" x14ac:dyDescent="0.35">
      <c r="A324" s="1">
        <v>1897.04</v>
      </c>
      <c r="B324" s="2">
        <v>4.0599999999999996</v>
      </c>
      <c r="C324" s="3">
        <v>0.18</v>
      </c>
      <c r="D324" s="4">
        <v>0.24329999999999999</v>
      </c>
      <c r="E324" s="5">
        <v>6.3747542150000003</v>
      </c>
      <c r="F324" s="3">
        <f t="shared" si="61"/>
        <v>1897.2916666666429</v>
      </c>
      <c r="G324" s="6">
        <f>G321*9/12+G333*3/12</f>
        <v>3.3874999999999997</v>
      </c>
      <c r="H324" s="3">
        <f t="shared" si="53"/>
        <v>194.0143413042945</v>
      </c>
      <c r="I324" s="3">
        <f t="shared" si="54"/>
        <v>8.6016210430475404</v>
      </c>
      <c r="J324" s="7">
        <f t="shared" si="62"/>
        <v>789.76779393151332</v>
      </c>
      <c r="K324" s="3">
        <f t="shared" si="55"/>
        <v>11.626524443185925</v>
      </c>
      <c r="L324" s="7">
        <f t="shared" si="56"/>
        <v>47.327710409738224</v>
      </c>
      <c r="M324" s="27">
        <f t="shared" si="64"/>
        <v>16.696857434734667</v>
      </c>
      <c r="N324" s="9"/>
      <c r="O324" s="10">
        <f t="shared" si="65"/>
        <v>21.001906820502274</v>
      </c>
      <c r="P324" s="10"/>
      <c r="Q324" s="29">
        <f t="shared" si="66"/>
        <v>2.5014578482111804E-3</v>
      </c>
      <c r="R324" s="6">
        <f t="shared" si="57"/>
        <v>1.0031735223444171</v>
      </c>
      <c r="S324" s="6">
        <f t="shared" si="63"/>
        <v>6.5527371666161178</v>
      </c>
      <c r="T324" s="13">
        <f t="shared" si="58"/>
        <v>8.2007269588502796E-2</v>
      </c>
      <c r="U324" s="67">
        <f t="shared" si="59"/>
        <v>-3.5825129168808312E-3</v>
      </c>
      <c r="V324" s="13">
        <f t="shared" si="60"/>
        <v>8.5589782505383627E-2</v>
      </c>
      <c r="Y324" s="28"/>
      <c r="Z324" s="28"/>
    </row>
    <row r="325" spans="1:26" x14ac:dyDescent="0.35">
      <c r="A325" s="1">
        <v>1897.05</v>
      </c>
      <c r="B325" s="2">
        <v>4.08</v>
      </c>
      <c r="C325" s="3">
        <v>0.18</v>
      </c>
      <c r="D325" s="4">
        <v>0.25169999999999998</v>
      </c>
      <c r="E325" s="5">
        <v>6.2796132230000001</v>
      </c>
      <c r="F325" s="3">
        <f t="shared" si="61"/>
        <v>1897.3749999999761</v>
      </c>
      <c r="G325" s="6">
        <f>G321*8/12+G333*4/12</f>
        <v>3.3833333333333333</v>
      </c>
      <c r="H325" s="3">
        <f t="shared" si="53"/>
        <v>197.92402427712386</v>
      </c>
      <c r="I325" s="3">
        <f t="shared" si="54"/>
        <v>8.7319422475201716</v>
      </c>
      <c r="J325" s="7">
        <f t="shared" si="62"/>
        <v>808.64488089803285</v>
      </c>
      <c r="K325" s="3">
        <f t="shared" si="55"/>
        <v>12.210165909449037</v>
      </c>
      <c r="L325" s="7">
        <f t="shared" si="56"/>
        <v>49.88625404951835</v>
      </c>
      <c r="M325" s="27">
        <f t="shared" si="64"/>
        <v>17.04775512922939</v>
      </c>
      <c r="N325" s="9"/>
      <c r="O325" s="10">
        <f t="shared" si="65"/>
        <v>21.436906305372041</v>
      </c>
      <c r="P325" s="10"/>
      <c r="Q325" s="29">
        <f t="shared" si="66"/>
        <v>-1.5688683077026699E-4</v>
      </c>
      <c r="R325" s="6">
        <f t="shared" si="57"/>
        <v>1.0031701189434596</v>
      </c>
      <c r="S325" s="6">
        <f t="shared" si="63"/>
        <v>6.6731265194171119</v>
      </c>
      <c r="T325" s="13">
        <f t="shared" si="58"/>
        <v>7.386058309522725E-2</v>
      </c>
      <c r="U325" s="67">
        <f t="shared" si="59"/>
        <v>-7.3164706692286918E-3</v>
      </c>
      <c r="V325" s="13">
        <f t="shared" si="60"/>
        <v>8.1177053764455942E-2</v>
      </c>
      <c r="Y325" s="28"/>
      <c r="Z325" s="28"/>
    </row>
    <row r="326" spans="1:26" x14ac:dyDescent="0.35">
      <c r="A326" s="1">
        <v>1897.06</v>
      </c>
      <c r="B326" s="2">
        <v>4.2699999999999996</v>
      </c>
      <c r="C326" s="3">
        <v>0.18</v>
      </c>
      <c r="D326" s="4">
        <v>0.26</v>
      </c>
      <c r="E326" s="5">
        <v>6.2796132230000001</v>
      </c>
      <c r="F326" s="3">
        <f t="shared" si="61"/>
        <v>1897.4583333333094</v>
      </c>
      <c r="G326" s="6">
        <f>G321*7/12+G333*5/12</f>
        <v>3.3791666666666664</v>
      </c>
      <c r="H326" s="3">
        <f t="shared" si="53"/>
        <v>207.14107442728405</v>
      </c>
      <c r="I326" s="3">
        <f t="shared" si="54"/>
        <v>8.7319422475201716</v>
      </c>
      <c r="J326" s="7">
        <f t="shared" si="62"/>
        <v>849.27532221766444</v>
      </c>
      <c r="K326" s="3">
        <f t="shared" si="55"/>
        <v>12.612805468640246</v>
      </c>
      <c r="L326" s="7">
        <f t="shared" si="56"/>
        <v>51.712314701778162</v>
      </c>
      <c r="M326" s="27">
        <f t="shared" si="64"/>
        <v>17.850497280690618</v>
      </c>
      <c r="N326" s="9"/>
      <c r="O326" s="10">
        <f t="shared" si="65"/>
        <v>22.433196984133883</v>
      </c>
      <c r="P326" s="10"/>
      <c r="Q326" s="29">
        <f t="shared" si="66"/>
        <v>-1.5985160058095901E-3</v>
      </c>
      <c r="R326" s="6">
        <f t="shared" si="57"/>
        <v>1.0031667155611836</v>
      </c>
      <c r="S326" s="6">
        <f t="shared" si="63"/>
        <v>6.6942811242084179</v>
      </c>
      <c r="T326" s="13">
        <f t="shared" si="58"/>
        <v>6.4499910549714157E-2</v>
      </c>
      <c r="U326" s="67">
        <f t="shared" si="59"/>
        <v>-8.4858680042171342E-3</v>
      </c>
      <c r="V326" s="13">
        <f t="shared" si="60"/>
        <v>7.2985778553931291E-2</v>
      </c>
      <c r="Y326" s="28"/>
      <c r="Z326" s="28"/>
    </row>
    <row r="327" spans="1:26" x14ac:dyDescent="0.35">
      <c r="A327" s="1">
        <v>1897.07</v>
      </c>
      <c r="B327" s="2">
        <v>4.46</v>
      </c>
      <c r="C327" s="3">
        <v>0.18</v>
      </c>
      <c r="D327" s="4">
        <v>0.26829999999999998</v>
      </c>
      <c r="E327" s="5">
        <v>6.2796132230000001</v>
      </c>
      <c r="F327" s="3">
        <f t="shared" si="61"/>
        <v>1897.5416666666426</v>
      </c>
      <c r="G327" s="6">
        <f>G321*6/12+G333*6/12</f>
        <v>3.375</v>
      </c>
      <c r="H327" s="3">
        <f t="shared" si="53"/>
        <v>216.35812457744422</v>
      </c>
      <c r="I327" s="3">
        <f t="shared" si="54"/>
        <v>8.7319422475201716</v>
      </c>
      <c r="J327" s="7">
        <f t="shared" si="62"/>
        <v>890.04849342483567</v>
      </c>
      <c r="K327" s="3">
        <f t="shared" si="55"/>
        <v>13.015445027831454</v>
      </c>
      <c r="L327" s="7">
        <f t="shared" si="56"/>
        <v>53.542603315220504</v>
      </c>
      <c r="M327" s="27">
        <f t="shared" si="64"/>
        <v>18.651975755820285</v>
      </c>
      <c r="N327" s="9"/>
      <c r="O327" s="10">
        <f t="shared" si="65"/>
        <v>23.420666317964173</v>
      </c>
      <c r="P327" s="10"/>
      <c r="Q327" s="29">
        <f t="shared" si="66"/>
        <v>-2.7943487692444272E-3</v>
      </c>
      <c r="R327" s="6">
        <f t="shared" si="57"/>
        <v>1.0031633121975951</v>
      </c>
      <c r="S327" s="6">
        <f t="shared" si="63"/>
        <v>6.7154800084153869</v>
      </c>
      <c r="T327" s="13">
        <f t="shared" si="58"/>
        <v>6.3965984520001129E-2</v>
      </c>
      <c r="U327" s="67">
        <f t="shared" si="59"/>
        <v>-8.625925653494515E-3</v>
      </c>
      <c r="V327" s="13">
        <f t="shared" si="60"/>
        <v>7.2591910173495644E-2</v>
      </c>
      <c r="Y327" s="28"/>
      <c r="Z327" s="28"/>
    </row>
    <row r="328" spans="1:26" x14ac:dyDescent="0.35">
      <c r="A328" s="1">
        <v>1897.08</v>
      </c>
      <c r="B328" s="2">
        <v>4.75</v>
      </c>
      <c r="C328" s="3">
        <v>0.18</v>
      </c>
      <c r="D328" s="4">
        <v>0.2767</v>
      </c>
      <c r="E328" s="5">
        <v>6.5650523969999997</v>
      </c>
      <c r="F328" s="3">
        <f t="shared" si="61"/>
        <v>1897.6249999999759</v>
      </c>
      <c r="G328" s="6">
        <f>G321*5/12+G333*7/12</f>
        <v>3.3708333333333336</v>
      </c>
      <c r="H328" s="3">
        <f t="shared" si="53"/>
        <v>220.4076468089155</v>
      </c>
      <c r="I328" s="3">
        <f t="shared" si="54"/>
        <v>8.3522897738115347</v>
      </c>
      <c r="J328" s="7">
        <f t="shared" si="62"/>
        <v>909.57060018007292</v>
      </c>
      <c r="K328" s="3">
        <f t="shared" si="55"/>
        <v>12.83932544674251</v>
      </c>
      <c r="L328" s="7">
        <f t="shared" si="56"/>
        <v>52.984881067331834</v>
      </c>
      <c r="M328" s="27">
        <f t="shared" si="64"/>
        <v>19.006396010519445</v>
      </c>
      <c r="N328" s="9"/>
      <c r="O328" s="10">
        <f t="shared" si="65"/>
        <v>23.83814638747754</v>
      </c>
      <c r="P328" s="10"/>
      <c r="Q328" s="29">
        <f t="shared" si="66"/>
        <v>-5.7321390204544131E-4</v>
      </c>
      <c r="R328" s="6">
        <f t="shared" si="57"/>
        <v>1.0031599088526999</v>
      </c>
      <c r="S328" s="6">
        <f t="shared" si="63"/>
        <v>6.4438199924030668</v>
      </c>
      <c r="T328" s="13">
        <f t="shared" si="58"/>
        <v>5.3918740350289873E-2</v>
      </c>
      <c r="U328" s="67">
        <f t="shared" si="59"/>
        <v>-4.3480874288223115E-3</v>
      </c>
      <c r="V328" s="13">
        <f t="shared" si="60"/>
        <v>5.8266827779112185E-2</v>
      </c>
      <c r="Y328" s="28"/>
      <c r="Z328" s="28"/>
    </row>
    <row r="329" spans="1:26" x14ac:dyDescent="0.35">
      <c r="A329" s="1">
        <v>1897.09</v>
      </c>
      <c r="B329" s="2">
        <v>4.9800000000000004</v>
      </c>
      <c r="C329" s="3">
        <v>0.18</v>
      </c>
      <c r="D329" s="4">
        <v>0.28499999999999998</v>
      </c>
      <c r="E329" s="5">
        <v>6.7553424790000003</v>
      </c>
      <c r="F329" s="3">
        <f t="shared" si="61"/>
        <v>1897.7083333333092</v>
      </c>
      <c r="G329" s="6">
        <f>G321*4/12+G333*8/12</f>
        <v>3.3666666666666667</v>
      </c>
      <c r="H329" s="3">
        <f t="shared" ref="H329:H392" si="67">B329*$E$1838/E329</f>
        <v>224.57076376452952</v>
      </c>
      <c r="I329" s="3">
        <f t="shared" ref="I329:I392" si="68">C329*$E$1838/E329</f>
        <v>8.1170155577540779</v>
      </c>
      <c r="J329" s="7">
        <f t="shared" si="62"/>
        <v>929.54222432460801</v>
      </c>
      <c r="K329" s="3">
        <f t="shared" ref="K329:K392" si="69">D329*$E$1838/E329</f>
        <v>12.851941299777289</v>
      </c>
      <c r="L329" s="7">
        <f t="shared" ref="L329:L392" si="70">K329*(J329/H329)</f>
        <v>53.196693560745636</v>
      </c>
      <c r="M329" s="27">
        <f t="shared" si="64"/>
        <v>19.372370293397797</v>
      </c>
      <c r="N329" s="9"/>
      <c r="O329" s="10">
        <f t="shared" si="65"/>
        <v>24.266748911108195</v>
      </c>
      <c r="P329" s="10"/>
      <c r="Q329" s="29">
        <f t="shared" si="66"/>
        <v>2.4584612230911032E-3</v>
      </c>
      <c r="R329" s="6">
        <f t="shared" ref="R329:R392" si="71">((G329/G330+G329/1200+((1+G330/1200)^(-119))*(1-G329/G330)))</f>
        <v>1.0031565055265037</v>
      </c>
      <c r="S329" s="6">
        <f t="shared" si="63"/>
        <v>6.2820934472518903</v>
      </c>
      <c r="T329" s="13">
        <f t="shared" ref="T329:T392" si="72">(($J449/$J329)^(1/10)-1)</f>
        <v>5.1013692402144928E-2</v>
      </c>
      <c r="U329" s="67">
        <f t="shared" ref="U329:U392" si="73">(($S449/$S329)^(1/10)-1)</f>
        <v>-1.636509967011035E-3</v>
      </c>
      <c r="V329" s="13">
        <f t="shared" ref="V329:V392" si="74">T329-U329</f>
        <v>5.2650202369155963E-2</v>
      </c>
      <c r="Y329" s="28"/>
      <c r="Z329" s="28"/>
    </row>
    <row r="330" spans="1:26" x14ac:dyDescent="0.35">
      <c r="A330" s="1">
        <v>1897.1</v>
      </c>
      <c r="B330" s="2">
        <v>4.82</v>
      </c>
      <c r="C330" s="3">
        <v>0.18</v>
      </c>
      <c r="D330" s="4">
        <v>0.29330000000000001</v>
      </c>
      <c r="E330" s="5">
        <v>6.6601933879999997</v>
      </c>
      <c r="F330" s="3">
        <f t="shared" ref="F330:F393" si="75">F329+1/12</f>
        <v>1897.7916666666424</v>
      </c>
      <c r="G330" s="6">
        <f>G321*3/12+G333*9/12</f>
        <v>3.3625000000000003</v>
      </c>
      <c r="H330" s="3">
        <f t="shared" si="67"/>
        <v>220.46083266073478</v>
      </c>
      <c r="I330" s="3">
        <f t="shared" si="68"/>
        <v>8.2329771533054483</v>
      </c>
      <c r="J330" s="7">
        <f t="shared" ref="J330:J393" si="76">J329*((H330+(I330/12))/H329)</f>
        <v>915.37024223441972</v>
      </c>
      <c r="K330" s="3">
        <f t="shared" si="69"/>
        <v>13.415178883691601</v>
      </c>
      <c r="L330" s="7">
        <f t="shared" si="70"/>
        <v>55.700848972480358</v>
      </c>
      <c r="M330" s="27">
        <f t="shared" si="64"/>
        <v>19.028031223902421</v>
      </c>
      <c r="N330" s="9"/>
      <c r="O330" s="10">
        <f t="shared" si="65"/>
        <v>23.807217097742292</v>
      </c>
      <c r="P330" s="10"/>
      <c r="Q330" s="29">
        <f t="shared" si="66"/>
        <v>8.6208907337634311E-4</v>
      </c>
      <c r="R330" s="6">
        <f t="shared" si="71"/>
        <v>1.0031531022190128</v>
      </c>
      <c r="S330" s="6">
        <f t="shared" ref="S330:S393" si="77">S329*R329*E329/E330</f>
        <v>6.3919536645254835</v>
      </c>
      <c r="T330" s="13">
        <f t="shared" si="72"/>
        <v>4.0080107097376194E-2</v>
      </c>
      <c r="U330" s="67">
        <f t="shared" si="73"/>
        <v>-4.2091152882934857E-3</v>
      </c>
      <c r="V330" s="13">
        <f t="shared" si="74"/>
        <v>4.428922238566968E-2</v>
      </c>
      <c r="Y330" s="28"/>
      <c r="Z330" s="28"/>
    </row>
    <row r="331" spans="1:26" x14ac:dyDescent="0.35">
      <c r="A331" s="1">
        <v>1897.11</v>
      </c>
      <c r="B331" s="2">
        <v>4.6500000000000004</v>
      </c>
      <c r="C331" s="3">
        <v>0.18</v>
      </c>
      <c r="D331" s="4">
        <v>0.30170000000000002</v>
      </c>
      <c r="E331" s="5">
        <v>6.6601933879999997</v>
      </c>
      <c r="F331" s="3">
        <f t="shared" si="75"/>
        <v>1897.8749999999757</v>
      </c>
      <c r="G331" s="6">
        <f>G321*2/12+G333*10/12</f>
        <v>3.3583333333333334</v>
      </c>
      <c r="H331" s="3">
        <f t="shared" si="67"/>
        <v>212.68524312705742</v>
      </c>
      <c r="I331" s="3">
        <f t="shared" si="68"/>
        <v>8.2329771533054483</v>
      </c>
      <c r="J331" s="7">
        <f t="shared" si="76"/>
        <v>885.93406224555349</v>
      </c>
      <c r="K331" s="3">
        <f t="shared" si="69"/>
        <v>13.799384484179187</v>
      </c>
      <c r="L331" s="7">
        <f t="shared" si="70"/>
        <v>57.480926146125483</v>
      </c>
      <c r="M331" s="27">
        <f t="shared" si="64"/>
        <v>18.358448098050221</v>
      </c>
      <c r="N331" s="9"/>
      <c r="O331" s="10">
        <f t="shared" si="65"/>
        <v>22.943021658320248</v>
      </c>
      <c r="P331" s="10"/>
      <c r="Q331" s="29">
        <f t="shared" si="66"/>
        <v>1.6591271266084354E-3</v>
      </c>
      <c r="R331" s="6">
        <f t="shared" si="71"/>
        <v>1.0031496989302324</v>
      </c>
      <c r="S331" s="6">
        <f t="shared" si="77"/>
        <v>6.4121081478089259</v>
      </c>
      <c r="T331" s="13">
        <f t="shared" si="72"/>
        <v>4.2124194539456816E-2</v>
      </c>
      <c r="U331" s="67">
        <f t="shared" si="73"/>
        <v>-1.846661492059809E-4</v>
      </c>
      <c r="V331" s="13">
        <f t="shared" si="74"/>
        <v>4.2308860688662797E-2</v>
      </c>
      <c r="Y331" s="28"/>
      <c r="Z331" s="28"/>
    </row>
    <row r="332" spans="1:26" x14ac:dyDescent="0.35">
      <c r="A332" s="1">
        <v>1897.12</v>
      </c>
      <c r="B332" s="2">
        <v>4.75</v>
      </c>
      <c r="C332" s="3">
        <v>0.18</v>
      </c>
      <c r="D332" s="4">
        <v>0.31</v>
      </c>
      <c r="E332" s="5">
        <v>6.6601933879999997</v>
      </c>
      <c r="F332" s="3">
        <f t="shared" si="75"/>
        <v>1897.9583333333089</v>
      </c>
      <c r="G332" s="6">
        <f>G321*1/12+G333*11/12</f>
        <v>3.3541666666666665</v>
      </c>
      <c r="H332" s="3">
        <f t="shared" si="67"/>
        <v>217.25911932333818</v>
      </c>
      <c r="I332" s="3">
        <f t="shared" si="68"/>
        <v>8.2329771533054483</v>
      </c>
      <c r="J332" s="7">
        <f t="shared" si="76"/>
        <v>907.84425948388412</v>
      </c>
      <c r="K332" s="3">
        <f t="shared" si="69"/>
        <v>14.179016208470493</v>
      </c>
      <c r="L332" s="7">
        <f t="shared" si="70"/>
        <v>59.248783250527183</v>
      </c>
      <c r="M332" s="27">
        <f t="shared" si="64"/>
        <v>18.748757662525495</v>
      </c>
      <c r="N332" s="9"/>
      <c r="O332" s="10">
        <f t="shared" si="65"/>
        <v>23.401121903654278</v>
      </c>
      <c r="P332" s="10"/>
      <c r="Q332" s="29">
        <f t="shared" si="66"/>
        <v>-1.7115718291626503E-3</v>
      </c>
      <c r="R332" s="6">
        <f t="shared" si="71"/>
        <v>1.0031462956601689</v>
      </c>
      <c r="S332" s="6">
        <f t="shared" si="77"/>
        <v>6.4323043579826136</v>
      </c>
      <c r="T332" s="13">
        <f t="shared" si="72"/>
        <v>4.7616955694373075E-2</v>
      </c>
      <c r="U332" s="67">
        <f t="shared" si="73"/>
        <v>1.8350429548992242E-3</v>
      </c>
      <c r="V332" s="13">
        <f t="shared" si="74"/>
        <v>4.5781912739473851E-2</v>
      </c>
      <c r="Y332" s="28"/>
      <c r="Z332" s="28"/>
    </row>
    <row r="333" spans="1:26" x14ac:dyDescent="0.35">
      <c r="A333" s="1">
        <v>1898.01</v>
      </c>
      <c r="B333" s="2">
        <v>4.88</v>
      </c>
      <c r="C333" s="3">
        <v>0.1817</v>
      </c>
      <c r="D333" s="4">
        <v>0.31330000000000002</v>
      </c>
      <c r="E333" s="5">
        <v>6.6601933879999997</v>
      </c>
      <c r="F333" s="3">
        <f t="shared" si="75"/>
        <v>1898.0416666666422</v>
      </c>
      <c r="G333" s="6">
        <v>3.35</v>
      </c>
      <c r="H333" s="3">
        <f t="shared" si="67"/>
        <v>223.20515837850323</v>
      </c>
      <c r="I333" s="3">
        <f t="shared" si="68"/>
        <v>8.3107330486422217</v>
      </c>
      <c r="J333" s="7">
        <f t="shared" si="76"/>
        <v>935.58447609341181</v>
      </c>
      <c r="K333" s="3">
        <f t="shared" si="69"/>
        <v>14.329954122947761</v>
      </c>
      <c r="L333" s="7">
        <f t="shared" si="70"/>
        <v>60.065290237718436</v>
      </c>
      <c r="M333" s="27">
        <f t="shared" si="64"/>
        <v>19.24900002181375</v>
      </c>
      <c r="N333" s="9"/>
      <c r="O333" s="10">
        <f t="shared" si="65"/>
        <v>23.993240200753732</v>
      </c>
      <c r="P333" s="10"/>
      <c r="Q333" s="29">
        <f t="shared" si="66"/>
        <v>-4.1739014245349149E-3</v>
      </c>
      <c r="R333" s="6">
        <f t="shared" si="71"/>
        <v>1.0045491757317953</v>
      </c>
      <c r="S333" s="6">
        <f t="shared" si="77"/>
        <v>6.4525422892690196</v>
      </c>
      <c r="T333" s="13">
        <f t="shared" si="72"/>
        <v>5.0540328754758779E-2</v>
      </c>
      <c r="U333" s="67">
        <f t="shared" si="73"/>
        <v>2.8001337431431406E-3</v>
      </c>
      <c r="V333" s="13">
        <f t="shared" si="74"/>
        <v>4.7740195011615638E-2</v>
      </c>
      <c r="Y333" s="28"/>
      <c r="Z333" s="28"/>
    </row>
    <row r="334" spans="1:26" x14ac:dyDescent="0.35">
      <c r="A334" s="1">
        <v>1898.02</v>
      </c>
      <c r="B334" s="2">
        <v>4.87</v>
      </c>
      <c r="C334" s="3">
        <v>0.18329999999999999</v>
      </c>
      <c r="D334" s="4">
        <v>0.31669999999999998</v>
      </c>
      <c r="E334" s="5">
        <v>6.7553424790000003</v>
      </c>
      <c r="F334" s="3">
        <f t="shared" si="75"/>
        <v>1898.1249999999754</v>
      </c>
      <c r="G334" s="6">
        <f>G333*11/12+G345*1/12</f>
        <v>3.3291666666666666</v>
      </c>
      <c r="H334" s="3">
        <f t="shared" si="67"/>
        <v>219.61036536812423</v>
      </c>
      <c r="I334" s="3">
        <f t="shared" si="68"/>
        <v>8.2658275096462361</v>
      </c>
      <c r="J334" s="7">
        <f t="shared" si="76"/>
        <v>923.40382475890419</v>
      </c>
      <c r="K334" s="3">
        <f t="shared" si="69"/>
        <v>14.281437928559535</v>
      </c>
      <c r="L334" s="7">
        <f t="shared" si="70"/>
        <v>60.04969020557391</v>
      </c>
      <c r="M334" s="27">
        <f t="shared" si="64"/>
        <v>18.91813188800214</v>
      </c>
      <c r="N334" s="9"/>
      <c r="O334" s="10">
        <f t="shared" si="65"/>
        <v>23.551290011325065</v>
      </c>
      <c r="P334" s="10"/>
      <c r="Q334" s="29">
        <f t="shared" si="66"/>
        <v>-5.501052134226983E-4</v>
      </c>
      <c r="R334" s="6">
        <f t="shared" si="71"/>
        <v>1.0045335421733654</v>
      </c>
      <c r="S334" s="6">
        <f t="shared" si="77"/>
        <v>6.3905984439118333</v>
      </c>
      <c r="T334" s="13">
        <f t="shared" si="72"/>
        <v>4.9745786122119329E-2</v>
      </c>
      <c r="U334" s="67">
        <f t="shared" si="73"/>
        <v>5.2770722320227836E-3</v>
      </c>
      <c r="V334" s="13">
        <f t="shared" si="74"/>
        <v>4.4468713890096545E-2</v>
      </c>
      <c r="Y334" s="28"/>
      <c r="Z334" s="28"/>
    </row>
    <row r="335" spans="1:26" x14ac:dyDescent="0.35">
      <c r="A335" s="1">
        <v>1898.03</v>
      </c>
      <c r="B335" s="2">
        <v>4.6500000000000004</v>
      </c>
      <c r="C335" s="3">
        <v>0.185</v>
      </c>
      <c r="D335" s="4">
        <v>0.32</v>
      </c>
      <c r="E335" s="5">
        <v>6.7553424790000003</v>
      </c>
      <c r="F335" s="3">
        <f t="shared" si="75"/>
        <v>1898.2083333333087</v>
      </c>
      <c r="G335" s="6">
        <f>G333*10/12+G345*2/12</f>
        <v>3.3083333333333331</v>
      </c>
      <c r="H335" s="3">
        <f t="shared" si="67"/>
        <v>209.6895685753137</v>
      </c>
      <c r="I335" s="3">
        <f t="shared" si="68"/>
        <v>8.3424882121361357</v>
      </c>
      <c r="J335" s="7">
        <f t="shared" si="76"/>
        <v>884.61264765789269</v>
      </c>
      <c r="K335" s="3">
        <f t="shared" si="69"/>
        <v>14.430249880451695</v>
      </c>
      <c r="L335" s="7">
        <f t="shared" si="70"/>
        <v>60.876569301188319</v>
      </c>
      <c r="M335" s="27">
        <f t="shared" si="64"/>
        <v>18.042174923468679</v>
      </c>
      <c r="N335" s="9"/>
      <c r="O335" s="10">
        <f t="shared" si="65"/>
        <v>22.437784146714669</v>
      </c>
      <c r="P335" s="10"/>
      <c r="Q335" s="29">
        <f t="shared" si="66"/>
        <v>2.2245766228676314E-3</v>
      </c>
      <c r="R335" s="6">
        <f t="shared" si="71"/>
        <v>1.0045179109625422</v>
      </c>
      <c r="S335" s="6">
        <f t="shared" si="77"/>
        <v>6.4195704914703509</v>
      </c>
      <c r="T335" s="13">
        <f t="shared" si="72"/>
        <v>5.9046936241137882E-2</v>
      </c>
      <c r="U335" s="67">
        <f t="shared" si="73"/>
        <v>5.2208557343700335E-3</v>
      </c>
      <c r="V335" s="13">
        <f t="shared" si="74"/>
        <v>5.3826080506767848E-2</v>
      </c>
      <c r="Y335" s="28"/>
      <c r="Z335" s="28"/>
    </row>
    <row r="336" spans="1:26" x14ac:dyDescent="0.35">
      <c r="A336" s="1">
        <v>1898.04</v>
      </c>
      <c r="B336" s="2">
        <v>4.57</v>
      </c>
      <c r="C336" s="3">
        <v>0.1867</v>
      </c>
      <c r="D336" s="4">
        <v>0.32329999999999998</v>
      </c>
      <c r="E336" s="5">
        <v>6.7553424790000003</v>
      </c>
      <c r="F336" s="3">
        <f t="shared" si="75"/>
        <v>1898.291666666642</v>
      </c>
      <c r="G336" s="6">
        <f>G333*9/12+G345*3/12</f>
        <v>3.2875000000000001</v>
      </c>
      <c r="H336" s="3">
        <f t="shared" si="67"/>
        <v>206.08200610520078</v>
      </c>
      <c r="I336" s="3">
        <f t="shared" si="68"/>
        <v>8.4191489146260352</v>
      </c>
      <c r="J336" s="7">
        <f t="shared" si="76"/>
        <v>872.35331144940074</v>
      </c>
      <c r="K336" s="3">
        <f t="shared" si="69"/>
        <v>14.57906183234385</v>
      </c>
      <c r="L336" s="7">
        <f t="shared" si="70"/>
        <v>61.713747394221258</v>
      </c>
      <c r="M336" s="27">
        <f t="shared" si="64"/>
        <v>17.705089426411774</v>
      </c>
      <c r="N336" s="9"/>
      <c r="O336" s="10">
        <f t="shared" si="65"/>
        <v>21.998739622916386</v>
      </c>
      <c r="P336" s="10"/>
      <c r="Q336" s="29">
        <f t="shared" si="66"/>
        <v>4.621868235449425E-3</v>
      </c>
      <c r="R336" s="6">
        <f t="shared" si="71"/>
        <v>1.0045022821029856</v>
      </c>
      <c r="S336" s="6">
        <f t="shared" si="77"/>
        <v>6.448573539368577</v>
      </c>
      <c r="T336" s="13">
        <f t="shared" si="72"/>
        <v>6.5447985587445912E-2</v>
      </c>
      <c r="U336" s="67">
        <f t="shared" si="73"/>
        <v>4.0551665059966879E-3</v>
      </c>
      <c r="V336" s="13">
        <f t="shared" si="74"/>
        <v>6.1392819081449224E-2</v>
      </c>
      <c r="Y336" s="28"/>
      <c r="Z336" s="28"/>
    </row>
    <row r="337" spans="1:26" x14ac:dyDescent="0.35">
      <c r="A337" s="1">
        <v>1898.05</v>
      </c>
      <c r="B337" s="2">
        <v>4.87</v>
      </c>
      <c r="C337" s="3">
        <v>0.1883</v>
      </c>
      <c r="D337" s="4">
        <v>0.32669999999999999</v>
      </c>
      <c r="E337" s="5">
        <v>7.2310717359999996</v>
      </c>
      <c r="F337" s="3">
        <f t="shared" si="75"/>
        <v>1898.3749999999752</v>
      </c>
      <c r="G337" s="6">
        <f>G333*8/12+G345*4/12</f>
        <v>3.2666666666666666</v>
      </c>
      <c r="H337" s="3">
        <f t="shared" si="67"/>
        <v>205.16228909943706</v>
      </c>
      <c r="I337" s="3">
        <f t="shared" si="68"/>
        <v>7.9326609933108818</v>
      </c>
      <c r="J337" s="7">
        <f t="shared" si="76"/>
        <v>871.25838526283644</v>
      </c>
      <c r="K337" s="3">
        <f t="shared" si="69"/>
        <v>13.763145759504329</v>
      </c>
      <c r="L337" s="7">
        <f t="shared" si="70"/>
        <v>58.447662107878571</v>
      </c>
      <c r="M337" s="27">
        <f t="shared" si="64"/>
        <v>17.595635274512819</v>
      </c>
      <c r="N337" s="9"/>
      <c r="O337" s="10">
        <f t="shared" si="65"/>
        <v>21.839402613257249</v>
      </c>
      <c r="P337" s="10"/>
      <c r="Q337" s="29">
        <f t="shared" si="66"/>
        <v>1.3036233662140261E-2</v>
      </c>
      <c r="R337" s="6">
        <f t="shared" si="71"/>
        <v>1.0044866555983616</v>
      </c>
      <c r="S337" s="6">
        <f t="shared" si="77"/>
        <v>6.0514477276894061</v>
      </c>
      <c r="T337" s="13">
        <f t="shared" si="72"/>
        <v>7.1681452138368851E-2</v>
      </c>
      <c r="U337" s="67">
        <f t="shared" si="73"/>
        <v>1.085656649906297E-2</v>
      </c>
      <c r="V337" s="13">
        <f t="shared" si="74"/>
        <v>6.0824885639305881E-2</v>
      </c>
      <c r="Y337" s="28"/>
      <c r="Z337" s="28"/>
    </row>
    <row r="338" spans="1:26" x14ac:dyDescent="0.35">
      <c r="A338" s="1">
        <v>1898.06</v>
      </c>
      <c r="B338" s="2">
        <v>5.0599999999999996</v>
      </c>
      <c r="C338" s="3">
        <v>0.19</v>
      </c>
      <c r="D338" s="4">
        <v>0.33</v>
      </c>
      <c r="E338" s="5">
        <v>6.7553424790000003</v>
      </c>
      <c r="F338" s="3">
        <f t="shared" si="75"/>
        <v>1898.4583333333085</v>
      </c>
      <c r="G338" s="6">
        <f>G333*7/12+G345*5/12</f>
        <v>3.2458333333333336</v>
      </c>
      <c r="H338" s="3">
        <f t="shared" si="67"/>
        <v>228.17832623464238</v>
      </c>
      <c r="I338" s="3">
        <f t="shared" si="68"/>
        <v>8.5679608665181934</v>
      </c>
      <c r="J338" s="7">
        <f t="shared" si="76"/>
        <v>972.03222184907327</v>
      </c>
      <c r="K338" s="3">
        <f t="shared" si="69"/>
        <v>14.881195189215811</v>
      </c>
      <c r="L338" s="7">
        <f t="shared" si="70"/>
        <v>63.393405772765661</v>
      </c>
      <c r="M338" s="27">
        <f t="shared" si="64"/>
        <v>19.544817480547994</v>
      </c>
      <c r="N338" s="9"/>
      <c r="O338" s="10">
        <f t="shared" si="65"/>
        <v>24.234946843797776</v>
      </c>
      <c r="P338" s="10"/>
      <c r="Q338" s="29">
        <f t="shared" si="66"/>
        <v>2.033044597252974E-3</v>
      </c>
      <c r="R338" s="6">
        <f t="shared" si="71"/>
        <v>1.0044710314523426</v>
      </c>
      <c r="S338" s="6">
        <f t="shared" si="77"/>
        <v>6.5066696275820988</v>
      </c>
      <c r="T338" s="13">
        <f t="shared" si="72"/>
        <v>6.063933623885176E-2</v>
      </c>
      <c r="U338" s="67">
        <f t="shared" si="73"/>
        <v>3.9470258323308638E-3</v>
      </c>
      <c r="V338" s="13">
        <f t="shared" si="74"/>
        <v>5.6692310406520896E-2</v>
      </c>
      <c r="Y338" s="28"/>
      <c r="Z338" s="28"/>
    </row>
    <row r="339" spans="1:26" x14ac:dyDescent="0.35">
      <c r="A339" s="1">
        <v>1898.07</v>
      </c>
      <c r="B339" s="2">
        <v>5.08</v>
      </c>
      <c r="C339" s="3">
        <v>0.19170000000000001</v>
      </c>
      <c r="D339" s="4">
        <v>0.33329999999999999</v>
      </c>
      <c r="E339" s="5">
        <v>6.6601933879999997</v>
      </c>
      <c r="F339" s="3">
        <f t="shared" si="75"/>
        <v>1898.5416666666417</v>
      </c>
      <c r="G339" s="6">
        <f>G333*6/12+G345*6/12</f>
        <v>3.2250000000000001</v>
      </c>
      <c r="H339" s="3">
        <f t="shared" si="67"/>
        <v>232.35291077106487</v>
      </c>
      <c r="I339" s="3">
        <f t="shared" si="68"/>
        <v>8.7681206682703028</v>
      </c>
      <c r="J339" s="7">
        <f t="shared" si="76"/>
        <v>992.92847470008837</v>
      </c>
      <c r="K339" s="3">
        <f t="shared" si="69"/>
        <v>15.24472936220392</v>
      </c>
      <c r="L339" s="7">
        <f t="shared" si="70"/>
        <v>65.146271775106186</v>
      </c>
      <c r="M339" s="27">
        <f t="shared" si="64"/>
        <v>19.858943014167309</v>
      </c>
      <c r="N339" s="9"/>
      <c r="O339" s="10">
        <f t="shared" si="65"/>
        <v>24.597156500082132</v>
      </c>
      <c r="P339" s="10"/>
      <c r="Q339" s="29">
        <f t="shared" si="66"/>
        <v>-1.1232274275904328E-3</v>
      </c>
      <c r="R339" s="6">
        <f t="shared" si="71"/>
        <v>1.0044554096686071</v>
      </c>
      <c r="S339" s="6">
        <f t="shared" si="77"/>
        <v>6.6291325749157366</v>
      </c>
      <c r="T339" s="13">
        <f t="shared" si="72"/>
        <v>6.1505967617123236E-2</v>
      </c>
      <c r="U339" s="67">
        <f t="shared" si="73"/>
        <v>1.3759423335382159E-3</v>
      </c>
      <c r="V339" s="13">
        <f t="shared" si="74"/>
        <v>6.013002528358502E-2</v>
      </c>
      <c r="Y339" s="28"/>
      <c r="Z339" s="28"/>
    </row>
    <row r="340" spans="1:26" x14ac:dyDescent="0.35">
      <c r="A340" s="1">
        <v>1898.08</v>
      </c>
      <c r="B340" s="2">
        <v>5.27</v>
      </c>
      <c r="C340" s="3">
        <v>0.1933</v>
      </c>
      <c r="D340" s="4">
        <v>0.3367</v>
      </c>
      <c r="E340" s="5">
        <v>6.6601933879999997</v>
      </c>
      <c r="F340" s="3">
        <f t="shared" si="75"/>
        <v>1898.624999999975</v>
      </c>
      <c r="G340" s="6">
        <f>G333*5/12+G345*7/12</f>
        <v>3.2041666666666666</v>
      </c>
      <c r="H340" s="3">
        <f t="shared" si="67"/>
        <v>241.04327554399836</v>
      </c>
      <c r="I340" s="3">
        <f t="shared" si="68"/>
        <v>8.8413026874107938</v>
      </c>
      <c r="J340" s="7">
        <f t="shared" si="76"/>
        <v>1033.2140717551363</v>
      </c>
      <c r="K340" s="3">
        <f t="shared" si="69"/>
        <v>15.400241152877468</v>
      </c>
      <c r="L340" s="7">
        <f t="shared" si="70"/>
        <v>66.01198822769534</v>
      </c>
      <c r="M340" s="27">
        <f t="shared" si="64"/>
        <v>20.544915179153278</v>
      </c>
      <c r="N340" s="9"/>
      <c r="O340" s="10">
        <f t="shared" si="65"/>
        <v>25.417053562570146</v>
      </c>
      <c r="P340" s="10"/>
      <c r="Q340" s="29">
        <f t="shared" si="66"/>
        <v>-2.5961971848833462E-3</v>
      </c>
      <c r="R340" s="6">
        <f t="shared" si="71"/>
        <v>1.0044397902508402</v>
      </c>
      <c r="S340" s="6">
        <f t="shared" si="77"/>
        <v>6.6586680762844948</v>
      </c>
      <c r="T340" s="13">
        <f t="shared" si="72"/>
        <v>6.2188029845567705E-2</v>
      </c>
      <c r="U340" s="67">
        <f t="shared" si="73"/>
        <v>1.3240844829440768E-3</v>
      </c>
      <c r="V340" s="13">
        <f t="shared" si="74"/>
        <v>6.0863945362623628E-2</v>
      </c>
      <c r="Y340" s="28"/>
      <c r="Z340" s="28"/>
    </row>
    <row r="341" spans="1:26" x14ac:dyDescent="0.35">
      <c r="A341" s="1">
        <v>1898.09</v>
      </c>
      <c r="B341" s="2">
        <v>5.26</v>
      </c>
      <c r="C341" s="3">
        <v>0.19500000000000001</v>
      </c>
      <c r="D341" s="4">
        <v>0.34</v>
      </c>
      <c r="E341" s="5">
        <v>6.6601933879999997</v>
      </c>
      <c r="F341" s="3">
        <f t="shared" si="75"/>
        <v>1898.7083333333082</v>
      </c>
      <c r="G341" s="6">
        <f>G333*4/12+G345*8/12</f>
        <v>3.1833333333333336</v>
      </c>
      <c r="H341" s="3">
        <f t="shared" si="67"/>
        <v>240.5858879243703</v>
      </c>
      <c r="I341" s="3">
        <f t="shared" si="68"/>
        <v>8.919058582747569</v>
      </c>
      <c r="J341" s="7">
        <f t="shared" si="76"/>
        <v>1034.4394205119618</v>
      </c>
      <c r="K341" s="3">
        <f t="shared" si="69"/>
        <v>15.551179067354735</v>
      </c>
      <c r="L341" s="7">
        <f t="shared" si="70"/>
        <v>66.86490550837776</v>
      </c>
      <c r="M341" s="27">
        <f t="shared" si="64"/>
        <v>20.442732862691294</v>
      </c>
      <c r="N341" s="9"/>
      <c r="O341" s="10">
        <f t="shared" si="65"/>
        <v>25.263043091810573</v>
      </c>
      <c r="P341" s="10"/>
      <c r="Q341" s="29">
        <f t="shared" si="66"/>
        <v>-2.1445692694496421E-3</v>
      </c>
      <c r="R341" s="6">
        <f t="shared" si="71"/>
        <v>1.0044241732027328</v>
      </c>
      <c r="S341" s="6">
        <f t="shared" si="77"/>
        <v>6.6882311658931632</v>
      </c>
      <c r="T341" s="13">
        <f t="shared" si="72"/>
        <v>6.1342048655665504E-2</v>
      </c>
      <c r="U341" s="67">
        <f t="shared" si="73"/>
        <v>1.2730567834109419E-3</v>
      </c>
      <c r="V341" s="13">
        <f t="shared" si="74"/>
        <v>6.0068991872254562E-2</v>
      </c>
      <c r="Y341" s="28"/>
      <c r="Z341" s="28"/>
    </row>
    <row r="342" spans="1:26" x14ac:dyDescent="0.35">
      <c r="A342" s="1">
        <v>1898.1</v>
      </c>
      <c r="B342" s="2">
        <v>5.15</v>
      </c>
      <c r="C342" s="3">
        <v>0.19670000000000001</v>
      </c>
      <c r="D342" s="4">
        <v>0.34329999999999999</v>
      </c>
      <c r="E342" s="5">
        <v>6.6601933879999997</v>
      </c>
      <c r="F342" s="3">
        <f t="shared" si="75"/>
        <v>1898.7916666666415</v>
      </c>
      <c r="G342" s="6">
        <f>G333*3/12+G345*9/12</f>
        <v>3.1625000000000001</v>
      </c>
      <c r="H342" s="3">
        <f t="shared" si="67"/>
        <v>235.55462410846144</v>
      </c>
      <c r="I342" s="3">
        <f t="shared" si="68"/>
        <v>8.9968144780843424</v>
      </c>
      <c r="J342" s="7">
        <f t="shared" si="76"/>
        <v>1016.0302665027559</v>
      </c>
      <c r="K342" s="3">
        <f t="shared" si="69"/>
        <v>15.702116981832001</v>
      </c>
      <c r="L342" s="7">
        <f t="shared" si="70"/>
        <v>67.728774852504088</v>
      </c>
      <c r="M342" s="27">
        <f t="shared" si="64"/>
        <v>19.947199825773655</v>
      </c>
      <c r="N342" s="9"/>
      <c r="O342" s="10">
        <f t="shared" si="65"/>
        <v>24.627181229803426</v>
      </c>
      <c r="P342" s="10"/>
      <c r="Q342" s="29">
        <f t="shared" si="66"/>
        <v>-1.8673158147902019E-3</v>
      </c>
      <c r="R342" s="6">
        <f t="shared" si="71"/>
        <v>1.0044085585279816</v>
      </c>
      <c r="S342" s="6">
        <f t="shared" si="77"/>
        <v>6.7178210589909906</v>
      </c>
      <c r="T342" s="13">
        <f t="shared" si="72"/>
        <v>6.3829341572826603E-2</v>
      </c>
      <c r="U342" s="67">
        <f t="shared" si="73"/>
        <v>1.4172668657530529E-4</v>
      </c>
      <c r="V342" s="13">
        <f t="shared" si="74"/>
        <v>6.3687614886251298E-2</v>
      </c>
      <c r="Y342" s="28"/>
      <c r="Z342" s="28"/>
    </row>
    <row r="343" spans="1:26" x14ac:dyDescent="0.35">
      <c r="A343" s="1">
        <v>1898.11</v>
      </c>
      <c r="B343" s="2">
        <v>5.32</v>
      </c>
      <c r="C343" s="3">
        <v>0.1983</v>
      </c>
      <c r="D343" s="4">
        <v>0.34670000000000001</v>
      </c>
      <c r="E343" s="5">
        <v>6.6601933879999997</v>
      </c>
      <c r="F343" s="3">
        <f t="shared" si="75"/>
        <v>1898.8749999999748</v>
      </c>
      <c r="G343" s="6">
        <f>G333*2/12+G345*10/12</f>
        <v>3.1416666666666666</v>
      </c>
      <c r="H343" s="3">
        <f t="shared" si="67"/>
        <v>243.3302136421388</v>
      </c>
      <c r="I343" s="3">
        <f t="shared" si="68"/>
        <v>9.0699964972248353</v>
      </c>
      <c r="J343" s="7">
        <f t="shared" si="76"/>
        <v>1052.8293044560426</v>
      </c>
      <c r="K343" s="3">
        <f t="shared" si="69"/>
        <v>15.857628772505549</v>
      </c>
      <c r="L343" s="7">
        <f t="shared" si="70"/>
        <v>68.612015010321414</v>
      </c>
      <c r="M343" s="27">
        <f t="shared" si="64"/>
        <v>20.527416324811291</v>
      </c>
      <c r="N343" s="9"/>
      <c r="O343" s="10">
        <f t="shared" si="65"/>
        <v>25.31904368550375</v>
      </c>
      <c r="P343" s="10"/>
      <c r="Q343" s="29">
        <f t="shared" si="66"/>
        <v>-4.2081023515611743E-3</v>
      </c>
      <c r="R343" s="6">
        <f t="shared" si="71"/>
        <v>1.0043929462302907</v>
      </c>
      <c r="S343" s="6">
        <f t="shared" si="77"/>
        <v>6.74743696631006</v>
      </c>
      <c r="T343" s="13">
        <f t="shared" si="72"/>
        <v>6.6283648972159881E-2</v>
      </c>
      <c r="U343" s="67">
        <f t="shared" si="73"/>
        <v>-9.7686806646923863E-4</v>
      </c>
      <c r="V343" s="13">
        <f t="shared" si="74"/>
        <v>6.726051703862912E-2</v>
      </c>
      <c r="Y343" s="28"/>
      <c r="Z343" s="28"/>
    </row>
    <row r="344" spans="1:26" x14ac:dyDescent="0.35">
      <c r="A344" s="1">
        <v>1898.12</v>
      </c>
      <c r="B344" s="2">
        <v>5.65</v>
      </c>
      <c r="C344" s="3">
        <v>0.2</v>
      </c>
      <c r="D344" s="4">
        <v>0.35</v>
      </c>
      <c r="E344" s="5">
        <v>6.7553424790000003</v>
      </c>
      <c r="F344" s="3">
        <f t="shared" si="75"/>
        <v>1898.958333333308</v>
      </c>
      <c r="G344" s="6">
        <f>G333*1/12+G345*11/12</f>
        <v>3.1208333333333336</v>
      </c>
      <c r="H344" s="3">
        <f t="shared" si="67"/>
        <v>254.78409945172524</v>
      </c>
      <c r="I344" s="3">
        <f t="shared" si="68"/>
        <v>9.018906175282309</v>
      </c>
      <c r="J344" s="7">
        <f t="shared" si="76"/>
        <v>1105.6392994179268</v>
      </c>
      <c r="K344" s="3">
        <f t="shared" si="69"/>
        <v>15.783085806744038</v>
      </c>
      <c r="L344" s="7">
        <f t="shared" si="70"/>
        <v>68.490930052437932</v>
      </c>
      <c r="M344" s="27">
        <f t="shared" si="64"/>
        <v>21.403631985448179</v>
      </c>
      <c r="N344" s="9"/>
      <c r="O344" s="10">
        <f t="shared" si="65"/>
        <v>26.371858460631412</v>
      </c>
      <c r="P344" s="10"/>
      <c r="Q344" s="29">
        <f t="shared" si="66"/>
        <v>-4.6050711802030977E-3</v>
      </c>
      <c r="R344" s="6">
        <f t="shared" si="71"/>
        <v>1.0043773363133697</v>
      </c>
      <c r="S344" s="6">
        <f t="shared" si="77"/>
        <v>6.6816228566601144</v>
      </c>
      <c r="T344" s="13">
        <f t="shared" si="72"/>
        <v>6.2723425576802327E-2</v>
      </c>
      <c r="U344" s="67">
        <f t="shared" si="73"/>
        <v>-6.6552271536934882E-4</v>
      </c>
      <c r="V344" s="13">
        <f t="shared" si="74"/>
        <v>6.3388948292171676E-2</v>
      </c>
      <c r="Y344" s="28"/>
      <c r="Z344" s="28"/>
    </row>
    <row r="345" spans="1:26" x14ac:dyDescent="0.35">
      <c r="A345" s="1">
        <v>1899.01</v>
      </c>
      <c r="B345" s="2">
        <v>6.08</v>
      </c>
      <c r="C345" s="3">
        <v>0.20080000000000001</v>
      </c>
      <c r="D345" s="4">
        <v>0.36080000000000001</v>
      </c>
      <c r="E345" s="5">
        <v>6.7553424790000003</v>
      </c>
      <c r="F345" s="3">
        <f t="shared" si="75"/>
        <v>1899.0416666666413</v>
      </c>
      <c r="G345" s="6">
        <v>3.1</v>
      </c>
      <c r="H345" s="3">
        <f t="shared" si="67"/>
        <v>274.17474772858219</v>
      </c>
      <c r="I345" s="3">
        <f t="shared" si="68"/>
        <v>9.0549817999834392</v>
      </c>
      <c r="J345" s="7">
        <f t="shared" si="76"/>
        <v>1193.0598179477147</v>
      </c>
      <c r="K345" s="3">
        <f t="shared" si="69"/>
        <v>16.270106740209286</v>
      </c>
      <c r="L345" s="7">
        <f t="shared" si="70"/>
        <v>70.798681301897275</v>
      </c>
      <c r="M345" s="27">
        <f t="shared" si="64"/>
        <v>22.932807416487179</v>
      </c>
      <c r="N345" s="9"/>
      <c r="O345" s="10">
        <f t="shared" si="65"/>
        <v>28.222949576087544</v>
      </c>
      <c r="P345" s="10"/>
      <c r="Q345" s="29">
        <f t="shared" si="66"/>
        <v>-4.0674292764648484E-3</v>
      </c>
      <c r="R345" s="6">
        <f t="shared" si="71"/>
        <v>1.0022280750454438</v>
      </c>
      <c r="S345" s="6">
        <f t="shared" si="77"/>
        <v>6.7108705670228135</v>
      </c>
      <c r="T345" s="13">
        <f t="shared" si="72"/>
        <v>5.6525293120711639E-2</v>
      </c>
      <c r="U345" s="67">
        <f t="shared" si="73"/>
        <v>3.4508758039986098E-4</v>
      </c>
      <c r="V345" s="13">
        <f t="shared" si="74"/>
        <v>5.6180205540311778E-2</v>
      </c>
      <c r="Y345" s="28"/>
      <c r="Z345" s="28"/>
    </row>
    <row r="346" spans="1:26" x14ac:dyDescent="0.35">
      <c r="A346" s="1">
        <v>1899.02</v>
      </c>
      <c r="B346" s="2">
        <v>6.31</v>
      </c>
      <c r="C346" s="3">
        <v>0.20169999999999999</v>
      </c>
      <c r="D346" s="4">
        <v>0.37169999999999997</v>
      </c>
      <c r="E346" s="5">
        <v>6.9456325620000001</v>
      </c>
      <c r="F346" s="3">
        <f t="shared" si="75"/>
        <v>1899.1249999999745</v>
      </c>
      <c r="G346" s="6">
        <f>G345*11/12+G357*1/12</f>
        <v>3.104166666666667</v>
      </c>
      <c r="H346" s="3">
        <f t="shared" si="67"/>
        <v>276.75074557161696</v>
      </c>
      <c r="I346" s="3">
        <f t="shared" si="68"/>
        <v>8.8463748624081049</v>
      </c>
      <c r="J346" s="7">
        <f t="shared" si="76"/>
        <v>1207.4770491076317</v>
      </c>
      <c r="K346" s="3">
        <f t="shared" si="69"/>
        <v>16.302417136128369</v>
      </c>
      <c r="L346" s="7">
        <f t="shared" si="70"/>
        <v>71.128243922869515</v>
      </c>
      <c r="M346" s="27">
        <f t="shared" si="64"/>
        <v>23.048117549980198</v>
      </c>
      <c r="N346" s="9"/>
      <c r="O346" s="10">
        <f t="shared" si="65"/>
        <v>28.325993069592659</v>
      </c>
      <c r="P346" s="10"/>
      <c r="Q346" s="29">
        <f t="shared" si="66"/>
        <v>-4.1025988703934091E-4</v>
      </c>
      <c r="R346" s="6">
        <f t="shared" si="71"/>
        <v>1.0022316173344918</v>
      </c>
      <c r="S346" s="6">
        <f t="shared" si="77"/>
        <v>6.5415549514418974</v>
      </c>
      <c r="T346" s="13">
        <f t="shared" si="72"/>
        <v>5.1479835829899345E-2</v>
      </c>
      <c r="U346" s="67">
        <f t="shared" si="73"/>
        <v>2.0539182052696781E-3</v>
      </c>
      <c r="V346" s="13">
        <f t="shared" si="74"/>
        <v>4.9425917624629667E-2</v>
      </c>
      <c r="Y346" s="28"/>
      <c r="Z346" s="28"/>
    </row>
    <row r="347" spans="1:26" x14ac:dyDescent="0.35">
      <c r="A347" s="1">
        <v>1899.03</v>
      </c>
      <c r="B347" s="2">
        <v>6.4</v>
      </c>
      <c r="C347" s="3">
        <v>0.20250000000000001</v>
      </c>
      <c r="D347" s="4">
        <v>0.38250000000000001</v>
      </c>
      <c r="E347" s="5">
        <v>6.9456325620000001</v>
      </c>
      <c r="F347" s="3">
        <f t="shared" si="75"/>
        <v>1899.2083333333078</v>
      </c>
      <c r="G347" s="6">
        <f>G345*10/12+G357*2/12</f>
        <v>3.1083333333333334</v>
      </c>
      <c r="H347" s="3">
        <f t="shared" si="67"/>
        <v>280.6980620694689</v>
      </c>
      <c r="I347" s="3">
        <f t="shared" si="68"/>
        <v>8.8814621201667894</v>
      </c>
      <c r="J347" s="7">
        <f t="shared" si="76"/>
        <v>1227.9285720273433</v>
      </c>
      <c r="K347" s="3">
        <f t="shared" si="69"/>
        <v>16.7760951158706</v>
      </c>
      <c r="L347" s="7">
        <f t="shared" si="70"/>
        <v>73.387918562571684</v>
      </c>
      <c r="M347" s="27">
        <f t="shared" si="64"/>
        <v>23.279682245508727</v>
      </c>
      <c r="N347" s="9"/>
      <c r="O347" s="10">
        <f t="shared" si="65"/>
        <v>28.570389684667102</v>
      </c>
      <c r="P347" s="10"/>
      <c r="Q347" s="29">
        <f t="shared" si="66"/>
        <v>3.1393768145793199E-4</v>
      </c>
      <c r="R347" s="6">
        <f t="shared" si="71"/>
        <v>1.0022351596044756</v>
      </c>
      <c r="S347" s="6">
        <f t="shared" si="77"/>
        <v>6.5561531988660651</v>
      </c>
      <c r="T347" s="13">
        <f t="shared" si="72"/>
        <v>5.1539949525162276E-2</v>
      </c>
      <c r="U347" s="67">
        <f t="shared" si="73"/>
        <v>2.0419155161419678E-3</v>
      </c>
      <c r="V347" s="13">
        <f t="shared" si="74"/>
        <v>4.9498034009020309E-2</v>
      </c>
      <c r="Y347" s="28"/>
      <c r="Z347" s="28"/>
    </row>
    <row r="348" spans="1:26" x14ac:dyDescent="0.35">
      <c r="A348" s="1">
        <v>1899.04</v>
      </c>
      <c r="B348" s="2">
        <v>6.48</v>
      </c>
      <c r="C348" s="3">
        <v>0.20330000000000001</v>
      </c>
      <c r="D348" s="4">
        <v>0.39329999999999998</v>
      </c>
      <c r="E348" s="5">
        <v>7.0407735540000003</v>
      </c>
      <c r="F348" s="3">
        <f t="shared" si="75"/>
        <v>1899.291666666641</v>
      </c>
      <c r="G348" s="6">
        <f>G345*9/12+G357*3/12</f>
        <v>3.1125000000000003</v>
      </c>
      <c r="H348" s="3">
        <f t="shared" si="67"/>
        <v>280.36634112150006</v>
      </c>
      <c r="I348" s="3">
        <f t="shared" si="68"/>
        <v>8.796061288580395</v>
      </c>
      <c r="J348" s="7">
        <f t="shared" si="76"/>
        <v>1229.6840108829313</v>
      </c>
      <c r="K348" s="3">
        <f t="shared" si="69"/>
        <v>17.016679315291043</v>
      </c>
      <c r="L348" s="7">
        <f t="shared" si="70"/>
        <v>74.634987882755681</v>
      </c>
      <c r="M348" s="27">
        <f t="shared" si="64"/>
        <v>23.152421525686492</v>
      </c>
      <c r="N348" s="9"/>
      <c r="O348" s="10">
        <f t="shared" si="65"/>
        <v>28.371517887505821</v>
      </c>
      <c r="P348" s="10"/>
      <c r="Q348" s="29">
        <f t="shared" si="66"/>
        <v>1.8540732642901361E-3</v>
      </c>
      <c r="R348" s="6">
        <f t="shared" si="71"/>
        <v>1.0022387018554013</v>
      </c>
      <c r="S348" s="6">
        <f t="shared" si="77"/>
        <v>6.4820168448711808</v>
      </c>
      <c r="T348" s="13">
        <f t="shared" si="72"/>
        <v>5.4203418157947603E-2</v>
      </c>
      <c r="U348" s="67">
        <f t="shared" si="73"/>
        <v>1.3069980447215634E-3</v>
      </c>
      <c r="V348" s="13">
        <f t="shared" si="74"/>
        <v>5.2896420113226039E-2</v>
      </c>
      <c r="Y348" s="28"/>
      <c r="Z348" s="28"/>
    </row>
    <row r="349" spans="1:26" x14ac:dyDescent="0.35">
      <c r="A349" s="1">
        <v>1899.05</v>
      </c>
      <c r="B349" s="2">
        <v>6.21</v>
      </c>
      <c r="C349" s="3">
        <v>0.20419999999999999</v>
      </c>
      <c r="D349" s="4">
        <v>0.4042</v>
      </c>
      <c r="E349" s="5">
        <v>7.0407735540000003</v>
      </c>
      <c r="F349" s="3">
        <f t="shared" si="75"/>
        <v>1899.3749999999743</v>
      </c>
      <c r="G349" s="6">
        <f>G345*8/12+G357*4/12</f>
        <v>3.1166666666666671</v>
      </c>
      <c r="H349" s="3">
        <f t="shared" si="67"/>
        <v>268.68441024143749</v>
      </c>
      <c r="I349" s="3">
        <f t="shared" si="68"/>
        <v>8.8350010581806018</v>
      </c>
      <c r="J349" s="7">
        <f t="shared" si="76"/>
        <v>1181.6763627317168</v>
      </c>
      <c r="K349" s="3">
        <f t="shared" si="69"/>
        <v>17.488283191560232</v>
      </c>
      <c r="L349" s="7">
        <f t="shared" si="70"/>
        <v>76.913620904373587</v>
      </c>
      <c r="M349" s="27">
        <f t="shared" si="64"/>
        <v>22.091269360834186</v>
      </c>
      <c r="N349" s="9"/>
      <c r="O349" s="10">
        <f t="shared" si="65"/>
        <v>27.033363884659057</v>
      </c>
      <c r="P349" s="10"/>
      <c r="Q349" s="29">
        <f t="shared" si="66"/>
        <v>6.3341790783615765E-3</v>
      </c>
      <c r="R349" s="6">
        <f t="shared" si="71"/>
        <v>1.0022422440872751</v>
      </c>
      <c r="S349" s="6">
        <f t="shared" si="77"/>
        <v>6.4965281480085366</v>
      </c>
      <c r="T349" s="13">
        <f t="shared" si="72"/>
        <v>6.1171919402222219E-2</v>
      </c>
      <c r="U349" s="67">
        <f t="shared" si="73"/>
        <v>2.6983034043581711E-4</v>
      </c>
      <c r="V349" s="13">
        <f t="shared" si="74"/>
        <v>6.0902089061786402E-2</v>
      </c>
      <c r="Y349" s="28"/>
      <c r="Z349" s="28"/>
    </row>
    <row r="350" spans="1:26" x14ac:dyDescent="0.35">
      <c r="A350" s="1">
        <v>1899.06</v>
      </c>
      <c r="B350" s="2">
        <v>6.07</v>
      </c>
      <c r="C350" s="3">
        <v>0.20499999999999999</v>
      </c>
      <c r="D350" s="4">
        <v>0.41499999999999998</v>
      </c>
      <c r="E350" s="5">
        <v>7.135922645</v>
      </c>
      <c r="F350" s="3">
        <f t="shared" si="75"/>
        <v>1899.4583333333076</v>
      </c>
      <c r="G350" s="6">
        <f>G345*7/12+G357*5/12</f>
        <v>3.1208333333333336</v>
      </c>
      <c r="H350" s="3">
        <f t="shared" si="67"/>
        <v>259.12529072826015</v>
      </c>
      <c r="I350" s="3">
        <f t="shared" si="68"/>
        <v>8.7513483689115859</v>
      </c>
      <c r="J350" s="7">
        <f t="shared" si="76"/>
        <v>1142.842647833972</v>
      </c>
      <c r="K350" s="3">
        <f t="shared" si="69"/>
        <v>17.716144259016136</v>
      </c>
      <c r="L350" s="7">
        <f t="shared" si="70"/>
        <v>78.135040996886048</v>
      </c>
      <c r="M350" s="27">
        <f t="shared" si="64"/>
        <v>21.212091925046838</v>
      </c>
      <c r="N350" s="9"/>
      <c r="O350" s="10">
        <f t="shared" si="65"/>
        <v>25.920743190931244</v>
      </c>
      <c r="P350" s="10"/>
      <c r="Q350" s="29">
        <f t="shared" si="66"/>
        <v>9.5015040646232868E-3</v>
      </c>
      <c r="R350" s="6">
        <f t="shared" si="71"/>
        <v>1.0022457863001029</v>
      </c>
      <c r="S350" s="6">
        <f t="shared" si="77"/>
        <v>6.4242771973588084</v>
      </c>
      <c r="T350" s="13">
        <f t="shared" si="72"/>
        <v>6.5886016176859963E-2</v>
      </c>
      <c r="U350" s="67">
        <f t="shared" si="73"/>
        <v>5.8712992494980298E-4</v>
      </c>
      <c r="V350" s="13">
        <f t="shared" si="74"/>
        <v>6.529888625191016E-2</v>
      </c>
      <c r="Y350" s="28"/>
      <c r="Z350" s="28"/>
    </row>
    <row r="351" spans="1:26" x14ac:dyDescent="0.35">
      <c r="A351" s="1">
        <v>1899.07</v>
      </c>
      <c r="B351" s="2">
        <v>6.28</v>
      </c>
      <c r="C351" s="3">
        <v>0.20580000000000001</v>
      </c>
      <c r="D351" s="4">
        <v>0.42580000000000001</v>
      </c>
      <c r="E351" s="5">
        <v>7.2310717359999996</v>
      </c>
      <c r="F351" s="3">
        <f t="shared" si="75"/>
        <v>1899.5416666666408</v>
      </c>
      <c r="G351" s="6">
        <f>G345*6/12+G357*6/12</f>
        <v>3.125</v>
      </c>
      <c r="H351" s="3">
        <f t="shared" si="67"/>
        <v>264.56245904403789</v>
      </c>
      <c r="I351" s="3">
        <f t="shared" si="68"/>
        <v>8.6698971451055744</v>
      </c>
      <c r="J351" s="7">
        <f t="shared" si="76"/>
        <v>1170.0091271553003</v>
      </c>
      <c r="K351" s="3">
        <f t="shared" si="69"/>
        <v>17.938008767667412</v>
      </c>
      <c r="L351" s="7">
        <f t="shared" si="70"/>
        <v>79.32959973610302</v>
      </c>
      <c r="M351" s="27">
        <f t="shared" si="64"/>
        <v>21.561425634523125</v>
      </c>
      <c r="N351" s="9"/>
      <c r="O351" s="10">
        <f t="shared" si="65"/>
        <v>26.307639638375676</v>
      </c>
      <c r="P351" s="10"/>
      <c r="Q351" s="29">
        <f t="shared" si="66"/>
        <v>1.0012959005826119E-2</v>
      </c>
      <c r="R351" s="6">
        <f t="shared" si="71"/>
        <v>1.0022493284938903</v>
      </c>
      <c r="S351" s="6">
        <f t="shared" si="77"/>
        <v>6.3539819151473722</v>
      </c>
      <c r="T351" s="13">
        <f t="shared" si="72"/>
        <v>6.5271635972098618E-2</v>
      </c>
      <c r="U351" s="67">
        <f t="shared" si="73"/>
        <v>1.904345402575558E-3</v>
      </c>
      <c r="V351" s="13">
        <f t="shared" si="74"/>
        <v>6.336729056952306E-2</v>
      </c>
      <c r="Y351" s="28"/>
      <c r="Z351" s="28"/>
    </row>
    <row r="352" spans="1:26" x14ac:dyDescent="0.35">
      <c r="A352" s="1">
        <v>1899.08</v>
      </c>
      <c r="B352" s="2">
        <v>6.44</v>
      </c>
      <c r="C352" s="3">
        <v>0.20669999999999999</v>
      </c>
      <c r="D352" s="4">
        <v>0.43669999999999998</v>
      </c>
      <c r="E352" s="5">
        <v>7.3262127269999997</v>
      </c>
      <c r="F352" s="3">
        <f t="shared" si="75"/>
        <v>1899.6249999999741</v>
      </c>
      <c r="G352" s="6">
        <f>G345*5/12+G357*7/12</f>
        <v>3.1291666666666669</v>
      </c>
      <c r="H352" s="3">
        <f t="shared" si="67"/>
        <v>267.77966093858419</v>
      </c>
      <c r="I352" s="3">
        <f t="shared" si="68"/>
        <v>8.5947291795039362</v>
      </c>
      <c r="J352" s="7">
        <f t="shared" si="76"/>
        <v>1187.4044455586384</v>
      </c>
      <c r="K352" s="3">
        <f t="shared" si="69"/>
        <v>18.158288498739083</v>
      </c>
      <c r="L352" s="7">
        <f t="shared" si="70"/>
        <v>80.518559219791499</v>
      </c>
      <c r="M352" s="27">
        <f t="shared" si="64"/>
        <v>21.726237373055458</v>
      </c>
      <c r="N352" s="9"/>
      <c r="O352" s="10">
        <f t="shared" si="65"/>
        <v>26.466629854714533</v>
      </c>
      <c r="P352" s="10"/>
      <c r="Q352" s="29">
        <f t="shared" si="66"/>
        <v>1.0920774676827755E-2</v>
      </c>
      <c r="R352" s="6">
        <f t="shared" si="71"/>
        <v>1.0022528706686431</v>
      </c>
      <c r="S352" s="6">
        <f t="shared" si="77"/>
        <v>6.2855732727655296</v>
      </c>
      <c r="T352" s="13">
        <f t="shared" si="72"/>
        <v>6.554163428520865E-2</v>
      </c>
      <c r="U352" s="67">
        <f t="shared" si="73"/>
        <v>2.1986043489110596E-3</v>
      </c>
      <c r="V352" s="13">
        <f t="shared" si="74"/>
        <v>6.334302993629759E-2</v>
      </c>
      <c r="Y352" s="28"/>
      <c r="Z352" s="28"/>
    </row>
    <row r="353" spans="1:26" x14ac:dyDescent="0.35">
      <c r="A353" s="1">
        <v>1899.09</v>
      </c>
      <c r="B353" s="2">
        <v>6.37</v>
      </c>
      <c r="C353" s="3">
        <v>0.20749999999999999</v>
      </c>
      <c r="D353" s="4">
        <v>0.44750000000000001</v>
      </c>
      <c r="E353" s="5">
        <v>7.6116519010000001</v>
      </c>
      <c r="F353" s="3">
        <f t="shared" si="75"/>
        <v>1899.7083333333073</v>
      </c>
      <c r="G353" s="6">
        <f>G345*4/12+G357*8/12</f>
        <v>3.1333333333333337</v>
      </c>
      <c r="H353" s="3">
        <f t="shared" si="67"/>
        <v>254.93634696366811</v>
      </c>
      <c r="I353" s="3">
        <f t="shared" si="68"/>
        <v>8.3044414434789857</v>
      </c>
      <c r="J353" s="7">
        <f t="shared" si="76"/>
        <v>1133.5225319673459</v>
      </c>
      <c r="K353" s="3">
        <f t="shared" si="69"/>
        <v>17.909578534731789</v>
      </c>
      <c r="L353" s="7">
        <f t="shared" si="70"/>
        <v>79.631292473373222</v>
      </c>
      <c r="M353" s="27">
        <f t="shared" si="64"/>
        <v>20.591140514113782</v>
      </c>
      <c r="N353" s="9"/>
      <c r="O353" s="10">
        <f t="shared" si="65"/>
        <v>25.044683828420062</v>
      </c>
      <c r="P353" s="10"/>
      <c r="Q353" s="29">
        <f t="shared" si="66"/>
        <v>1.5989821882392674E-2</v>
      </c>
      <c r="R353" s="6">
        <f t="shared" si="71"/>
        <v>1.0022564128243681</v>
      </c>
      <c r="S353" s="6">
        <f t="shared" si="77"/>
        <v>6.0634919930596602</v>
      </c>
      <c r="T353" s="13">
        <f t="shared" si="72"/>
        <v>6.9918037014519818E-2</v>
      </c>
      <c r="U353" s="67">
        <f t="shared" si="73"/>
        <v>5.0290517871944829E-3</v>
      </c>
      <c r="V353" s="13">
        <f t="shared" si="74"/>
        <v>6.4888985227325335E-2</v>
      </c>
      <c r="Y353" s="28"/>
      <c r="Z353" s="28"/>
    </row>
    <row r="354" spans="1:26" x14ac:dyDescent="0.35">
      <c r="A354" s="1">
        <v>1899.1</v>
      </c>
      <c r="B354" s="2">
        <v>6.34</v>
      </c>
      <c r="C354" s="3">
        <v>0.20830000000000001</v>
      </c>
      <c r="D354" s="4">
        <v>0.45829999999999999</v>
      </c>
      <c r="E354" s="5">
        <v>7.7067928930000003</v>
      </c>
      <c r="F354" s="3">
        <f t="shared" si="75"/>
        <v>1899.7916666666406</v>
      </c>
      <c r="G354" s="6">
        <f>G345*3/12+G357*9/12</f>
        <v>3.1374999999999997</v>
      </c>
      <c r="H354" s="3">
        <f t="shared" si="67"/>
        <v>250.60331668627339</v>
      </c>
      <c r="I354" s="3">
        <f t="shared" si="68"/>
        <v>8.2335443005916016</v>
      </c>
      <c r="J354" s="7">
        <f t="shared" si="76"/>
        <v>1117.3073270016002</v>
      </c>
      <c r="K354" s="3">
        <f t="shared" si="69"/>
        <v>18.115378554782193</v>
      </c>
      <c r="L354" s="7">
        <f t="shared" si="70"/>
        <v>80.766868764169317</v>
      </c>
      <c r="M354" s="27">
        <f t="shared" si="64"/>
        <v>20.153713460686614</v>
      </c>
      <c r="N354" s="9"/>
      <c r="O354" s="10">
        <f t="shared" si="65"/>
        <v>24.476723296282376</v>
      </c>
      <c r="P354" s="10"/>
      <c r="Q354" s="29">
        <f t="shared" si="66"/>
        <v>1.8243647300443019E-2</v>
      </c>
      <c r="R354" s="6">
        <f t="shared" si="71"/>
        <v>1.0022599549610702</v>
      </c>
      <c r="S354" s="6">
        <f t="shared" si="77"/>
        <v>6.0021505246741382</v>
      </c>
      <c r="T354" s="13">
        <f t="shared" si="72"/>
        <v>7.0157410592571967E-2</v>
      </c>
      <c r="U354" s="67">
        <f t="shared" si="73"/>
        <v>4.2998456729295143E-3</v>
      </c>
      <c r="V354" s="13">
        <f t="shared" si="74"/>
        <v>6.5857564919642453E-2</v>
      </c>
      <c r="Y354" s="28"/>
      <c r="Z354" s="28"/>
    </row>
    <row r="355" spans="1:26" x14ac:dyDescent="0.35">
      <c r="A355" s="1">
        <v>1899.11</v>
      </c>
      <c r="B355" s="2">
        <v>6.46</v>
      </c>
      <c r="C355" s="3">
        <v>0.2092</v>
      </c>
      <c r="D355" s="4">
        <v>0.46920000000000001</v>
      </c>
      <c r="E355" s="5">
        <v>7.8019419829999999</v>
      </c>
      <c r="F355" s="3">
        <f t="shared" si="75"/>
        <v>1899.8749999999739</v>
      </c>
      <c r="G355" s="6">
        <f>G345*2/12+G357*10/12</f>
        <v>3.1416666666666666</v>
      </c>
      <c r="H355" s="3">
        <f t="shared" si="67"/>
        <v>252.23250112445754</v>
      </c>
      <c r="I355" s="3">
        <f t="shared" si="68"/>
        <v>8.1682723274359947</v>
      </c>
      <c r="J355" s="7">
        <f t="shared" si="76"/>
        <v>1127.6058296470517</v>
      </c>
      <c r="K355" s="3">
        <f t="shared" si="69"/>
        <v>18.320044818513235</v>
      </c>
      <c r="L355" s="7">
        <f t="shared" si="70"/>
        <v>81.899791837522713</v>
      </c>
      <c r="M355" s="27">
        <f t="shared" si="64"/>
        <v>20.196457520802294</v>
      </c>
      <c r="N355" s="9"/>
      <c r="O355" s="10">
        <f t="shared" si="65"/>
        <v>24.491414148182614</v>
      </c>
      <c r="P355" s="10"/>
      <c r="Q355" s="29">
        <f t="shared" si="66"/>
        <v>1.9324774289488672E-2</v>
      </c>
      <c r="R355" s="6">
        <f t="shared" si="71"/>
        <v>1.0022634970787563</v>
      </c>
      <c r="S355" s="6">
        <f t="shared" si="77"/>
        <v>5.9423500702758778</v>
      </c>
      <c r="T355" s="13">
        <f t="shared" si="72"/>
        <v>6.800107284532686E-2</v>
      </c>
      <c r="U355" s="67">
        <f t="shared" si="73"/>
        <v>4.555627479092772E-3</v>
      </c>
      <c r="V355" s="13">
        <f t="shared" si="74"/>
        <v>6.3445445366234088E-2</v>
      </c>
      <c r="Y355" s="28"/>
      <c r="Z355" s="28"/>
    </row>
    <row r="356" spans="1:26" x14ac:dyDescent="0.35">
      <c r="A356" s="1">
        <v>1899.12</v>
      </c>
      <c r="B356" s="2">
        <v>6.02</v>
      </c>
      <c r="C356" s="3">
        <v>0.21</v>
      </c>
      <c r="D356" s="4">
        <v>0.48</v>
      </c>
      <c r="E356" s="5">
        <v>7.8970910740000004</v>
      </c>
      <c r="F356" s="3">
        <f t="shared" si="75"/>
        <v>1899.9583333333071</v>
      </c>
      <c r="G356" s="6">
        <f>G345*1/12+G357*11/12</f>
        <v>3.145833333333333</v>
      </c>
      <c r="H356" s="3">
        <f t="shared" si="67"/>
        <v>232.22051801298497</v>
      </c>
      <c r="I356" s="3">
        <f t="shared" si="68"/>
        <v>8.100715744639011</v>
      </c>
      <c r="J356" s="7">
        <f t="shared" si="76"/>
        <v>1041.1600800684175</v>
      </c>
      <c r="K356" s="3">
        <f t="shared" si="69"/>
        <v>18.515921702032028</v>
      </c>
      <c r="L356" s="7">
        <f t="shared" si="70"/>
        <v>83.016086118412048</v>
      </c>
      <c r="M356" s="27">
        <f t="shared" si="64"/>
        <v>18.512649643600195</v>
      </c>
      <c r="N356" s="9"/>
      <c r="O356" s="10">
        <f t="shared" si="65"/>
        <v>22.419855109110458</v>
      </c>
      <c r="P356" s="10"/>
      <c r="Q356" s="29">
        <f t="shared" si="66"/>
        <v>2.3771700547836942E-2</v>
      </c>
      <c r="R356" s="6">
        <f t="shared" si="71"/>
        <v>1.0022670391774313</v>
      </c>
      <c r="S356" s="6">
        <f t="shared" si="77"/>
        <v>5.884041353198449</v>
      </c>
      <c r="T356" s="13">
        <f t="shared" si="72"/>
        <v>7.7167551102330867E-2</v>
      </c>
      <c r="U356" s="67">
        <f t="shared" si="73"/>
        <v>4.8065722079799755E-3</v>
      </c>
      <c r="V356" s="13">
        <f t="shared" si="74"/>
        <v>7.2360978894350891E-2</v>
      </c>
      <c r="Y356" s="28"/>
      <c r="Z356" s="28"/>
    </row>
    <row r="357" spans="1:26" x14ac:dyDescent="0.35">
      <c r="A357" s="1">
        <v>1900.01</v>
      </c>
      <c r="B357" s="2">
        <v>6.1</v>
      </c>
      <c r="C357" s="3">
        <v>0.2175</v>
      </c>
      <c r="D357" s="4">
        <v>0.48</v>
      </c>
      <c r="E357" s="5">
        <v>7.8970910740000004</v>
      </c>
      <c r="F357" s="3">
        <f t="shared" si="75"/>
        <v>1900.0416666666404</v>
      </c>
      <c r="G357" s="6">
        <v>3.15</v>
      </c>
      <c r="H357" s="3">
        <f t="shared" si="67"/>
        <v>235.30650496332368</v>
      </c>
      <c r="I357" s="3">
        <f t="shared" si="68"/>
        <v>8.3900270212332622</v>
      </c>
      <c r="J357" s="7">
        <f t="shared" si="76"/>
        <v>1058.1308164233533</v>
      </c>
      <c r="K357" s="3">
        <f t="shared" si="69"/>
        <v>18.515921702032028</v>
      </c>
      <c r="L357" s="7">
        <f t="shared" si="70"/>
        <v>83.262752767739272</v>
      </c>
      <c r="M357" s="27">
        <f t="shared" si="64"/>
        <v>18.674275362444781</v>
      </c>
      <c r="N357" s="9"/>
      <c r="O357" s="10">
        <f t="shared" si="65"/>
        <v>22.587334824329009</v>
      </c>
      <c r="P357" s="10"/>
      <c r="Q357" s="29">
        <f t="shared" si="66"/>
        <v>2.573781156703521E-2</v>
      </c>
      <c r="R357" s="6">
        <f t="shared" si="71"/>
        <v>1.0029795584767995</v>
      </c>
      <c r="S357" s="6">
        <f t="shared" si="77"/>
        <v>5.8973807054677758</v>
      </c>
      <c r="T357" s="13">
        <f t="shared" si="72"/>
        <v>7.4527842689818158E-2</v>
      </c>
      <c r="U357" s="67">
        <f t="shared" si="73"/>
        <v>5.7642284691359347E-3</v>
      </c>
      <c r="V357" s="13">
        <f t="shared" si="74"/>
        <v>6.8763614220682223E-2</v>
      </c>
      <c r="Y357" s="28"/>
      <c r="Z357" s="28"/>
    </row>
    <row r="358" spans="1:26" x14ac:dyDescent="0.35">
      <c r="A358" s="1">
        <v>1900.02</v>
      </c>
      <c r="B358" s="2">
        <v>6.21</v>
      </c>
      <c r="C358" s="3">
        <v>0.22500000000000001</v>
      </c>
      <c r="D358" s="4">
        <v>0.48</v>
      </c>
      <c r="E358" s="5">
        <v>7.9922320659999997</v>
      </c>
      <c r="F358" s="3">
        <f t="shared" si="75"/>
        <v>1900.1249999999736</v>
      </c>
      <c r="G358" s="6">
        <f>G357*11/12+G369*1/12</f>
        <v>3.145833333333333</v>
      </c>
      <c r="H358" s="3">
        <f t="shared" si="67"/>
        <v>236.69809314568522</v>
      </c>
      <c r="I358" s="3">
        <f t="shared" si="68"/>
        <v>8.5760178675972902</v>
      </c>
      <c r="J358" s="7">
        <f t="shared" si="76"/>
        <v>1067.6022704270008</v>
      </c>
      <c r="K358" s="3">
        <f t="shared" si="69"/>
        <v>18.295504784207552</v>
      </c>
      <c r="L358" s="7">
        <f t="shared" si="70"/>
        <v>82.519982255227106</v>
      </c>
      <c r="M358" s="27">
        <f t="shared" si="64"/>
        <v>18.703797417251433</v>
      </c>
      <c r="N358" s="9"/>
      <c r="O358" s="10">
        <f t="shared" si="65"/>
        <v>22.595749104853347</v>
      </c>
      <c r="P358" s="10"/>
      <c r="Q358" s="29">
        <f t="shared" si="66"/>
        <v>2.6897652963089276E-2</v>
      </c>
      <c r="R358" s="6">
        <f t="shared" si="71"/>
        <v>1.0029761561500405</v>
      </c>
      <c r="S358" s="6">
        <f t="shared" si="77"/>
        <v>5.8445396223784236</v>
      </c>
      <c r="T358" s="13">
        <f t="shared" si="72"/>
        <v>7.0080891324745931E-2</v>
      </c>
      <c r="U358" s="67">
        <f t="shared" si="73"/>
        <v>6.9493349328253462E-3</v>
      </c>
      <c r="V358" s="13">
        <f t="shared" si="74"/>
        <v>6.3131556391920585E-2</v>
      </c>
      <c r="Y358" s="28"/>
      <c r="Z358" s="28"/>
    </row>
    <row r="359" spans="1:26" x14ac:dyDescent="0.35">
      <c r="A359" s="1">
        <v>1900.03</v>
      </c>
      <c r="B359" s="2">
        <v>6.26</v>
      </c>
      <c r="C359" s="3">
        <v>0.23250000000000001</v>
      </c>
      <c r="D359" s="4">
        <v>0.48</v>
      </c>
      <c r="E359" s="5">
        <v>7.9922320659999997</v>
      </c>
      <c r="F359" s="3">
        <f t="shared" si="75"/>
        <v>1900.2083333333069</v>
      </c>
      <c r="G359" s="6">
        <f>G357*10/12+G369*2/12</f>
        <v>3.1416666666666666</v>
      </c>
      <c r="H359" s="3">
        <f t="shared" si="67"/>
        <v>238.60387489404016</v>
      </c>
      <c r="I359" s="3">
        <f t="shared" si="68"/>
        <v>8.861885129850533</v>
      </c>
      <c r="J359" s="7">
        <f t="shared" si="76"/>
        <v>1079.5289866123264</v>
      </c>
      <c r="K359" s="3">
        <f t="shared" si="69"/>
        <v>18.295504784207552</v>
      </c>
      <c r="L359" s="7">
        <f t="shared" si="70"/>
        <v>82.775385554938765</v>
      </c>
      <c r="M359" s="27">
        <f t="shared" si="64"/>
        <v>18.775793421238372</v>
      </c>
      <c r="N359" s="9"/>
      <c r="O359" s="10">
        <f t="shared" si="65"/>
        <v>22.658551692871995</v>
      </c>
      <c r="P359" s="10"/>
      <c r="Q359" s="29">
        <f t="shared" si="66"/>
        <v>2.6734307147491393E-2</v>
      </c>
      <c r="R359" s="6">
        <f t="shared" si="71"/>
        <v>1.0029727538422986</v>
      </c>
      <c r="S359" s="6">
        <f t="shared" si="77"/>
        <v>5.8619338849197211</v>
      </c>
      <c r="T359" s="13">
        <f t="shared" si="72"/>
        <v>6.9864224187603075E-2</v>
      </c>
      <c r="U359" s="67">
        <f t="shared" si="73"/>
        <v>5.014324075594212E-3</v>
      </c>
      <c r="V359" s="13">
        <f t="shared" si="74"/>
        <v>6.4849900112008863E-2</v>
      </c>
      <c r="Y359" s="28"/>
      <c r="Z359" s="28"/>
    </row>
    <row r="360" spans="1:26" x14ac:dyDescent="0.35">
      <c r="A360" s="1">
        <v>1900.04</v>
      </c>
      <c r="B360" s="2">
        <v>6.34</v>
      </c>
      <c r="C360" s="3">
        <v>0.24</v>
      </c>
      <c r="D360" s="4">
        <v>0.48</v>
      </c>
      <c r="E360" s="5">
        <v>7.9922320659999997</v>
      </c>
      <c r="F360" s="3">
        <f t="shared" si="75"/>
        <v>1900.2916666666401</v>
      </c>
      <c r="G360" s="6">
        <f>G357*9/12+G369*3/12</f>
        <v>3.1374999999999997</v>
      </c>
      <c r="H360" s="3">
        <f t="shared" si="67"/>
        <v>241.65312569140809</v>
      </c>
      <c r="I360" s="3">
        <f t="shared" si="68"/>
        <v>9.1477523921037758</v>
      </c>
      <c r="J360" s="7">
        <f t="shared" si="76"/>
        <v>1096.7738586029388</v>
      </c>
      <c r="K360" s="3">
        <f t="shared" si="69"/>
        <v>18.295504784207552</v>
      </c>
      <c r="L360" s="7">
        <f t="shared" si="70"/>
        <v>83.03650664501744</v>
      </c>
      <c r="M360" s="27">
        <f t="shared" si="64"/>
        <v>18.936402033322732</v>
      </c>
      <c r="N360" s="9"/>
      <c r="O360" s="10">
        <f t="shared" si="65"/>
        <v>22.830122957226383</v>
      </c>
      <c r="P360" s="10"/>
      <c r="Q360" s="29">
        <f t="shared" si="66"/>
        <v>2.6324249917931537E-2</v>
      </c>
      <c r="R360" s="6">
        <f t="shared" si="71"/>
        <v>1.0029693515535789</v>
      </c>
      <c r="S360" s="6">
        <f t="shared" si="77"/>
        <v>5.879359971399416</v>
      </c>
      <c r="T360" s="13">
        <f t="shared" si="72"/>
        <v>6.4977501499694723E-2</v>
      </c>
      <c r="U360" s="67">
        <f t="shared" si="73"/>
        <v>4.0525486625320184E-3</v>
      </c>
      <c r="V360" s="13">
        <f t="shared" si="74"/>
        <v>6.0924952837162705E-2</v>
      </c>
      <c r="Y360" s="28"/>
      <c r="Z360" s="28"/>
    </row>
    <row r="361" spans="1:26" x14ac:dyDescent="0.35">
      <c r="A361" s="1">
        <v>1900.05</v>
      </c>
      <c r="B361" s="2">
        <v>6.04</v>
      </c>
      <c r="C361" s="3">
        <v>0.2475</v>
      </c>
      <c r="D361" s="4">
        <v>0.48</v>
      </c>
      <c r="E361" s="5">
        <v>7.8019419829999999</v>
      </c>
      <c r="F361" s="3">
        <f t="shared" si="75"/>
        <v>1900.3749999999734</v>
      </c>
      <c r="G361" s="6">
        <f>G357*8/12+G369*4/12</f>
        <v>3.1333333333333337</v>
      </c>
      <c r="H361" s="3">
        <f t="shared" si="67"/>
        <v>235.83348402348665</v>
      </c>
      <c r="I361" s="3">
        <f t="shared" si="68"/>
        <v>9.6637065059292944</v>
      </c>
      <c r="J361" s="7">
        <f t="shared" si="76"/>
        <v>1074.0156629067956</v>
      </c>
      <c r="K361" s="3">
        <f t="shared" si="69"/>
        <v>18.741733829681056</v>
      </c>
      <c r="L361" s="7">
        <f t="shared" si="70"/>
        <v>85.352238111798314</v>
      </c>
      <c r="M361" s="27">
        <f t="shared" si="64"/>
        <v>18.403197016950411</v>
      </c>
      <c r="N361" s="9"/>
      <c r="O361" s="10">
        <f t="shared" si="65"/>
        <v>22.172115694151721</v>
      </c>
      <c r="P361" s="10"/>
      <c r="Q361" s="29">
        <f t="shared" si="66"/>
        <v>2.4232858651637663E-2</v>
      </c>
      <c r="R361" s="6">
        <f t="shared" si="71"/>
        <v>1.0029659492838876</v>
      </c>
      <c r="S361" s="6">
        <f t="shared" si="77"/>
        <v>6.040641788323442</v>
      </c>
      <c r="T361" s="13">
        <f t="shared" si="72"/>
        <v>6.7875138801264834E-2</v>
      </c>
      <c r="U361" s="67">
        <f t="shared" si="73"/>
        <v>3.509766605165332E-3</v>
      </c>
      <c r="V361" s="13">
        <f t="shared" si="74"/>
        <v>6.4365372196099502E-2</v>
      </c>
      <c r="Y361" s="28"/>
      <c r="Z361" s="28"/>
    </row>
    <row r="362" spans="1:26" x14ac:dyDescent="0.35">
      <c r="A362" s="1">
        <v>1900.06</v>
      </c>
      <c r="B362" s="2">
        <v>5.86</v>
      </c>
      <c r="C362" s="3">
        <v>0.255</v>
      </c>
      <c r="D362" s="4">
        <v>0.48</v>
      </c>
      <c r="E362" s="5">
        <v>7.7067928930000003</v>
      </c>
      <c r="F362" s="3">
        <f t="shared" si="75"/>
        <v>1900.4583333333067</v>
      </c>
      <c r="G362" s="6">
        <f>G357*7/12+G369*5/12</f>
        <v>3.1291666666666669</v>
      </c>
      <c r="H362" s="3">
        <f t="shared" si="67"/>
        <v>231.63019491822746</v>
      </c>
      <c r="I362" s="3">
        <f t="shared" si="68"/>
        <v>10.079470939274403</v>
      </c>
      <c r="J362" s="7">
        <f t="shared" si="76"/>
        <v>1058.6986160314761</v>
      </c>
      <c r="K362" s="3">
        <f t="shared" si="69"/>
        <v>18.973121768045935</v>
      </c>
      <c r="L362" s="7">
        <f t="shared" si="70"/>
        <v>86.71934056230522</v>
      </c>
      <c r="M362" s="27">
        <f t="shared" si="64"/>
        <v>17.992711584303976</v>
      </c>
      <c r="N362" s="9"/>
      <c r="O362" s="10">
        <f t="shared" si="65"/>
        <v>21.667091326067681</v>
      </c>
      <c r="P362" s="10"/>
      <c r="Q362" s="29">
        <f t="shared" si="66"/>
        <v>2.4286393111291125E-2</v>
      </c>
      <c r="R362" s="6">
        <f t="shared" si="71"/>
        <v>1.0029625470332306</v>
      </c>
      <c r="S362" s="6">
        <f t="shared" si="77"/>
        <v>6.1333577886333934</v>
      </c>
      <c r="T362" s="13">
        <f t="shared" si="72"/>
        <v>6.5611536216921618E-2</v>
      </c>
      <c r="U362" s="67">
        <f t="shared" si="73"/>
        <v>3.2222961753032298E-3</v>
      </c>
      <c r="V362" s="13">
        <f t="shared" si="74"/>
        <v>6.2389240041618388E-2</v>
      </c>
      <c r="Y362" s="28"/>
      <c r="Z362" s="28"/>
    </row>
    <row r="363" spans="1:26" x14ac:dyDescent="0.35">
      <c r="A363" s="1">
        <v>1900.07</v>
      </c>
      <c r="B363" s="2">
        <v>5.86</v>
      </c>
      <c r="C363" s="3">
        <v>0.26250000000000001</v>
      </c>
      <c r="D363" s="4">
        <v>0.48</v>
      </c>
      <c r="E363" s="5">
        <v>7.8019419829999999</v>
      </c>
      <c r="F363" s="3">
        <f t="shared" si="75"/>
        <v>1900.5416666666399</v>
      </c>
      <c r="G363" s="6">
        <f>G357*6/12+G369*6/12</f>
        <v>3.125</v>
      </c>
      <c r="H363" s="3">
        <f t="shared" si="67"/>
        <v>228.80533383735624</v>
      </c>
      <c r="I363" s="3">
        <f t="shared" si="68"/>
        <v>10.249385688106829</v>
      </c>
      <c r="J363" s="7">
        <f t="shared" si="76"/>
        <v>1049.6910440814036</v>
      </c>
      <c r="K363" s="3">
        <f t="shared" si="69"/>
        <v>18.741733829681056</v>
      </c>
      <c r="L363" s="7">
        <f t="shared" si="70"/>
        <v>85.981518969125204</v>
      </c>
      <c r="M363" s="27">
        <f t="shared" si="64"/>
        <v>17.689545468952797</v>
      </c>
      <c r="N363" s="9"/>
      <c r="O363" s="10">
        <f t="shared" si="65"/>
        <v>21.293889709957135</v>
      </c>
      <c r="P363" s="10"/>
      <c r="Q363" s="29">
        <f t="shared" si="66"/>
        <v>2.6508372245072756E-2</v>
      </c>
      <c r="R363" s="6">
        <f t="shared" si="71"/>
        <v>1.0029591448016137</v>
      </c>
      <c r="S363" s="6">
        <f t="shared" si="77"/>
        <v>6.0765067886138704</v>
      </c>
      <c r="T363" s="13">
        <f t="shared" si="72"/>
        <v>6.1471772979990735E-2</v>
      </c>
      <c r="U363" s="67">
        <f t="shared" si="73"/>
        <v>4.4382347403240097E-3</v>
      </c>
      <c r="V363" s="13">
        <f t="shared" si="74"/>
        <v>5.7033538239666726E-2</v>
      </c>
      <c r="Y363" s="28"/>
      <c r="Z363" s="28"/>
    </row>
    <row r="364" spans="1:26" x14ac:dyDescent="0.35">
      <c r="A364" s="1">
        <v>1900.08</v>
      </c>
      <c r="B364" s="2">
        <v>5.94</v>
      </c>
      <c r="C364" s="3">
        <v>0.27</v>
      </c>
      <c r="D364" s="4">
        <v>0.48</v>
      </c>
      <c r="E364" s="5">
        <v>7.7067928930000003</v>
      </c>
      <c r="F364" s="3">
        <f t="shared" si="75"/>
        <v>1900.6249999999732</v>
      </c>
      <c r="G364" s="6">
        <f>G357*5/12+G369*7/12</f>
        <v>3.1208333333333336</v>
      </c>
      <c r="H364" s="3">
        <f t="shared" si="67"/>
        <v>234.79238187956844</v>
      </c>
      <c r="I364" s="3">
        <f t="shared" si="68"/>
        <v>10.67238099452584</v>
      </c>
      <c r="J364" s="7">
        <f t="shared" si="76"/>
        <v>1081.2379890400427</v>
      </c>
      <c r="K364" s="3">
        <f t="shared" si="69"/>
        <v>18.973121768045935</v>
      </c>
      <c r="L364" s="7">
        <f t="shared" si="70"/>
        <v>87.372766791114572</v>
      </c>
      <c r="M364" s="27">
        <f t="shared" si="64"/>
        <v>18.069614666784187</v>
      </c>
      <c r="N364" s="9"/>
      <c r="O364" s="10">
        <f t="shared" si="65"/>
        <v>21.745469843487943</v>
      </c>
      <c r="P364" s="10"/>
      <c r="Q364" s="29">
        <f t="shared" si="66"/>
        <v>2.0503000596817963E-2</v>
      </c>
      <c r="R364" s="6">
        <f t="shared" si="71"/>
        <v>1.002955742589043</v>
      </c>
      <c r="S364" s="6">
        <f t="shared" si="77"/>
        <v>6.1697314120995834</v>
      </c>
      <c r="T364" s="13">
        <f t="shared" si="72"/>
        <v>6.2362729619005464E-2</v>
      </c>
      <c r="U364" s="67">
        <f t="shared" si="73"/>
        <v>4.1614673758820775E-3</v>
      </c>
      <c r="V364" s="13">
        <f t="shared" si="74"/>
        <v>5.8201262243123386E-2</v>
      </c>
      <c r="Y364" s="28"/>
      <c r="Z364" s="28"/>
    </row>
    <row r="365" spans="1:26" x14ac:dyDescent="0.35">
      <c r="A365" s="1">
        <v>1900.09</v>
      </c>
      <c r="B365" s="2">
        <v>5.8</v>
      </c>
      <c r="C365" s="3">
        <v>0.27750000000000002</v>
      </c>
      <c r="D365" s="4">
        <v>0.48</v>
      </c>
      <c r="E365" s="5">
        <v>7.8019419829999999</v>
      </c>
      <c r="F365" s="3">
        <f t="shared" si="75"/>
        <v>1900.7083333333064</v>
      </c>
      <c r="G365" s="6">
        <f>G357*4/12+G369*8/12</f>
        <v>3.1166666666666671</v>
      </c>
      <c r="H365" s="3">
        <f t="shared" si="67"/>
        <v>226.4626171086461</v>
      </c>
      <c r="I365" s="3">
        <f t="shared" si="68"/>
        <v>10.835064870284363</v>
      </c>
      <c r="J365" s="7">
        <f t="shared" si="76"/>
        <v>1047.0367751852757</v>
      </c>
      <c r="K365" s="3">
        <f t="shared" si="69"/>
        <v>18.741733829681056</v>
      </c>
      <c r="L365" s="7">
        <f t="shared" si="70"/>
        <v>86.651319325677989</v>
      </c>
      <c r="M365" s="27">
        <f t="shared" si="64"/>
        <v>17.341874151224708</v>
      </c>
      <c r="N365" s="9"/>
      <c r="O365" s="10">
        <f t="shared" si="65"/>
        <v>20.869225953924722</v>
      </c>
      <c r="P365" s="10"/>
      <c r="Q365" s="29">
        <f t="shared" si="66"/>
        <v>2.2910446651602426E-2</v>
      </c>
      <c r="R365" s="6">
        <f t="shared" si="71"/>
        <v>1.0029523403955243</v>
      </c>
      <c r="S365" s="6">
        <f t="shared" si="77"/>
        <v>6.1125017899833409</v>
      </c>
      <c r="T365" s="13">
        <f t="shared" si="72"/>
        <v>6.8005415438333827E-2</v>
      </c>
      <c r="U365" s="67">
        <f t="shared" si="73"/>
        <v>6.361776127812524E-3</v>
      </c>
      <c r="V365" s="13">
        <f t="shared" si="74"/>
        <v>6.1643639310521303E-2</v>
      </c>
      <c r="Y365" s="28"/>
      <c r="Z365" s="28"/>
    </row>
    <row r="366" spans="1:26" x14ac:dyDescent="0.35">
      <c r="A366" s="1">
        <v>1900.1</v>
      </c>
      <c r="B366" s="2">
        <v>6.01</v>
      </c>
      <c r="C366" s="3">
        <v>0.28499999999999998</v>
      </c>
      <c r="D366" s="4">
        <v>0.48</v>
      </c>
      <c r="E366" s="5">
        <v>7.7067928930000003</v>
      </c>
      <c r="F366" s="3">
        <f t="shared" si="75"/>
        <v>1900.7916666666397</v>
      </c>
      <c r="G366" s="6">
        <f>G357*3/12+G369*9/12</f>
        <v>3.1125000000000003</v>
      </c>
      <c r="H366" s="3">
        <f t="shared" si="67"/>
        <v>237.5592954707418</v>
      </c>
      <c r="I366" s="3">
        <f t="shared" si="68"/>
        <v>11.265291049777273</v>
      </c>
      <c r="J366" s="7">
        <f t="shared" si="76"/>
        <v>1102.6819922904081</v>
      </c>
      <c r="K366" s="3">
        <f t="shared" si="69"/>
        <v>18.973121768045935</v>
      </c>
      <c r="L366" s="7">
        <f t="shared" si="70"/>
        <v>88.067779750315452</v>
      </c>
      <c r="M366" s="27">
        <f t="shared" si="64"/>
        <v>18.102398784556048</v>
      </c>
      <c r="N366" s="9"/>
      <c r="O366" s="10">
        <f t="shared" si="65"/>
        <v>21.784692525130019</v>
      </c>
      <c r="P366" s="10"/>
      <c r="Q366" s="29">
        <f t="shared" si="66"/>
        <v>1.9307613480088831E-2</v>
      </c>
      <c r="R366" s="6">
        <f t="shared" si="71"/>
        <v>1.0029489382210637</v>
      </c>
      <c r="S366" s="6">
        <f t="shared" si="77"/>
        <v>6.2062365365613328</v>
      </c>
      <c r="T366" s="13">
        <f t="shared" si="72"/>
        <v>7.0915077956436701E-2</v>
      </c>
      <c r="U366" s="67">
        <f t="shared" si="73"/>
        <v>8.1191790509469453E-3</v>
      </c>
      <c r="V366" s="13">
        <f t="shared" si="74"/>
        <v>6.2795898905489755E-2</v>
      </c>
      <c r="Y366" s="28"/>
      <c r="Z366" s="28"/>
    </row>
    <row r="367" spans="1:26" x14ac:dyDescent="0.35">
      <c r="A367" s="1">
        <v>1900.11</v>
      </c>
      <c r="B367" s="2">
        <v>6.48</v>
      </c>
      <c r="C367" s="3">
        <v>0.29249999999999998</v>
      </c>
      <c r="D367" s="4">
        <v>0.48</v>
      </c>
      <c r="E367" s="5">
        <v>7.7067928930000003</v>
      </c>
      <c r="F367" s="3">
        <f t="shared" si="75"/>
        <v>1900.8749999999729</v>
      </c>
      <c r="G367" s="6">
        <f>G357*2/12+G369*10/12</f>
        <v>3.1083333333333334</v>
      </c>
      <c r="H367" s="3">
        <f t="shared" si="67"/>
        <v>256.13714386862011</v>
      </c>
      <c r="I367" s="3">
        <f t="shared" si="68"/>
        <v>11.56174607740299</v>
      </c>
      <c r="J367" s="7">
        <f t="shared" si="76"/>
        <v>1193.3872185697044</v>
      </c>
      <c r="K367" s="3">
        <f t="shared" si="69"/>
        <v>18.973121768045935</v>
      </c>
      <c r="L367" s="7">
        <f t="shared" si="70"/>
        <v>88.399053227385508</v>
      </c>
      <c r="M367" s="27">
        <f t="shared" si="64"/>
        <v>19.41958460376075</v>
      </c>
      <c r="N367" s="9"/>
      <c r="O367" s="10">
        <f t="shared" si="65"/>
        <v>23.36547649184719</v>
      </c>
      <c r="P367" s="10"/>
      <c r="Q367" s="29">
        <f t="shared" si="66"/>
        <v>1.7974812589310551E-2</v>
      </c>
      <c r="R367" s="6">
        <f t="shared" si="71"/>
        <v>1.0029455360656672</v>
      </c>
      <c r="S367" s="6">
        <f t="shared" si="77"/>
        <v>6.2245383446929603</v>
      </c>
      <c r="T367" s="13">
        <f t="shared" si="72"/>
        <v>6.4984250533232757E-2</v>
      </c>
      <c r="U367" s="67">
        <f t="shared" si="73"/>
        <v>1.0166633797672686E-2</v>
      </c>
      <c r="V367" s="13">
        <f t="shared" si="74"/>
        <v>5.4817616735560071E-2</v>
      </c>
      <c r="Y367" s="28"/>
      <c r="Z367" s="28"/>
    </row>
    <row r="368" spans="1:26" x14ac:dyDescent="0.35">
      <c r="A368" s="1">
        <v>1900.12</v>
      </c>
      <c r="B368" s="2">
        <v>6.87</v>
      </c>
      <c r="C368" s="3">
        <v>0.3</v>
      </c>
      <c r="D368" s="4">
        <v>0.48</v>
      </c>
      <c r="E368" s="5">
        <v>7.6116519010000001</v>
      </c>
      <c r="F368" s="3">
        <f t="shared" si="75"/>
        <v>1900.9583333333062</v>
      </c>
      <c r="G368" s="6">
        <f>G357*1/12+G369*11/12</f>
        <v>3.104166666666667</v>
      </c>
      <c r="H368" s="3">
        <f t="shared" si="67"/>
        <v>274.94704923711146</v>
      </c>
      <c r="I368" s="3">
        <f t="shared" si="68"/>
        <v>12.006421364066002</v>
      </c>
      <c r="J368" s="7">
        <f t="shared" si="76"/>
        <v>1285.6874843904875</v>
      </c>
      <c r="K368" s="3">
        <f t="shared" si="69"/>
        <v>19.210274182505604</v>
      </c>
      <c r="L368" s="7">
        <f t="shared" si="70"/>
        <v>89.829693232523141</v>
      </c>
      <c r="M368" s="27">
        <f t="shared" si="64"/>
        <v>20.744051160870843</v>
      </c>
      <c r="N368" s="9"/>
      <c r="O368" s="10">
        <f t="shared" si="65"/>
        <v>24.951139917086596</v>
      </c>
      <c r="P368" s="10"/>
      <c r="Q368" s="29">
        <f t="shared" si="66"/>
        <v>1.3490267445614532E-2</v>
      </c>
      <c r="R368" s="6">
        <f t="shared" si="71"/>
        <v>1.0029421339293405</v>
      </c>
      <c r="S368" s="6">
        <f t="shared" si="77"/>
        <v>6.3209050393635424</v>
      </c>
      <c r="T368" s="13">
        <f t="shared" si="72"/>
        <v>5.4545251575951914E-2</v>
      </c>
      <c r="U368" s="67">
        <f t="shared" si="73"/>
        <v>8.900918904485966E-3</v>
      </c>
      <c r="V368" s="13">
        <f t="shared" si="74"/>
        <v>4.5644332671465948E-2</v>
      </c>
      <c r="Y368" s="28"/>
      <c r="Z368" s="28"/>
    </row>
    <row r="369" spans="1:26" x14ac:dyDescent="0.35">
      <c r="A369" s="1">
        <v>1901.01</v>
      </c>
      <c r="B369" s="2">
        <v>7.07</v>
      </c>
      <c r="C369" s="3">
        <v>0.30170000000000002</v>
      </c>
      <c r="D369" s="4">
        <v>0.48170000000000002</v>
      </c>
      <c r="E369" s="5">
        <v>7.7067928930000003</v>
      </c>
      <c r="F369" s="3">
        <f t="shared" si="75"/>
        <v>1901.0416666666395</v>
      </c>
      <c r="G369" s="6">
        <v>3.1</v>
      </c>
      <c r="H369" s="3">
        <f t="shared" si="67"/>
        <v>279.45827270850992</v>
      </c>
      <c r="I369" s="3">
        <f t="shared" si="68"/>
        <v>11.925397577957206</v>
      </c>
      <c r="J369" s="7">
        <f t="shared" si="76"/>
        <v>1311.4295976827282</v>
      </c>
      <c r="K369" s="3">
        <f t="shared" si="69"/>
        <v>19.040318240974432</v>
      </c>
      <c r="L369" s="7">
        <f t="shared" si="70"/>
        <v>89.351575276346566</v>
      </c>
      <c r="M369" s="27">
        <f t="shared" si="64"/>
        <v>20.978581834536183</v>
      </c>
      <c r="N369" s="9"/>
      <c r="O369" s="10">
        <f t="shared" si="65"/>
        <v>25.223107928844307</v>
      </c>
      <c r="P369" s="10"/>
      <c r="Q369" s="29">
        <f t="shared" si="66"/>
        <v>1.5441362892157362E-2</v>
      </c>
      <c r="R369" s="6">
        <f t="shared" si="71"/>
        <v>1.0020149873405235</v>
      </c>
      <c r="S369" s="6">
        <f t="shared" si="77"/>
        <v>6.2612403151929579</v>
      </c>
      <c r="T369" s="13">
        <f t="shared" si="72"/>
        <v>5.5432556751338735E-2</v>
      </c>
      <c r="U369" s="67">
        <f t="shared" si="73"/>
        <v>1.0144103392990989E-2</v>
      </c>
      <c r="V369" s="13">
        <f t="shared" si="74"/>
        <v>4.5288453358347747E-2</v>
      </c>
      <c r="Y369" s="28"/>
      <c r="Z369" s="28"/>
    </row>
    <row r="370" spans="1:26" x14ac:dyDescent="0.35">
      <c r="A370" s="1">
        <v>1901.02</v>
      </c>
      <c r="B370" s="2">
        <v>7.25</v>
      </c>
      <c r="C370" s="3">
        <v>0.30330000000000001</v>
      </c>
      <c r="D370" s="4">
        <v>0.48330000000000001</v>
      </c>
      <c r="E370" s="5">
        <v>7.6116519010000001</v>
      </c>
      <c r="F370" s="3">
        <f t="shared" si="75"/>
        <v>1901.1249999999727</v>
      </c>
      <c r="G370" s="6">
        <f>G369*11/12+G381*1/12</f>
        <v>3.1066666666666669</v>
      </c>
      <c r="H370" s="3">
        <f t="shared" si="67"/>
        <v>290.15518296492837</v>
      </c>
      <c r="I370" s="3">
        <f t="shared" si="68"/>
        <v>12.13849199907073</v>
      </c>
      <c r="J370" s="7">
        <f t="shared" si="76"/>
        <v>1366.3745072456918</v>
      </c>
      <c r="K370" s="3">
        <f t="shared" si="69"/>
        <v>19.34234481751033</v>
      </c>
      <c r="L370" s="7">
        <f t="shared" si="70"/>
        <v>91.085351634736952</v>
      </c>
      <c r="M370" s="27">
        <f t="shared" si="64"/>
        <v>21.67914984820618</v>
      </c>
      <c r="N370" s="9"/>
      <c r="O370" s="10">
        <f t="shared" si="65"/>
        <v>26.05325136080879</v>
      </c>
      <c r="P370" s="10"/>
      <c r="Q370" s="29">
        <f t="shared" si="66"/>
        <v>1.1385946036258705E-2</v>
      </c>
      <c r="R370" s="6">
        <f t="shared" si="71"/>
        <v>1.0020207222232298</v>
      </c>
      <c r="S370" s="6">
        <f t="shared" si="77"/>
        <v>6.3522760047961331</v>
      </c>
      <c r="T370" s="13">
        <f t="shared" si="72"/>
        <v>5.6660563453841739E-2</v>
      </c>
      <c r="U370" s="67">
        <f t="shared" si="73"/>
        <v>1.2175146255171132E-2</v>
      </c>
      <c r="V370" s="13">
        <f t="shared" si="74"/>
        <v>4.4485417198670607E-2</v>
      </c>
      <c r="Y370" s="28"/>
      <c r="Z370" s="28"/>
    </row>
    <row r="371" spans="1:26" x14ac:dyDescent="0.35">
      <c r="A371" s="1">
        <v>1901.03</v>
      </c>
      <c r="B371" s="2">
        <v>7.51</v>
      </c>
      <c r="C371" s="3">
        <v>0.30499999999999999</v>
      </c>
      <c r="D371" s="4">
        <v>0.48499999999999999</v>
      </c>
      <c r="E371" s="5">
        <v>7.6116519010000001</v>
      </c>
      <c r="F371" s="3">
        <f t="shared" si="75"/>
        <v>1901.208333333306</v>
      </c>
      <c r="G371" s="6">
        <f>G369*10/12+G381*2/12</f>
        <v>3.1133333333333333</v>
      </c>
      <c r="H371" s="3">
        <f t="shared" si="67"/>
        <v>300.56074814711894</v>
      </c>
      <c r="I371" s="3">
        <f t="shared" si="68"/>
        <v>12.206528386800436</v>
      </c>
      <c r="J371" s="7">
        <f t="shared" si="76"/>
        <v>1420.1656875596748</v>
      </c>
      <c r="K371" s="3">
        <f t="shared" si="69"/>
        <v>19.410381205240039</v>
      </c>
      <c r="L371" s="7">
        <f t="shared" si="70"/>
        <v>91.715094336410431</v>
      </c>
      <c r="M371" s="27">
        <f t="shared" si="64"/>
        <v>22.347583950683841</v>
      </c>
      <c r="N371" s="9"/>
      <c r="O371" s="10">
        <f t="shared" si="65"/>
        <v>26.840868787784956</v>
      </c>
      <c r="P371" s="10"/>
      <c r="Q371" s="29">
        <f t="shared" si="66"/>
        <v>8.7471301208264102E-3</v>
      </c>
      <c r="R371" s="6">
        <f t="shared" si="71"/>
        <v>1.002026457027879</v>
      </c>
      <c r="S371" s="6">
        <f t="shared" si="77"/>
        <v>6.3651121900871139</v>
      </c>
      <c r="T371" s="13">
        <f t="shared" si="72"/>
        <v>5.0682384470588371E-2</v>
      </c>
      <c r="U371" s="67">
        <f t="shared" si="73"/>
        <v>1.1214684565742816E-2</v>
      </c>
      <c r="V371" s="13">
        <f t="shared" si="74"/>
        <v>3.9467699904845555E-2</v>
      </c>
      <c r="Y371" s="28"/>
      <c r="Z371" s="28"/>
    </row>
    <row r="372" spans="1:26" x14ac:dyDescent="0.35">
      <c r="A372" s="1">
        <v>1901.04</v>
      </c>
      <c r="B372" s="2">
        <v>8.14</v>
      </c>
      <c r="C372" s="3">
        <v>0.30669999999999997</v>
      </c>
      <c r="D372" s="4">
        <v>0.48670000000000002</v>
      </c>
      <c r="E372" s="5">
        <v>7.5165028100000004</v>
      </c>
      <c r="F372" s="3">
        <f t="shared" si="75"/>
        <v>1901.2916666666392</v>
      </c>
      <c r="G372" s="6">
        <f>G369*9/12+G381*3/12</f>
        <v>3.12</v>
      </c>
      <c r="H372" s="3">
        <f t="shared" si="67"/>
        <v>329.89810855934479</v>
      </c>
      <c r="I372" s="3">
        <f t="shared" si="68"/>
        <v>12.42994470456401</v>
      </c>
      <c r="J372" s="7">
        <f t="shared" si="76"/>
        <v>1563.6806385334951</v>
      </c>
      <c r="K372" s="3">
        <f t="shared" si="69"/>
        <v>19.724988874180969</v>
      </c>
      <c r="L372" s="7">
        <f t="shared" si="70"/>
        <v>93.494271102487957</v>
      </c>
      <c r="M372" s="27">
        <f t="shared" si="64"/>
        <v>24.4097169948272</v>
      </c>
      <c r="N372" s="9"/>
      <c r="O372" s="10">
        <f t="shared" si="65"/>
        <v>29.293804989254227</v>
      </c>
      <c r="P372" s="10"/>
      <c r="Q372" s="29">
        <f t="shared" si="66"/>
        <v>2.4736219890211311E-3</v>
      </c>
      <c r="R372" s="6">
        <f t="shared" si="71"/>
        <v>1.0020321917545103</v>
      </c>
      <c r="S372" s="6">
        <f t="shared" si="77"/>
        <v>6.4587480883794521</v>
      </c>
      <c r="T372" s="13">
        <f t="shared" si="72"/>
        <v>4.3951039738485687E-2</v>
      </c>
      <c r="U372" s="67">
        <f t="shared" si="73"/>
        <v>1.3299288449727165E-2</v>
      </c>
      <c r="V372" s="13">
        <f t="shared" si="74"/>
        <v>3.0651751288758522E-2</v>
      </c>
      <c r="Y372" s="28"/>
      <c r="Z372" s="28"/>
    </row>
    <row r="373" spans="1:26" x14ac:dyDescent="0.35">
      <c r="A373" s="1">
        <v>1901.05</v>
      </c>
      <c r="B373" s="2">
        <v>7.73</v>
      </c>
      <c r="C373" s="3">
        <v>0.30830000000000002</v>
      </c>
      <c r="D373" s="4">
        <v>0.48830000000000001</v>
      </c>
      <c r="E373" s="5">
        <v>7.5165028100000004</v>
      </c>
      <c r="F373" s="3">
        <f t="shared" si="75"/>
        <v>1901.3749999999725</v>
      </c>
      <c r="G373" s="6">
        <f>G369*8/12+G381*4/12</f>
        <v>3.1266666666666669</v>
      </c>
      <c r="H373" s="3">
        <f t="shared" si="67"/>
        <v>313.28161906188393</v>
      </c>
      <c r="I373" s="3">
        <f t="shared" si="68"/>
        <v>12.494789541627272</v>
      </c>
      <c r="J373" s="7">
        <f t="shared" si="76"/>
        <v>1489.8556385260738</v>
      </c>
      <c r="K373" s="3">
        <f t="shared" si="69"/>
        <v>19.789833711244231</v>
      </c>
      <c r="L373" s="7">
        <f t="shared" si="70"/>
        <v>94.113390464719501</v>
      </c>
      <c r="M373" s="27">
        <f t="shared" si="64"/>
        <v>23.064012684863552</v>
      </c>
      <c r="N373" s="9"/>
      <c r="O373" s="10">
        <f t="shared" si="65"/>
        <v>27.661102045351072</v>
      </c>
      <c r="P373" s="10"/>
      <c r="Q373" s="29">
        <f t="shared" si="66"/>
        <v>5.9728054263651145E-3</v>
      </c>
      <c r="R373" s="6">
        <f t="shared" si="71"/>
        <v>1.0020379264031627</v>
      </c>
      <c r="S373" s="6">
        <f t="shared" si="77"/>
        <v>6.4718735029891157</v>
      </c>
      <c r="T373" s="13">
        <f t="shared" si="72"/>
        <v>5.1684839948395123E-2</v>
      </c>
      <c r="U373" s="67">
        <f t="shared" si="73"/>
        <v>1.3409081904786735E-2</v>
      </c>
      <c r="V373" s="13">
        <f t="shared" si="74"/>
        <v>3.8275758043608388E-2</v>
      </c>
      <c r="Y373" s="28"/>
      <c r="Z373" s="28"/>
    </row>
    <row r="374" spans="1:26" x14ac:dyDescent="0.35">
      <c r="A374" s="1">
        <v>1901.06</v>
      </c>
      <c r="B374" s="2">
        <v>8.5</v>
      </c>
      <c r="C374" s="3">
        <v>0.31</v>
      </c>
      <c r="D374" s="4">
        <v>0.49</v>
      </c>
      <c r="E374" s="5">
        <v>7.5165028100000004</v>
      </c>
      <c r="F374" s="3">
        <f t="shared" si="75"/>
        <v>1901.4583333333057</v>
      </c>
      <c r="G374" s="6">
        <f>G369*7/12+G381*5/12</f>
        <v>3.1333333333333333</v>
      </c>
      <c r="H374" s="3">
        <f t="shared" si="67"/>
        <v>344.48819689857868</v>
      </c>
      <c r="I374" s="3">
        <f t="shared" si="68"/>
        <v>12.563687181006987</v>
      </c>
      <c r="J374" s="7">
        <f t="shared" si="76"/>
        <v>1643.2420264942066</v>
      </c>
      <c r="K374" s="3">
        <f t="shared" si="69"/>
        <v>19.858731350623948</v>
      </c>
      <c r="L374" s="7">
        <f t="shared" si="70"/>
        <v>94.728069762607205</v>
      </c>
      <c r="M374" s="27">
        <f t="shared" si="64"/>
        <v>25.238466205960332</v>
      </c>
      <c r="N374" s="9"/>
      <c r="O374" s="10">
        <f t="shared" si="65"/>
        <v>30.240388110984199</v>
      </c>
      <c r="P374" s="10"/>
      <c r="Q374" s="29">
        <f t="shared" si="66"/>
        <v>4.5684933621028198E-3</v>
      </c>
      <c r="R374" s="6">
        <f t="shared" si="71"/>
        <v>1.0020436609738748</v>
      </c>
      <c r="S374" s="6">
        <f t="shared" si="77"/>
        <v>6.4850627048787866</v>
      </c>
      <c r="T374" s="13">
        <f t="shared" si="72"/>
        <v>4.3920055045181705E-2</v>
      </c>
      <c r="U374" s="67">
        <f t="shared" si="73"/>
        <v>1.3518520118390498E-2</v>
      </c>
      <c r="V374" s="13">
        <f t="shared" si="74"/>
        <v>3.0401534926791207E-2</v>
      </c>
      <c r="Y374" s="28"/>
      <c r="Z374" s="28"/>
    </row>
    <row r="375" spans="1:26" x14ac:dyDescent="0.35">
      <c r="A375" s="1">
        <v>1901.07</v>
      </c>
      <c r="B375" s="2">
        <v>7.93</v>
      </c>
      <c r="C375" s="3">
        <v>0.31169999999999998</v>
      </c>
      <c r="D375" s="4">
        <v>0.49170000000000003</v>
      </c>
      <c r="E375" s="5">
        <v>7.6116519010000001</v>
      </c>
      <c r="F375" s="3">
        <f t="shared" si="75"/>
        <v>1901.541666666639</v>
      </c>
      <c r="G375" s="6">
        <f>G369*6/12+G381*6/12</f>
        <v>3.14</v>
      </c>
      <c r="H375" s="3">
        <f t="shared" si="67"/>
        <v>317.36973805681134</v>
      </c>
      <c r="I375" s="3">
        <f t="shared" si="68"/>
        <v>12.474671797264577</v>
      </c>
      <c r="J375" s="7">
        <f t="shared" si="76"/>
        <v>1518.8431368717854</v>
      </c>
      <c r="K375" s="3">
        <f t="shared" si="69"/>
        <v>19.67852461570418</v>
      </c>
      <c r="L375" s="7">
        <f t="shared" si="70"/>
        <v>94.175935737686871</v>
      </c>
      <c r="M375" s="27">
        <f t="shared" si="64"/>
        <v>23.144848553708094</v>
      </c>
      <c r="N375" s="9"/>
      <c r="O375" s="10">
        <f t="shared" si="65"/>
        <v>27.71115060076993</v>
      </c>
      <c r="P375" s="10"/>
      <c r="Q375" s="29">
        <f t="shared" si="66"/>
        <v>1.0564738337857399E-2</v>
      </c>
      <c r="R375" s="6">
        <f t="shared" si="71"/>
        <v>1.0020493954666856</v>
      </c>
      <c r="S375" s="6">
        <f t="shared" si="77"/>
        <v>6.4170840860107097</v>
      </c>
      <c r="T375" s="13">
        <f t="shared" si="72"/>
        <v>5.1025249768652969E-2</v>
      </c>
      <c r="U375" s="67">
        <f t="shared" si="73"/>
        <v>1.3807567083109928E-2</v>
      </c>
      <c r="V375" s="13">
        <f t="shared" si="74"/>
        <v>3.7217682685543041E-2</v>
      </c>
      <c r="Y375" s="28"/>
      <c r="Z375" s="28"/>
    </row>
    <row r="376" spans="1:26" x14ac:dyDescent="0.35">
      <c r="A376" s="1">
        <v>1901.08</v>
      </c>
      <c r="B376" s="2">
        <v>8.0399999999999991</v>
      </c>
      <c r="C376" s="3">
        <v>0.31330000000000002</v>
      </c>
      <c r="D376" s="4">
        <v>0.49330000000000002</v>
      </c>
      <c r="E376" s="5">
        <v>7.7067928930000003</v>
      </c>
      <c r="F376" s="3">
        <f t="shared" si="75"/>
        <v>1901.6249999999723</v>
      </c>
      <c r="G376" s="6">
        <f>G369*5/12+G381*7/12</f>
        <v>3.1466666666666669</v>
      </c>
      <c r="H376" s="3">
        <f t="shared" si="67"/>
        <v>317.79978961476934</v>
      </c>
      <c r="I376" s="3">
        <f t="shared" si="68"/>
        <v>12.38391468735165</v>
      </c>
      <c r="J376" s="7">
        <f t="shared" si="76"/>
        <v>1525.8400742297999</v>
      </c>
      <c r="K376" s="3">
        <f t="shared" si="69"/>
        <v>19.498835350368875</v>
      </c>
      <c r="L376" s="7">
        <f t="shared" si="70"/>
        <v>93.619018484771203</v>
      </c>
      <c r="M376" s="27">
        <f t="shared" si="64"/>
        <v>23.077177713844367</v>
      </c>
      <c r="N376" s="9"/>
      <c r="O376" s="10">
        <f t="shared" si="65"/>
        <v>27.608909472820368</v>
      </c>
      <c r="P376" s="10"/>
      <c r="Q376" s="29">
        <f t="shared" si="66"/>
        <v>1.1866188520390453E-2</v>
      </c>
      <c r="R376" s="6">
        <f t="shared" si="71"/>
        <v>1.0020551298816345</v>
      </c>
      <c r="S376" s="6">
        <f t="shared" si="77"/>
        <v>6.3508534463798201</v>
      </c>
      <c r="T376" s="13">
        <f t="shared" si="72"/>
        <v>4.254264958651488E-2</v>
      </c>
      <c r="U376" s="67">
        <f t="shared" si="73"/>
        <v>1.1957966427019073E-2</v>
      </c>
      <c r="V376" s="13">
        <f t="shared" si="74"/>
        <v>3.0584683159495807E-2</v>
      </c>
      <c r="Y376" s="28"/>
      <c r="Z376" s="28"/>
    </row>
    <row r="377" spans="1:26" x14ac:dyDescent="0.35">
      <c r="A377" s="1">
        <v>1901.09</v>
      </c>
      <c r="B377" s="2">
        <v>8</v>
      </c>
      <c r="C377" s="3">
        <v>0.315</v>
      </c>
      <c r="D377" s="4">
        <v>0.495</v>
      </c>
      <c r="E377" s="5">
        <v>7.8019419829999999</v>
      </c>
      <c r="F377" s="3">
        <f t="shared" si="75"/>
        <v>1901.7083333333055</v>
      </c>
      <c r="G377" s="6">
        <f>G369*4/12+G381*8/12</f>
        <v>3.1533333333333333</v>
      </c>
      <c r="H377" s="3">
        <f t="shared" si="67"/>
        <v>312.3622304946843</v>
      </c>
      <c r="I377" s="3">
        <f t="shared" si="68"/>
        <v>12.299262825728194</v>
      </c>
      <c r="J377" s="7">
        <f t="shared" si="76"/>
        <v>1504.653926568513</v>
      </c>
      <c r="K377" s="3">
        <f t="shared" si="69"/>
        <v>19.327413011858589</v>
      </c>
      <c r="L377" s="7">
        <f t="shared" si="70"/>
        <v>93.100461706426742</v>
      </c>
      <c r="M377" s="27">
        <f t="shared" si="64"/>
        <v>22.590468316860225</v>
      </c>
      <c r="N377" s="9"/>
      <c r="O377" s="10">
        <f t="shared" si="65"/>
        <v>27.007461920877006</v>
      </c>
      <c r="P377" s="10"/>
      <c r="Q377" s="29">
        <f t="shared" si="66"/>
        <v>1.5205420693573571E-2</v>
      </c>
      <c r="R377" s="6">
        <f t="shared" si="71"/>
        <v>1.0020608642187594</v>
      </c>
      <c r="S377" s="6">
        <f t="shared" si="77"/>
        <v>6.2862938551083998</v>
      </c>
      <c r="T377" s="13">
        <f t="shared" si="72"/>
        <v>3.7557171030512038E-2</v>
      </c>
      <c r="U377" s="67">
        <f t="shared" si="73"/>
        <v>1.2259919407023867E-2</v>
      </c>
      <c r="V377" s="13">
        <f t="shared" si="74"/>
        <v>2.5297251623488171E-2</v>
      </c>
      <c r="Y377" s="28"/>
      <c r="Z377" s="28"/>
    </row>
    <row r="378" spans="1:26" x14ac:dyDescent="0.35">
      <c r="A378" s="1">
        <v>1901.1</v>
      </c>
      <c r="B378" s="2">
        <v>7.91</v>
      </c>
      <c r="C378" s="3">
        <v>0.31669999999999998</v>
      </c>
      <c r="D378" s="4">
        <v>0.49669999999999997</v>
      </c>
      <c r="E378" s="5">
        <v>7.8019419829999999</v>
      </c>
      <c r="F378" s="3">
        <f t="shared" si="75"/>
        <v>1901.7916666666388</v>
      </c>
      <c r="G378" s="6">
        <f>G369*3/12+G381*9/12</f>
        <v>3.16</v>
      </c>
      <c r="H378" s="3">
        <f t="shared" si="67"/>
        <v>308.84815540161912</v>
      </c>
      <c r="I378" s="3">
        <f t="shared" si="68"/>
        <v>12.365639799708314</v>
      </c>
      <c r="J378" s="7">
        <f t="shared" si="76"/>
        <v>1492.6903605044536</v>
      </c>
      <c r="K378" s="3">
        <f t="shared" si="69"/>
        <v>19.393789985838712</v>
      </c>
      <c r="L378" s="7">
        <f t="shared" si="70"/>
        <v>93.73189659450847</v>
      </c>
      <c r="M378" s="27">
        <f t="shared" si="64"/>
        <v>22.252901618408917</v>
      </c>
      <c r="N378" s="9"/>
      <c r="O378" s="10">
        <f t="shared" si="65"/>
        <v>26.586455006647913</v>
      </c>
      <c r="P378" s="10"/>
      <c r="Q378" s="29">
        <f t="shared" si="66"/>
        <v>1.5810256650797098E-2</v>
      </c>
      <c r="R378" s="6">
        <f t="shared" si="71"/>
        <v>1.0020665984781001</v>
      </c>
      <c r="S378" s="6">
        <f t="shared" si="77"/>
        <v>6.2992490531829999</v>
      </c>
      <c r="T378" s="13">
        <f t="shared" si="72"/>
        <v>3.9448782911181146E-2</v>
      </c>
      <c r="U378" s="67">
        <f t="shared" si="73"/>
        <v>1.2367766741104624E-2</v>
      </c>
      <c r="V378" s="13">
        <f t="shared" si="74"/>
        <v>2.7081016170076522E-2</v>
      </c>
      <c r="Y378" s="28"/>
      <c r="Z378" s="28"/>
    </row>
    <row r="379" spans="1:26" x14ac:dyDescent="0.35">
      <c r="A379" s="1">
        <v>1901.11</v>
      </c>
      <c r="B379" s="2">
        <v>8.08</v>
      </c>
      <c r="C379" s="3">
        <v>0.31830000000000003</v>
      </c>
      <c r="D379" s="4">
        <v>0.49830000000000002</v>
      </c>
      <c r="E379" s="5">
        <v>7.8970910740000004</v>
      </c>
      <c r="F379" s="3">
        <f t="shared" si="75"/>
        <v>1901.874999999972</v>
      </c>
      <c r="G379" s="6">
        <f>G369*2/12+G381*10/12</f>
        <v>3.1666666666666665</v>
      </c>
      <c r="H379" s="3">
        <f t="shared" si="67"/>
        <v>311.68468198420578</v>
      </c>
      <c r="I379" s="3">
        <f t="shared" si="68"/>
        <v>12.278370578659988</v>
      </c>
      <c r="J379" s="7">
        <f t="shared" si="76"/>
        <v>1511.3447474693751</v>
      </c>
      <c r="K379" s="3">
        <f t="shared" si="69"/>
        <v>19.221841216921998</v>
      </c>
      <c r="L379" s="7">
        <f t="shared" si="70"/>
        <v>93.205827681186832</v>
      </c>
      <c r="M379" s="27">
        <f t="shared" si="64"/>
        <v>22.375074777652785</v>
      </c>
      <c r="N379" s="9"/>
      <c r="O379" s="10">
        <f t="shared" si="65"/>
        <v>26.713215249028373</v>
      </c>
      <c r="P379" s="10"/>
      <c r="Q379" s="29">
        <f t="shared" si="66"/>
        <v>1.7977489621420532E-2</v>
      </c>
      <c r="R379" s="6">
        <f t="shared" si="71"/>
        <v>1.0020723326596945</v>
      </c>
      <c r="S379" s="6">
        <f t="shared" si="77"/>
        <v>6.2362129311974339</v>
      </c>
      <c r="T379" s="13">
        <f t="shared" si="72"/>
        <v>4.3781729004302106E-2</v>
      </c>
      <c r="U379" s="67">
        <f t="shared" si="73"/>
        <v>1.4753651561353998E-2</v>
      </c>
      <c r="V379" s="13">
        <f t="shared" si="74"/>
        <v>2.9028077442948108E-2</v>
      </c>
      <c r="Y379" s="28"/>
      <c r="Z379" s="28"/>
    </row>
    <row r="380" spans="1:26" x14ac:dyDescent="0.35">
      <c r="A380" s="1">
        <v>1901.12</v>
      </c>
      <c r="B380" s="2">
        <v>7.95</v>
      </c>
      <c r="C380" s="3">
        <v>0.32</v>
      </c>
      <c r="D380" s="4">
        <v>0.5</v>
      </c>
      <c r="E380" s="5">
        <v>7.9922320659999997</v>
      </c>
      <c r="F380" s="3">
        <f t="shared" si="75"/>
        <v>1901.9583333333053</v>
      </c>
      <c r="G380" s="6">
        <f>G369*1/12+G381*11/12</f>
        <v>3.1733333333333338</v>
      </c>
      <c r="H380" s="3">
        <f t="shared" si="67"/>
        <v>303.01929798843764</v>
      </c>
      <c r="I380" s="3">
        <f t="shared" si="68"/>
        <v>12.197003189471703</v>
      </c>
      <c r="J380" s="7">
        <f t="shared" si="76"/>
        <v>1474.2552565097619</v>
      </c>
      <c r="K380" s="3">
        <f t="shared" si="69"/>
        <v>19.057817483549535</v>
      </c>
      <c r="L380" s="7">
        <f t="shared" si="70"/>
        <v>92.720456384261752</v>
      </c>
      <c r="M380" s="27">
        <f t="shared" si="64"/>
        <v>21.680215141029674</v>
      </c>
      <c r="N380" s="9"/>
      <c r="O380" s="10">
        <f t="shared" si="65"/>
        <v>25.866784338435284</v>
      </c>
      <c r="P380" s="10"/>
      <c r="Q380" s="29">
        <f t="shared" si="66"/>
        <v>2.0547449641533232E-2</v>
      </c>
      <c r="R380" s="6">
        <f t="shared" si="71"/>
        <v>1.0020780667635822</v>
      </c>
      <c r="S380" s="6">
        <f t="shared" si="77"/>
        <v>6.1747455760205421</v>
      </c>
      <c r="T380" s="13">
        <f t="shared" si="72"/>
        <v>4.8385624474672984E-2</v>
      </c>
      <c r="U380" s="67">
        <f t="shared" si="73"/>
        <v>1.714185538330959E-2</v>
      </c>
      <c r="V380" s="13">
        <f t="shared" si="74"/>
        <v>3.1243769091363394E-2</v>
      </c>
      <c r="Y380" s="28"/>
      <c r="Z380" s="28"/>
    </row>
    <row r="381" spans="1:26" x14ac:dyDescent="0.35">
      <c r="A381" s="1">
        <v>1902.01</v>
      </c>
      <c r="B381" s="2">
        <v>8.1199999999999992</v>
      </c>
      <c r="C381" s="3">
        <v>0.32079999999999997</v>
      </c>
      <c r="D381" s="4">
        <v>0.51080000000000003</v>
      </c>
      <c r="E381" s="5">
        <v>7.8970910740000004</v>
      </c>
      <c r="F381" s="3">
        <f t="shared" si="75"/>
        <v>1902.0416666666385</v>
      </c>
      <c r="G381" s="6">
        <v>3.18</v>
      </c>
      <c r="H381" s="3">
        <f t="shared" si="67"/>
        <v>313.22767545937512</v>
      </c>
      <c r="I381" s="3">
        <f t="shared" si="68"/>
        <v>12.37480767085807</v>
      </c>
      <c r="J381" s="7">
        <f t="shared" si="76"/>
        <v>1528.9384280493932</v>
      </c>
      <c r="K381" s="3">
        <f t="shared" si="69"/>
        <v>19.704026677912413</v>
      </c>
      <c r="L381" s="7">
        <f t="shared" si="70"/>
        <v>96.180018355619453</v>
      </c>
      <c r="M381" s="27">
        <f t="shared" si="64"/>
        <v>22.340290796033557</v>
      </c>
      <c r="N381" s="9"/>
      <c r="O381" s="10">
        <f t="shared" si="65"/>
        <v>26.635699508412834</v>
      </c>
      <c r="P381" s="10"/>
      <c r="Q381" s="29">
        <f t="shared" si="66"/>
        <v>2.0493974303292313E-2</v>
      </c>
      <c r="R381" s="6">
        <f t="shared" si="71"/>
        <v>1.0018008349940293</v>
      </c>
      <c r="S381" s="6">
        <f t="shared" si="77"/>
        <v>6.2621225616623892</v>
      </c>
      <c r="T381" s="13">
        <f t="shared" si="72"/>
        <v>4.404338172305855E-2</v>
      </c>
      <c r="U381" s="67">
        <f t="shared" si="73"/>
        <v>1.496805110298105E-2</v>
      </c>
      <c r="V381" s="13">
        <f t="shared" si="74"/>
        <v>2.90753306200775E-2</v>
      </c>
      <c r="Y381" s="28"/>
      <c r="Z381" s="28"/>
    </row>
    <row r="382" spans="1:26" x14ac:dyDescent="0.35">
      <c r="A382" s="1">
        <v>1902.02</v>
      </c>
      <c r="B382" s="2">
        <v>8.19</v>
      </c>
      <c r="C382" s="3">
        <v>0.32169999999999999</v>
      </c>
      <c r="D382" s="4">
        <v>0.52170000000000005</v>
      </c>
      <c r="E382" s="5">
        <v>7.8970910740000004</v>
      </c>
      <c r="F382" s="3">
        <f t="shared" si="75"/>
        <v>1902.1249999999718</v>
      </c>
      <c r="G382" s="6">
        <f>G381*11/12+G393*1/12</f>
        <v>3.1900000000000004</v>
      </c>
      <c r="H382" s="3">
        <f t="shared" si="67"/>
        <v>315.92791404092139</v>
      </c>
      <c r="I382" s="3">
        <f t="shared" si="68"/>
        <v>12.40952502404938</v>
      </c>
      <c r="J382" s="7">
        <f t="shared" si="76"/>
        <v>1547.1667508312587</v>
      </c>
      <c r="K382" s="3">
        <f t="shared" si="69"/>
        <v>20.124492399896063</v>
      </c>
      <c r="L382" s="7">
        <f t="shared" si="70"/>
        <v>98.553955300203654</v>
      </c>
      <c r="M382" s="27">
        <f t="shared" si="64"/>
        <v>22.459957452460383</v>
      </c>
      <c r="N382" s="9"/>
      <c r="O382" s="10">
        <f t="shared" si="65"/>
        <v>26.756070389465762</v>
      </c>
      <c r="P382" s="10"/>
      <c r="Q382" s="29">
        <f t="shared" si="66"/>
        <v>2.0155481430143805E-2</v>
      </c>
      <c r="R382" s="6">
        <f t="shared" si="71"/>
        <v>1.0018095695807507</v>
      </c>
      <c r="S382" s="6">
        <f t="shared" si="77"/>
        <v>6.2733996111083314</v>
      </c>
      <c r="T382" s="13">
        <f t="shared" si="72"/>
        <v>4.1261628007891016E-2</v>
      </c>
      <c r="U382" s="67">
        <f t="shared" si="73"/>
        <v>1.377061867643703E-2</v>
      </c>
      <c r="V382" s="13">
        <f t="shared" si="74"/>
        <v>2.7491009331453986E-2</v>
      </c>
      <c r="Y382" s="28"/>
      <c r="Z382" s="28"/>
    </row>
    <row r="383" spans="1:26" x14ac:dyDescent="0.35">
      <c r="A383" s="1">
        <v>1902.03</v>
      </c>
      <c r="B383" s="2">
        <v>8.1999999999999993</v>
      </c>
      <c r="C383" s="3">
        <v>0.32250000000000001</v>
      </c>
      <c r="D383" s="4">
        <v>0.53249999999999997</v>
      </c>
      <c r="E383" s="5">
        <v>7.8970910740000004</v>
      </c>
      <c r="F383" s="3">
        <f t="shared" si="75"/>
        <v>1902.2083333333051</v>
      </c>
      <c r="G383" s="6">
        <f>G381*10/12+G393*2/12</f>
        <v>3.1999999999999997</v>
      </c>
      <c r="H383" s="3">
        <f t="shared" si="67"/>
        <v>316.3136624097138</v>
      </c>
      <c r="I383" s="3">
        <f t="shared" si="68"/>
        <v>12.440384893552768</v>
      </c>
      <c r="J383" s="7">
        <f t="shared" si="76"/>
        <v>1554.1327793949833</v>
      </c>
      <c r="K383" s="3">
        <f t="shared" si="69"/>
        <v>20.541100638191779</v>
      </c>
      <c r="L383" s="7">
        <f t="shared" si="70"/>
        <v>100.92386646680835</v>
      </c>
      <c r="M383" s="27">
        <f t="shared" si="64"/>
        <v>22.410652288217328</v>
      </c>
      <c r="N383" s="9"/>
      <c r="O383" s="10">
        <f t="shared" si="65"/>
        <v>26.674136055631244</v>
      </c>
      <c r="P383" s="10"/>
      <c r="Q383" s="29">
        <f t="shared" si="66"/>
        <v>2.280846522732019E-2</v>
      </c>
      <c r="R383" s="6">
        <f t="shared" si="71"/>
        <v>1.0018183039057333</v>
      </c>
      <c r="S383" s="6">
        <f t="shared" si="77"/>
        <v>6.2847517642124862</v>
      </c>
      <c r="T383" s="13">
        <f t="shared" si="72"/>
        <v>4.2061071410629536E-2</v>
      </c>
      <c r="U383" s="67">
        <f t="shared" si="73"/>
        <v>1.1559486573487154E-2</v>
      </c>
      <c r="V383" s="13">
        <f t="shared" si="74"/>
        <v>3.0501584837142381E-2</v>
      </c>
      <c r="Y383" s="28"/>
      <c r="Z383" s="28"/>
    </row>
    <row r="384" spans="1:26" x14ac:dyDescent="0.35">
      <c r="A384" s="1">
        <v>1902.04</v>
      </c>
      <c r="B384" s="2">
        <v>8.48</v>
      </c>
      <c r="C384" s="3">
        <v>0.32329999999999998</v>
      </c>
      <c r="D384" s="4">
        <v>0.54330000000000001</v>
      </c>
      <c r="E384" s="5">
        <v>7.9922320659999997</v>
      </c>
      <c r="F384" s="3">
        <f t="shared" si="75"/>
        <v>1902.2916666666383</v>
      </c>
      <c r="G384" s="6">
        <f>G381*9/12+G393*3/12</f>
        <v>3.21</v>
      </c>
      <c r="H384" s="3">
        <f t="shared" si="67"/>
        <v>323.22058452100009</v>
      </c>
      <c r="I384" s="3">
        <f t="shared" si="68"/>
        <v>12.322784784863128</v>
      </c>
      <c r="J384" s="7">
        <f t="shared" si="76"/>
        <v>1593.113741976799</v>
      </c>
      <c r="K384" s="3">
        <f t="shared" si="69"/>
        <v>20.708224477624924</v>
      </c>
      <c r="L384" s="7">
        <f t="shared" si="70"/>
        <v>102.06824245471637</v>
      </c>
      <c r="M384" s="27">
        <f t="shared" si="64"/>
        <v>22.823108698497833</v>
      </c>
      <c r="N384" s="9"/>
      <c r="O384" s="10">
        <f t="shared" si="65"/>
        <v>27.136318879518498</v>
      </c>
      <c r="P384" s="10"/>
      <c r="Q384" s="29">
        <f t="shared" si="66"/>
        <v>2.4471114945135097E-2</v>
      </c>
      <c r="R384" s="6">
        <f t="shared" si="71"/>
        <v>1.0018270379691732</v>
      </c>
      <c r="S384" s="6">
        <f t="shared" si="77"/>
        <v>6.2212284825346398</v>
      </c>
      <c r="T384" s="13">
        <f t="shared" si="72"/>
        <v>3.9998523549566123E-2</v>
      </c>
      <c r="U384" s="67">
        <f t="shared" si="73"/>
        <v>9.6121047319319697E-3</v>
      </c>
      <c r="V384" s="13">
        <f t="shared" si="74"/>
        <v>3.0386418817634153E-2</v>
      </c>
      <c r="Y384" s="28"/>
      <c r="Z384" s="28"/>
    </row>
    <row r="385" spans="1:26" x14ac:dyDescent="0.35">
      <c r="A385" s="1">
        <v>1902.05</v>
      </c>
      <c r="B385" s="2">
        <v>8.4600000000000009</v>
      </c>
      <c r="C385" s="3">
        <v>0.32419999999999999</v>
      </c>
      <c r="D385" s="4">
        <v>0.55420000000000003</v>
      </c>
      <c r="E385" s="5">
        <v>8.0873811569999994</v>
      </c>
      <c r="F385" s="3">
        <f t="shared" si="75"/>
        <v>1902.3749999999716</v>
      </c>
      <c r="G385" s="6">
        <f>G381*8/12+G393*4/12</f>
        <v>3.2199999999999998</v>
      </c>
      <c r="H385" s="3">
        <f t="shared" si="67"/>
        <v>318.66450832100935</v>
      </c>
      <c r="I385" s="3">
        <f t="shared" si="68"/>
        <v>12.21170609901551</v>
      </c>
      <c r="J385" s="7">
        <f t="shared" si="76"/>
        <v>1575.6732442474365</v>
      </c>
      <c r="K385" s="3">
        <f t="shared" si="69"/>
        <v>20.875161998995669</v>
      </c>
      <c r="L385" s="7">
        <f t="shared" si="70"/>
        <v>103.21963498367957</v>
      </c>
      <c r="M385" s="27">
        <f t="shared" ref="M385:M448" si="78">H385/AVERAGE(K265:K384)</f>
        <v>22.427954493329786</v>
      </c>
      <c r="N385" s="9"/>
      <c r="O385" s="10">
        <f t="shared" ref="O385:O448" si="79">J385/AVERAGE(L265:L384)</f>
        <v>26.637764485324794</v>
      </c>
      <c r="P385" s="10"/>
      <c r="Q385" s="29">
        <f t="shared" ref="Q385:Q448" si="80">1/M385-(G385/100-(((E385/E265)^(1/10))-1))</f>
        <v>2.6342382656398593E-2</v>
      </c>
      <c r="R385" s="6">
        <f t="shared" si="71"/>
        <v>1.0018357717712656</v>
      </c>
      <c r="S385" s="6">
        <f t="shared" si="77"/>
        <v>6.1592676136607576</v>
      </c>
      <c r="T385" s="13">
        <f t="shared" si="72"/>
        <v>4.1463969050714145E-2</v>
      </c>
      <c r="U385" s="67">
        <f t="shared" si="73"/>
        <v>1.0669421674553758E-2</v>
      </c>
      <c r="V385" s="13">
        <f t="shared" si="74"/>
        <v>3.0794547376160386E-2</v>
      </c>
      <c r="Y385" s="28"/>
      <c r="Z385" s="28"/>
    </row>
    <row r="386" spans="1:26" x14ac:dyDescent="0.35">
      <c r="A386" s="1">
        <v>1902.06</v>
      </c>
      <c r="B386" s="2">
        <v>8.41</v>
      </c>
      <c r="C386" s="3">
        <v>0.32500000000000001</v>
      </c>
      <c r="D386" s="4">
        <v>0.56499999999999995</v>
      </c>
      <c r="E386" s="5">
        <v>8.18251405</v>
      </c>
      <c r="F386" s="3">
        <f t="shared" si="75"/>
        <v>1902.4583333333048</v>
      </c>
      <c r="G386" s="6">
        <f>G381*7/12+G393*5/12</f>
        <v>3.2300000000000004</v>
      </c>
      <c r="H386" s="3">
        <f t="shared" si="67"/>
        <v>313.09813516299437</v>
      </c>
      <c r="I386" s="3">
        <f t="shared" si="68"/>
        <v>12.099511763135929</v>
      </c>
      <c r="J386" s="7">
        <f t="shared" si="76"/>
        <v>1553.1352918903119</v>
      </c>
      <c r="K386" s="3">
        <f t="shared" si="69"/>
        <v>21.034535834374768</v>
      </c>
      <c r="L386" s="7">
        <f t="shared" si="70"/>
        <v>104.34262067990798</v>
      </c>
      <c r="M386" s="27">
        <f t="shared" si="78"/>
        <v>21.963742295514617</v>
      </c>
      <c r="N386" s="9"/>
      <c r="O386" s="10">
        <f t="shared" si="79"/>
        <v>26.058791626617591</v>
      </c>
      <c r="P386" s="10"/>
      <c r="Q386" s="29">
        <f t="shared" si="80"/>
        <v>2.8371212083532382E-2</v>
      </c>
      <c r="R386" s="6">
        <f t="shared" si="71"/>
        <v>1.001844505312206</v>
      </c>
      <c r="S386" s="6">
        <f t="shared" si="77"/>
        <v>6.0988332719279006</v>
      </c>
      <c r="T386" s="13">
        <f t="shared" si="72"/>
        <v>4.442433297828674E-2</v>
      </c>
      <c r="U386" s="67">
        <f t="shared" si="73"/>
        <v>1.2713833691679E-2</v>
      </c>
      <c r="V386" s="13">
        <f t="shared" si="74"/>
        <v>3.1710499286607741E-2</v>
      </c>
      <c r="Y386" s="28"/>
      <c r="Z386" s="28"/>
    </row>
    <row r="387" spans="1:26" x14ac:dyDescent="0.35">
      <c r="A387" s="1">
        <v>1902.07</v>
      </c>
      <c r="B387" s="2">
        <v>8.6</v>
      </c>
      <c r="C387" s="3">
        <v>0.32579999999999998</v>
      </c>
      <c r="D387" s="4">
        <v>0.57579999999999998</v>
      </c>
      <c r="E387" s="5">
        <v>8.18251405</v>
      </c>
      <c r="F387" s="3">
        <f t="shared" si="75"/>
        <v>1902.5416666666381</v>
      </c>
      <c r="G387" s="6">
        <f>G381*6/12+G393*6/12</f>
        <v>3.2399999999999998</v>
      </c>
      <c r="H387" s="3">
        <f t="shared" si="67"/>
        <v>320.17169588605839</v>
      </c>
      <c r="I387" s="3">
        <f t="shared" si="68"/>
        <v>12.129295176706723</v>
      </c>
      <c r="J387" s="7">
        <f t="shared" si="76"/>
        <v>1593.2379469002976</v>
      </c>
      <c r="K387" s="3">
        <f t="shared" si="69"/>
        <v>21.436611917580514</v>
      </c>
      <c r="L387" s="7">
        <f t="shared" si="70"/>
        <v>106.67283835176644</v>
      </c>
      <c r="M387" s="27">
        <f t="shared" si="78"/>
        <v>22.385686589401356</v>
      </c>
      <c r="N387" s="9"/>
      <c r="O387" s="10">
        <f t="shared" si="79"/>
        <v>26.529400003167854</v>
      </c>
      <c r="P387" s="10"/>
      <c r="Q387" s="29">
        <f t="shared" si="80"/>
        <v>2.470933589638781E-2</v>
      </c>
      <c r="R387" s="6">
        <f t="shared" si="71"/>
        <v>1.0018532385921899</v>
      </c>
      <c r="S387" s="6">
        <f t="shared" si="77"/>
        <v>6.1100826022962309</v>
      </c>
      <c r="T387" s="13">
        <f t="shared" si="72"/>
        <v>4.2303858445507103E-2</v>
      </c>
      <c r="U387" s="67">
        <f t="shared" si="73"/>
        <v>1.2580760952309644E-2</v>
      </c>
      <c r="V387" s="13">
        <f t="shared" si="74"/>
        <v>2.9723097493197459E-2</v>
      </c>
      <c r="Y387" s="28"/>
      <c r="Z387" s="28"/>
    </row>
    <row r="388" spans="1:26" x14ac:dyDescent="0.35">
      <c r="A388" s="1">
        <v>1902.08</v>
      </c>
      <c r="B388" s="2">
        <v>8.83</v>
      </c>
      <c r="C388" s="3">
        <v>0.32669999999999999</v>
      </c>
      <c r="D388" s="4">
        <v>0.5867</v>
      </c>
      <c r="E388" s="5">
        <v>8.0873811569999994</v>
      </c>
      <c r="F388" s="3">
        <f t="shared" si="75"/>
        <v>1902.6249999999714</v>
      </c>
      <c r="G388" s="6">
        <f>G381*5/12+G393*7/12</f>
        <v>3.25</v>
      </c>
      <c r="H388" s="3">
        <f t="shared" si="67"/>
        <v>332.60137216010781</v>
      </c>
      <c r="I388" s="3">
        <f t="shared" si="68"/>
        <v>12.305874097928337</v>
      </c>
      <c r="J388" s="7">
        <f t="shared" si="76"/>
        <v>1660.1935241155948</v>
      </c>
      <c r="K388" s="3">
        <f t="shared" si="69"/>
        <v>22.099345984862428</v>
      </c>
      <c r="L388" s="7">
        <f t="shared" si="70"/>
        <v>110.30980074729551</v>
      </c>
      <c r="M388" s="27">
        <f t="shared" si="78"/>
        <v>23.168671834092848</v>
      </c>
      <c r="N388" s="9"/>
      <c r="O388" s="10">
        <f t="shared" si="79"/>
        <v>27.424898531949328</v>
      </c>
      <c r="P388" s="10"/>
      <c r="Q388" s="29">
        <f t="shared" si="80"/>
        <v>2.0595372474778453E-2</v>
      </c>
      <c r="R388" s="6">
        <f t="shared" si="71"/>
        <v>1.0018619716114121</v>
      </c>
      <c r="S388" s="6">
        <f t="shared" si="77"/>
        <v>6.193412920904672</v>
      </c>
      <c r="T388" s="13">
        <f t="shared" si="72"/>
        <v>3.9774394725456297E-2</v>
      </c>
      <c r="U388" s="67">
        <f t="shared" si="73"/>
        <v>1.0271060426152445E-2</v>
      </c>
      <c r="V388" s="13">
        <f t="shared" si="74"/>
        <v>2.9503334299303852E-2</v>
      </c>
      <c r="Y388" s="28"/>
      <c r="Z388" s="28"/>
    </row>
    <row r="389" spans="1:26" x14ac:dyDescent="0.35">
      <c r="A389" s="1">
        <v>1902.09</v>
      </c>
      <c r="B389" s="2">
        <v>8.85</v>
      </c>
      <c r="C389" s="3">
        <v>0.32750000000000001</v>
      </c>
      <c r="D389" s="4">
        <v>0.59750000000000003</v>
      </c>
      <c r="E389" s="5">
        <v>8.18251405</v>
      </c>
      <c r="F389" s="3">
        <f t="shared" si="75"/>
        <v>1902.7083333333046</v>
      </c>
      <c r="G389" s="6">
        <f>G381*4/12+G393*8/12</f>
        <v>3.26</v>
      </c>
      <c r="H389" s="3">
        <f t="shared" si="67"/>
        <v>329.47901262693216</v>
      </c>
      <c r="I389" s="3">
        <f t="shared" si="68"/>
        <v>12.192584930544667</v>
      </c>
      <c r="J389" s="7">
        <f t="shared" si="76"/>
        <v>1649.6797865777687</v>
      </c>
      <c r="K389" s="3">
        <f t="shared" si="69"/>
        <v>22.244487010688363</v>
      </c>
      <c r="L389" s="7">
        <f t="shared" si="70"/>
        <v>111.37668615595673</v>
      </c>
      <c r="M389" s="27">
        <f t="shared" si="78"/>
        <v>22.856566381954483</v>
      </c>
      <c r="N389" s="9"/>
      <c r="O389" s="10">
        <f t="shared" si="79"/>
        <v>27.022746801512994</v>
      </c>
      <c r="P389" s="10"/>
      <c r="Q389" s="29">
        <f t="shared" si="80"/>
        <v>2.2266499788554113E-2</v>
      </c>
      <c r="R389" s="6">
        <f t="shared" si="71"/>
        <v>1.0018707043700679</v>
      </c>
      <c r="S389" s="6">
        <f t="shared" si="77"/>
        <v>6.1328039274505954</v>
      </c>
      <c r="T389" s="13">
        <f t="shared" si="72"/>
        <v>4.0367881670050565E-2</v>
      </c>
      <c r="U389" s="67">
        <f t="shared" si="73"/>
        <v>1.0339344178422971E-2</v>
      </c>
      <c r="V389" s="13">
        <f t="shared" si="74"/>
        <v>3.0028537491627594E-2</v>
      </c>
      <c r="Y389" s="28"/>
      <c r="Z389" s="28"/>
    </row>
    <row r="390" spans="1:26" x14ac:dyDescent="0.35">
      <c r="A390" s="1">
        <v>1902.1</v>
      </c>
      <c r="B390" s="2">
        <v>8.57</v>
      </c>
      <c r="C390" s="3">
        <v>0.32829999999999998</v>
      </c>
      <c r="D390" s="4">
        <v>0.60829999999999995</v>
      </c>
      <c r="E390" s="5">
        <v>8.7534247930000006</v>
      </c>
      <c r="F390" s="3">
        <f t="shared" si="75"/>
        <v>1902.7916666666379</v>
      </c>
      <c r="G390" s="6">
        <f>G381*3/12+G393*9/12</f>
        <v>3.27</v>
      </c>
      <c r="H390" s="3">
        <f t="shared" si="67"/>
        <v>298.24561148771386</v>
      </c>
      <c r="I390" s="3">
        <f t="shared" si="68"/>
        <v>11.425208197364812</v>
      </c>
      <c r="J390" s="7">
        <f t="shared" si="76"/>
        <v>1498.0633031015143</v>
      </c>
      <c r="K390" s="3">
        <f t="shared" si="69"/>
        <v>21.169522224968066</v>
      </c>
      <c r="L390" s="7">
        <f t="shared" si="70"/>
        <v>106.33277797860572</v>
      </c>
      <c r="M390" s="27">
        <f t="shared" si="78"/>
        <v>20.6044254018598</v>
      </c>
      <c r="N390" s="9"/>
      <c r="O390" s="10">
        <f t="shared" si="79"/>
        <v>24.333335259523238</v>
      </c>
      <c r="P390" s="10"/>
      <c r="Q390" s="29">
        <f t="shared" si="80"/>
        <v>3.3791235498939587E-2</v>
      </c>
      <c r="R390" s="6">
        <f t="shared" si="71"/>
        <v>1.0018794368683519</v>
      </c>
      <c r="S390" s="6">
        <f t="shared" si="77"/>
        <v>5.7435381828533387</v>
      </c>
      <c r="T390" s="13">
        <f t="shared" si="72"/>
        <v>5.0657742190309163E-2</v>
      </c>
      <c r="U390" s="67">
        <f t="shared" si="73"/>
        <v>1.7051199726382027E-2</v>
      </c>
      <c r="V390" s="13">
        <f t="shared" si="74"/>
        <v>3.3606542463927136E-2</v>
      </c>
      <c r="Y390" s="28"/>
      <c r="Z390" s="28"/>
    </row>
    <row r="391" spans="1:26" x14ac:dyDescent="0.35">
      <c r="A391" s="1">
        <v>1902.11</v>
      </c>
      <c r="B391" s="2">
        <v>8.24</v>
      </c>
      <c r="C391" s="3">
        <v>0.32919999999999999</v>
      </c>
      <c r="D391" s="4">
        <v>0.61919999999999997</v>
      </c>
      <c r="E391" s="5">
        <v>8.4679289260000008</v>
      </c>
      <c r="F391" s="3">
        <f t="shared" si="75"/>
        <v>1902.8749999999711</v>
      </c>
      <c r="G391" s="6">
        <f>G381*2/12+G393*10/12</f>
        <v>3.2800000000000002</v>
      </c>
      <c r="H391" s="3">
        <f t="shared" si="67"/>
        <v>296.42938455622084</v>
      </c>
      <c r="I391" s="3">
        <f t="shared" si="68"/>
        <v>11.842785606299501</v>
      </c>
      <c r="J391" s="7">
        <f t="shared" si="76"/>
        <v>1493.8976557579181</v>
      </c>
      <c r="K391" s="3">
        <f t="shared" si="69"/>
        <v>22.275373169564553</v>
      </c>
      <c r="L391" s="7">
        <f t="shared" si="70"/>
        <v>112.25988209287655</v>
      </c>
      <c r="M391" s="27">
        <f t="shared" si="78"/>
        <v>20.408541255072173</v>
      </c>
      <c r="N391" s="9"/>
      <c r="O391" s="10">
        <f t="shared" si="79"/>
        <v>24.08179073378718</v>
      </c>
      <c r="P391" s="10"/>
      <c r="Q391" s="29">
        <f t="shared" si="80"/>
        <v>2.8188898983770708E-2</v>
      </c>
      <c r="R391" s="6">
        <f t="shared" si="71"/>
        <v>1.0018881691064587</v>
      </c>
      <c r="S391" s="6">
        <f t="shared" si="77"/>
        <v>5.9483398882093548</v>
      </c>
      <c r="T391" s="13">
        <f t="shared" si="72"/>
        <v>5.019959701026866E-2</v>
      </c>
      <c r="U391" s="67">
        <f t="shared" si="73"/>
        <v>1.3562018219297034E-2</v>
      </c>
      <c r="V391" s="13">
        <f t="shared" si="74"/>
        <v>3.6637578790971626E-2</v>
      </c>
      <c r="Y391" s="28"/>
      <c r="Z391" s="28"/>
    </row>
    <row r="392" spans="1:26" x14ac:dyDescent="0.35">
      <c r="A392" s="1">
        <v>1902.12</v>
      </c>
      <c r="B392" s="2">
        <v>8.0500000000000007</v>
      </c>
      <c r="C392" s="3">
        <v>0.33</v>
      </c>
      <c r="D392" s="4">
        <v>0.63</v>
      </c>
      <c r="E392" s="5">
        <v>8.5630942149999996</v>
      </c>
      <c r="F392" s="3">
        <f t="shared" si="75"/>
        <v>1902.9583333333044</v>
      </c>
      <c r="G392" s="6">
        <f>G381*1/12+G393*11/12</f>
        <v>3.29</v>
      </c>
      <c r="H392" s="3">
        <f t="shared" si="67"/>
        <v>286.37585765486062</v>
      </c>
      <c r="I392" s="3">
        <f t="shared" si="68"/>
        <v>11.739631431814162</v>
      </c>
      <c r="J392" s="7">
        <f t="shared" si="76"/>
        <v>1448.1617841245541</v>
      </c>
      <c r="K392" s="3">
        <f t="shared" si="69"/>
        <v>22.41202364255431</v>
      </c>
      <c r="L392" s="7">
        <f t="shared" si="70"/>
        <v>113.33440049670423</v>
      </c>
      <c r="M392" s="27">
        <f t="shared" si="78"/>
        <v>19.633232126823827</v>
      </c>
      <c r="N392" s="9"/>
      <c r="O392" s="10">
        <f t="shared" si="79"/>
        <v>23.148327929237514</v>
      </c>
      <c r="P392" s="10"/>
      <c r="Q392" s="29">
        <f t="shared" si="80"/>
        <v>2.988182207148736E-2</v>
      </c>
      <c r="R392" s="6">
        <f t="shared" si="71"/>
        <v>1.0018969010845831</v>
      </c>
      <c r="S392" s="6">
        <f t="shared" si="77"/>
        <v>5.8933401218439476</v>
      </c>
      <c r="T392" s="13">
        <f t="shared" si="72"/>
        <v>5.1089803660249622E-2</v>
      </c>
      <c r="U392" s="67">
        <f t="shared" si="73"/>
        <v>1.5566176169387047E-2</v>
      </c>
      <c r="V392" s="13">
        <f t="shared" si="74"/>
        <v>3.5523627490862575E-2</v>
      </c>
      <c r="Y392" s="28"/>
      <c r="Z392" s="28"/>
    </row>
    <row r="393" spans="1:26" x14ac:dyDescent="0.35">
      <c r="A393" s="1">
        <v>1903.01</v>
      </c>
      <c r="B393" s="2">
        <v>8.4600000000000009</v>
      </c>
      <c r="C393" s="3">
        <v>0.33169999999999999</v>
      </c>
      <c r="D393" s="4">
        <v>0.62170000000000003</v>
      </c>
      <c r="E393" s="5">
        <v>8.6582595040000001</v>
      </c>
      <c r="F393" s="3">
        <f t="shared" si="75"/>
        <v>1903.0416666666376</v>
      </c>
      <c r="G393" s="6">
        <v>3.3</v>
      </c>
      <c r="H393" s="3">
        <f t="shared" ref="H393:H456" si="81">B393*$E$1838/E393</f>
        <v>297.65351094055177</v>
      </c>
      <c r="I393" s="3">
        <f t="shared" ref="I393:I456" si="82">C393*$E$1838/E393</f>
        <v>11.670410115718795</v>
      </c>
      <c r="J393" s="7">
        <f t="shared" si="76"/>
        <v>1510.1092313573868</v>
      </c>
      <c r="K393" s="3">
        <f t="shared" ref="K393:K456" si="83">D393*$E$1838/E393</f>
        <v>21.873662854815723</v>
      </c>
      <c r="L393" s="7">
        <f t="shared" ref="L393:L456" si="84">K393*(J393/H393)</f>
        <v>110.97339351476209</v>
      </c>
      <c r="M393" s="27">
        <f t="shared" si="78"/>
        <v>20.318132053828485</v>
      </c>
      <c r="N393" s="9"/>
      <c r="O393" s="10">
        <f t="shared" si="79"/>
        <v>23.933621799528503</v>
      </c>
      <c r="P393" s="10"/>
      <c r="Q393" s="29">
        <f t="shared" si="80"/>
        <v>2.5461515467494603E-2</v>
      </c>
      <c r="R393" s="6">
        <f t="shared" ref="R393:R456" si="85">((G393/G394+G393/1200+((1+G394/1200)^(-119))*(1-G393/G394)))</f>
        <v>1.0020463053528761</v>
      </c>
      <c r="S393" s="6">
        <f t="shared" si="77"/>
        <v>5.8396210259463937</v>
      </c>
      <c r="T393" s="13">
        <f t="shared" ref="T393:T456" si="86">(($J513/$J393)^(1/10)-1)</f>
        <v>4.5228650779211232E-2</v>
      </c>
      <c r="U393" s="67">
        <f t="shared" ref="U393:U456" si="87">(($S513/$S393)^(1/10)-1)</f>
        <v>1.5580471861217804E-2</v>
      </c>
      <c r="V393" s="13">
        <f t="shared" ref="V393:V456" si="88">T393-U393</f>
        <v>2.9648178917993429E-2</v>
      </c>
      <c r="Y393" s="28"/>
      <c r="Z393" s="28"/>
    </row>
    <row r="394" spans="1:26" x14ac:dyDescent="0.35">
      <c r="A394" s="1">
        <v>1903.02</v>
      </c>
      <c r="B394" s="2">
        <v>8.41</v>
      </c>
      <c r="C394" s="3">
        <v>0.33329999999999999</v>
      </c>
      <c r="D394" s="4">
        <v>0.61329999999999996</v>
      </c>
      <c r="E394" s="5">
        <v>8.6582595040000001</v>
      </c>
      <c r="F394" s="3">
        <f t="shared" ref="F394:F457" si="89">F393+1/12</f>
        <v>1903.1249999999709</v>
      </c>
      <c r="G394" s="6">
        <f>G393*11/12+G405*1/12</f>
        <v>3.3083333333333331</v>
      </c>
      <c r="H394" s="3">
        <f t="shared" si="81"/>
        <v>295.89432943381092</v>
      </c>
      <c r="I394" s="3">
        <f t="shared" si="82"/>
        <v>11.726703923934503</v>
      </c>
      <c r="J394" s="7">
        <f t="shared" ref="J394:J457" si="90">J393*((H394+(I394/12))/H393)</f>
        <v>1506.1420708766636</v>
      </c>
      <c r="K394" s="3">
        <f t="shared" si="83"/>
        <v>21.578120361683258</v>
      </c>
      <c r="L394" s="7">
        <f t="shared" si="84"/>
        <v>109.83554483575</v>
      </c>
      <c r="M394" s="27">
        <f t="shared" si="78"/>
        <v>20.107051517552804</v>
      </c>
      <c r="N394" s="9"/>
      <c r="O394" s="10">
        <f t="shared" si="79"/>
        <v>23.668501052173447</v>
      </c>
      <c r="P394" s="10"/>
      <c r="Q394" s="29">
        <f t="shared" si="80"/>
        <v>2.4686947627897804E-2</v>
      </c>
      <c r="R394" s="6">
        <f t="shared" si="85"/>
        <v>1.0020535263183528</v>
      </c>
      <c r="S394" s="6">
        <f t="shared" ref="S394:S457" si="91">S393*R393*E393/E394</f>
        <v>5.8515706737105555</v>
      </c>
      <c r="T394" s="13">
        <f t="shared" si="86"/>
        <v>4.2196792368551117E-2</v>
      </c>
      <c r="U394" s="67">
        <f t="shared" si="87"/>
        <v>1.5944643441854867E-2</v>
      </c>
      <c r="V394" s="13">
        <f t="shared" si="88"/>
        <v>2.625214892669625E-2</v>
      </c>
      <c r="Y394" s="28"/>
      <c r="Z394" s="28"/>
    </row>
    <row r="395" spans="1:26" x14ac:dyDescent="0.35">
      <c r="A395" s="1">
        <v>1903.03</v>
      </c>
      <c r="B395" s="2">
        <v>8.08</v>
      </c>
      <c r="C395" s="3">
        <v>0.33500000000000002</v>
      </c>
      <c r="D395" s="4">
        <v>0.60499999999999998</v>
      </c>
      <c r="E395" s="5">
        <v>8.3728446279999993</v>
      </c>
      <c r="F395" s="3">
        <f t="shared" si="89"/>
        <v>1903.2083333333042</v>
      </c>
      <c r="G395" s="6">
        <f>G393*10/12+G405*2/12</f>
        <v>3.3166666666666664</v>
      </c>
      <c r="H395" s="3">
        <f t="shared" si="81"/>
        <v>293.97444110794987</v>
      </c>
      <c r="I395" s="3">
        <f t="shared" si="82"/>
        <v>12.188296753856832</v>
      </c>
      <c r="J395" s="7">
        <f t="shared" si="90"/>
        <v>1501.5395864735524</v>
      </c>
      <c r="K395" s="3">
        <f t="shared" si="83"/>
        <v>22.01170010771159</v>
      </c>
      <c r="L395" s="7">
        <f t="shared" si="84"/>
        <v>112.42963487827959</v>
      </c>
      <c r="M395" s="27">
        <f t="shared" si="78"/>
        <v>19.884560384872831</v>
      </c>
      <c r="N395" s="9"/>
      <c r="O395" s="10">
        <f t="shared" si="79"/>
        <v>23.39670956930928</v>
      </c>
      <c r="P395" s="10"/>
      <c r="Q395" s="29">
        <f t="shared" si="80"/>
        <v>2.4210704457160601E-2</v>
      </c>
      <c r="R395" s="6">
        <f t="shared" si="85"/>
        <v>1.002060747133676</v>
      </c>
      <c r="S395" s="6">
        <f t="shared" si="91"/>
        <v>6.063465926948874</v>
      </c>
      <c r="T395" s="13">
        <f t="shared" si="86"/>
        <v>4.0994966820621981E-2</v>
      </c>
      <c r="U395" s="67">
        <f t="shared" si="87"/>
        <v>1.2905437447038093E-2</v>
      </c>
      <c r="V395" s="13">
        <f t="shared" si="88"/>
        <v>2.8089529373583888E-2</v>
      </c>
      <c r="Y395" s="28"/>
      <c r="Z395" s="28"/>
    </row>
    <row r="396" spans="1:26" x14ac:dyDescent="0.35">
      <c r="A396" s="1">
        <v>1903.04</v>
      </c>
      <c r="B396" s="2">
        <v>7.75</v>
      </c>
      <c r="C396" s="3">
        <v>0.3367</v>
      </c>
      <c r="D396" s="4">
        <v>0.59670000000000001</v>
      </c>
      <c r="E396" s="5">
        <v>8.3728446279999993</v>
      </c>
      <c r="F396" s="3">
        <f t="shared" si="89"/>
        <v>1903.2916666666374</v>
      </c>
      <c r="G396" s="6">
        <f>G393*9/12+G405*3/12</f>
        <v>3.3250000000000002</v>
      </c>
      <c r="H396" s="3">
        <f t="shared" si="81"/>
        <v>281.96805923101624</v>
      </c>
      <c r="I396" s="3">
        <f t="shared" si="82"/>
        <v>12.250147812010733</v>
      </c>
      <c r="J396" s="7">
        <f t="shared" si="90"/>
        <v>1445.4285264109531</v>
      </c>
      <c r="K396" s="3">
        <f t="shared" si="83"/>
        <v>21.709721412019018</v>
      </c>
      <c r="L396" s="7">
        <f t="shared" si="84"/>
        <v>111.28867118831171</v>
      </c>
      <c r="M396" s="27">
        <f t="shared" si="78"/>
        <v>18.98002260182626</v>
      </c>
      <c r="N396" s="9"/>
      <c r="O396" s="10">
        <f t="shared" si="79"/>
        <v>22.326326741828463</v>
      </c>
      <c r="P396" s="10"/>
      <c r="Q396" s="29">
        <f t="shared" si="80"/>
        <v>2.7760581705718185E-2</v>
      </c>
      <c r="R396" s="6">
        <f t="shared" si="85"/>
        <v>1.0020679677989401</v>
      </c>
      <c r="S396" s="6">
        <f t="shared" si="91"/>
        <v>6.0759611969779757</v>
      </c>
      <c r="T396" s="13">
        <f t="shared" si="86"/>
        <v>4.5322863193172802E-2</v>
      </c>
      <c r="U396" s="67">
        <f t="shared" si="87"/>
        <v>1.3263567777560104E-2</v>
      </c>
      <c r="V396" s="13">
        <f t="shared" si="88"/>
        <v>3.2059295415612699E-2</v>
      </c>
      <c r="Y396" s="28"/>
      <c r="Z396" s="28"/>
    </row>
    <row r="397" spans="1:26" x14ac:dyDescent="0.35">
      <c r="A397" s="1">
        <v>1903.05</v>
      </c>
      <c r="B397" s="2">
        <v>7.6</v>
      </c>
      <c r="C397" s="3">
        <v>0.33829999999999999</v>
      </c>
      <c r="D397" s="4">
        <v>0.58830000000000005</v>
      </c>
      <c r="E397" s="5">
        <v>8.18251405</v>
      </c>
      <c r="F397" s="3">
        <f t="shared" si="89"/>
        <v>1903.3749999999707</v>
      </c>
      <c r="G397" s="6">
        <f>G393*8/12+G405*4/12</f>
        <v>3.333333333333333</v>
      </c>
      <c r="H397" s="3">
        <f t="shared" si="81"/>
        <v>282.94242892256324</v>
      </c>
      <c r="I397" s="3">
        <f t="shared" si="82"/>
        <v>12.594661013750414</v>
      </c>
      <c r="J397" s="7">
        <f t="shared" si="90"/>
        <v>1455.8035973128008</v>
      </c>
      <c r="K397" s="3">
        <f t="shared" si="83"/>
        <v>21.901977754624209</v>
      </c>
      <c r="L397" s="7">
        <f t="shared" si="84"/>
        <v>112.69069161830538</v>
      </c>
      <c r="M397" s="27">
        <f t="shared" si="78"/>
        <v>18.954858723039866</v>
      </c>
      <c r="N397" s="9"/>
      <c r="O397" s="10">
        <f t="shared" si="79"/>
        <v>22.294345532415093</v>
      </c>
      <c r="P397" s="10"/>
      <c r="Q397" s="29">
        <f t="shared" si="80"/>
        <v>2.6681724642753764E-2</v>
      </c>
      <c r="R397" s="6">
        <f t="shared" si="85"/>
        <v>1.0020751883142376</v>
      </c>
      <c r="S397" s="6">
        <f t="shared" si="91"/>
        <v>6.2301491504801216</v>
      </c>
      <c r="T397" s="13">
        <f t="shared" si="86"/>
        <v>4.3243519709970313E-2</v>
      </c>
      <c r="U397" s="67">
        <f t="shared" si="87"/>
        <v>1.2328983172058772E-2</v>
      </c>
      <c r="V397" s="13">
        <f t="shared" si="88"/>
        <v>3.0914536537911541E-2</v>
      </c>
      <c r="Y397" s="28"/>
      <c r="Z397" s="28"/>
    </row>
    <row r="398" spans="1:26" x14ac:dyDescent="0.35">
      <c r="A398" s="1">
        <v>1903.06</v>
      </c>
      <c r="B398" s="2">
        <v>7.18</v>
      </c>
      <c r="C398" s="3">
        <v>0.34</v>
      </c>
      <c r="D398" s="4">
        <v>0.57999999999999996</v>
      </c>
      <c r="E398" s="5">
        <v>8.18251405</v>
      </c>
      <c r="F398" s="3">
        <f t="shared" si="89"/>
        <v>1903.4583333333039</v>
      </c>
      <c r="G398" s="6">
        <f>G393*7/12+G405*5/12</f>
        <v>3.3416666666666668</v>
      </c>
      <c r="H398" s="3">
        <f t="shared" si="81"/>
        <v>267.30613679789531</v>
      </c>
      <c r="I398" s="3">
        <f t="shared" si="82"/>
        <v>12.657950767588357</v>
      </c>
      <c r="J398" s="7">
        <f t="shared" si="90"/>
        <v>1380.7786312232161</v>
      </c>
      <c r="K398" s="3">
        <f t="shared" si="83"/>
        <v>21.592974838827192</v>
      </c>
      <c r="L398" s="7">
        <f t="shared" si="84"/>
        <v>111.53922090661074</v>
      </c>
      <c r="M398" s="27">
        <f t="shared" si="78"/>
        <v>17.818551722968511</v>
      </c>
      <c r="N398" s="9"/>
      <c r="O398" s="10">
        <f t="shared" si="79"/>
        <v>20.961154591653784</v>
      </c>
      <c r="P398" s="10"/>
      <c r="Q398" s="29">
        <f t="shared" si="80"/>
        <v>3.2516124608077915E-2</v>
      </c>
      <c r="R398" s="6">
        <f t="shared" si="85"/>
        <v>1.0020824086796625</v>
      </c>
      <c r="S398" s="6">
        <f t="shared" si="91"/>
        <v>6.2430778831931555</v>
      </c>
      <c r="T398" s="13">
        <f t="shared" si="86"/>
        <v>4.2822850768602816E-2</v>
      </c>
      <c r="U398" s="67">
        <f t="shared" si="87"/>
        <v>1.1643707225901911E-2</v>
      </c>
      <c r="V398" s="13">
        <f t="shared" si="88"/>
        <v>3.1179143542700904E-2</v>
      </c>
      <c r="Y398" s="28"/>
      <c r="Z398" s="28"/>
    </row>
    <row r="399" spans="1:26" x14ac:dyDescent="0.35">
      <c r="A399" s="1">
        <v>1903.07</v>
      </c>
      <c r="B399" s="2">
        <v>6.85</v>
      </c>
      <c r="C399" s="3">
        <v>0.3417</v>
      </c>
      <c r="D399" s="4">
        <v>0.57169999999999999</v>
      </c>
      <c r="E399" s="5">
        <v>8.18251405</v>
      </c>
      <c r="F399" s="3">
        <f t="shared" si="89"/>
        <v>1903.5416666666372</v>
      </c>
      <c r="G399" s="6">
        <f>G393*6/12+G405*6/12</f>
        <v>3.3499999999999996</v>
      </c>
      <c r="H399" s="3">
        <f t="shared" si="81"/>
        <v>255.02047869994186</v>
      </c>
      <c r="I399" s="3">
        <f t="shared" si="82"/>
        <v>12.721240521426298</v>
      </c>
      <c r="J399" s="7">
        <f t="shared" si="90"/>
        <v>1322.7926595268955</v>
      </c>
      <c r="K399" s="3">
        <f t="shared" si="83"/>
        <v>21.283971923030183</v>
      </c>
      <c r="L399" s="7">
        <f t="shared" si="84"/>
        <v>110.40008225569726</v>
      </c>
      <c r="M399" s="27">
        <f t="shared" si="78"/>
        <v>16.918178414766654</v>
      </c>
      <c r="N399" s="9"/>
      <c r="O399" s="10">
        <f t="shared" si="79"/>
        <v>19.910404565550827</v>
      </c>
      <c r="P399" s="10"/>
      <c r="Q399" s="29">
        <f t="shared" si="80"/>
        <v>3.8045952444353805E-2</v>
      </c>
      <c r="R399" s="6">
        <f t="shared" si="85"/>
        <v>1.0020896288953078</v>
      </c>
      <c r="S399" s="6">
        <f t="shared" si="91"/>
        <v>6.256078522764926</v>
      </c>
      <c r="T399" s="13">
        <f t="shared" si="86"/>
        <v>4.8160533868105038E-2</v>
      </c>
      <c r="U399" s="67">
        <f t="shared" si="87"/>
        <v>1.0966888103656869E-2</v>
      </c>
      <c r="V399" s="13">
        <f t="shared" si="88"/>
        <v>3.7193645764448169E-2</v>
      </c>
      <c r="Y399" s="28"/>
      <c r="Z399" s="28"/>
    </row>
    <row r="400" spans="1:26" x14ac:dyDescent="0.35">
      <c r="A400" s="1">
        <v>1903.08</v>
      </c>
      <c r="B400" s="2">
        <v>6.63</v>
      </c>
      <c r="C400" s="3">
        <v>0.34329999999999999</v>
      </c>
      <c r="D400" s="4">
        <v>0.56330000000000002</v>
      </c>
      <c r="E400" s="5">
        <v>8.18251405</v>
      </c>
      <c r="F400" s="3">
        <f t="shared" si="89"/>
        <v>1903.6249999999704</v>
      </c>
      <c r="G400" s="6">
        <f>G393*5/12+G405*7/12</f>
        <v>3.3583333333333334</v>
      </c>
      <c r="H400" s="3">
        <f t="shared" si="81"/>
        <v>246.83003996797294</v>
      </c>
      <c r="I400" s="3">
        <f t="shared" si="82"/>
        <v>12.78080734856789</v>
      </c>
      <c r="J400" s="7">
        <f t="shared" si="90"/>
        <v>1285.8333176639344</v>
      </c>
      <c r="K400" s="3">
        <f t="shared" si="83"/>
        <v>20.971246080536829</v>
      </c>
      <c r="L400" s="7">
        <f t="shared" si="84"/>
        <v>109.24734658221635</v>
      </c>
      <c r="M400" s="27">
        <f t="shared" si="78"/>
        <v>16.299118790903496</v>
      </c>
      <c r="N400" s="9"/>
      <c r="O400" s="10">
        <f t="shared" si="79"/>
        <v>19.194017449266095</v>
      </c>
      <c r="P400" s="10"/>
      <c r="Q400" s="29">
        <f t="shared" si="80"/>
        <v>4.4293346247704923E-2</v>
      </c>
      <c r="R400" s="6">
        <f t="shared" si="85"/>
        <v>1.0020968489612667</v>
      </c>
      <c r="S400" s="6">
        <f t="shared" si="91"/>
        <v>6.2691514052174107</v>
      </c>
      <c r="T400" s="13">
        <f t="shared" si="86"/>
        <v>5.4409472760096333E-2</v>
      </c>
      <c r="U400" s="67">
        <f t="shared" si="87"/>
        <v>1.1314192453266925E-2</v>
      </c>
      <c r="V400" s="13">
        <f t="shared" si="88"/>
        <v>4.3095280306829409E-2</v>
      </c>
      <c r="Y400" s="28"/>
      <c r="Z400" s="28"/>
    </row>
    <row r="401" spans="1:26" x14ac:dyDescent="0.35">
      <c r="A401" s="1">
        <v>1903.09</v>
      </c>
      <c r="B401" s="2">
        <v>6.47</v>
      </c>
      <c r="C401" s="3">
        <v>0.34499999999999997</v>
      </c>
      <c r="D401" s="4">
        <v>0.55500000000000005</v>
      </c>
      <c r="E401" s="5">
        <v>8.2776793390000005</v>
      </c>
      <c r="F401" s="3">
        <f t="shared" si="89"/>
        <v>1903.7083333333037</v>
      </c>
      <c r="G401" s="6">
        <f>G393*4/12+G405*8/12</f>
        <v>3.3666666666666663</v>
      </c>
      <c r="H401" s="3">
        <f t="shared" si="81"/>
        <v>238.10412910221575</v>
      </c>
      <c r="I401" s="3">
        <f t="shared" si="82"/>
        <v>12.696433468356171</v>
      </c>
      <c r="J401" s="7">
        <f t="shared" si="90"/>
        <v>1245.8883870468615</v>
      </c>
      <c r="K401" s="3">
        <f t="shared" si="83"/>
        <v>20.424697318659934</v>
      </c>
      <c r="L401" s="7">
        <f t="shared" si="84"/>
        <v>106.87296055811566</v>
      </c>
      <c r="M401" s="27">
        <f t="shared" si="78"/>
        <v>15.654359115196915</v>
      </c>
      <c r="N401" s="9"/>
      <c r="O401" s="10">
        <f t="shared" si="79"/>
        <v>18.449326201499169</v>
      </c>
      <c r="P401" s="10"/>
      <c r="Q401" s="29">
        <f t="shared" si="80"/>
        <v>4.3822618555605944E-2</v>
      </c>
      <c r="R401" s="6">
        <f t="shared" si="85"/>
        <v>1.0021040688776328</v>
      </c>
      <c r="S401" s="6">
        <f t="shared" si="91"/>
        <v>6.2100717230341722</v>
      </c>
      <c r="T401" s="13">
        <f t="shared" si="86"/>
        <v>5.8170825099269186E-2</v>
      </c>
      <c r="U401" s="67">
        <f t="shared" si="87"/>
        <v>1.1812143966502653E-2</v>
      </c>
      <c r="V401" s="13">
        <f t="shared" si="88"/>
        <v>4.6358681132766533E-2</v>
      </c>
      <c r="Y401" s="28"/>
      <c r="Z401" s="28"/>
    </row>
    <row r="402" spans="1:26" x14ac:dyDescent="0.35">
      <c r="A402" s="1">
        <v>1903.1</v>
      </c>
      <c r="B402" s="2">
        <v>6.26</v>
      </c>
      <c r="C402" s="3">
        <v>0.34670000000000001</v>
      </c>
      <c r="D402" s="4">
        <v>0.54669999999999996</v>
      </c>
      <c r="E402" s="5">
        <v>8.18251405</v>
      </c>
      <c r="F402" s="3">
        <f t="shared" si="89"/>
        <v>1903.791666666637</v>
      </c>
      <c r="G402" s="6">
        <f>G393*3/12+G405*9/12</f>
        <v>3.3749999999999996</v>
      </c>
      <c r="H402" s="3">
        <f t="shared" si="81"/>
        <v>233.05521119147971</v>
      </c>
      <c r="I402" s="3">
        <f t="shared" si="82"/>
        <v>12.907386856243773</v>
      </c>
      <c r="J402" s="7">
        <f t="shared" si="90"/>
        <v>1225.0979401884722</v>
      </c>
      <c r="K402" s="3">
        <f t="shared" si="83"/>
        <v>20.353240248942807</v>
      </c>
      <c r="L402" s="7">
        <f t="shared" si="84"/>
        <v>106.99058209281753</v>
      </c>
      <c r="M402" s="27">
        <f t="shared" si="78"/>
        <v>15.252943825778839</v>
      </c>
      <c r="N402" s="9"/>
      <c r="O402" s="10">
        <f t="shared" si="79"/>
        <v>17.996685085169755</v>
      </c>
      <c r="P402" s="10"/>
      <c r="Q402" s="29">
        <f t="shared" si="80"/>
        <v>4.2926511072521607E-2</v>
      </c>
      <c r="R402" s="6">
        <f t="shared" si="85"/>
        <v>1.0021112886444992</v>
      </c>
      <c r="S402" s="6">
        <f t="shared" si="91"/>
        <v>6.2955152541512192</v>
      </c>
      <c r="T402" s="13">
        <f t="shared" si="86"/>
        <v>5.705971582127356E-2</v>
      </c>
      <c r="U402" s="67">
        <f t="shared" si="87"/>
        <v>1.0984966738773583E-2</v>
      </c>
      <c r="V402" s="13">
        <f t="shared" si="88"/>
        <v>4.6074749082499977E-2</v>
      </c>
      <c r="Y402" s="28"/>
      <c r="Z402" s="28"/>
    </row>
    <row r="403" spans="1:26" x14ac:dyDescent="0.35">
      <c r="A403" s="1">
        <v>1903.11</v>
      </c>
      <c r="B403" s="2">
        <v>6.28</v>
      </c>
      <c r="C403" s="3">
        <v>0.3483</v>
      </c>
      <c r="D403" s="4">
        <v>0.5383</v>
      </c>
      <c r="E403" s="5">
        <v>8.0873811569999994</v>
      </c>
      <c r="F403" s="3">
        <f t="shared" si="89"/>
        <v>1903.8749999999702</v>
      </c>
      <c r="G403" s="6">
        <f>G393*2/12+G405*10/12</f>
        <v>3.3833333333333333</v>
      </c>
      <c r="H403" s="3">
        <f t="shared" si="81"/>
        <v>236.55001326902345</v>
      </c>
      <c r="I403" s="3">
        <f t="shared" si="82"/>
        <v>13.11948560853517</v>
      </c>
      <c r="J403" s="7">
        <f t="shared" si="90"/>
        <v>1249.2160995612719</v>
      </c>
      <c r="K403" s="3">
        <f t="shared" si="83"/>
        <v>20.276253525910082</v>
      </c>
      <c r="L403" s="7">
        <f t="shared" si="84"/>
        <v>107.07850738755296</v>
      </c>
      <c r="M403" s="27">
        <f t="shared" si="78"/>
        <v>15.407877534297898</v>
      </c>
      <c r="N403" s="9"/>
      <c r="O403" s="10">
        <f t="shared" si="79"/>
        <v>18.201733318104171</v>
      </c>
      <c r="P403" s="10"/>
      <c r="Q403" s="29">
        <f t="shared" si="80"/>
        <v>4.3663530682750314E-2</v>
      </c>
      <c r="R403" s="6">
        <f t="shared" si="85"/>
        <v>1.0021185082619586</v>
      </c>
      <c r="S403" s="6">
        <f t="shared" si="91"/>
        <v>6.3830182019043216</v>
      </c>
      <c r="T403" s="13">
        <f t="shared" si="86"/>
        <v>5.1762194501096426E-2</v>
      </c>
      <c r="U403" s="67">
        <f t="shared" si="87"/>
        <v>9.1380495102946213E-3</v>
      </c>
      <c r="V403" s="13">
        <f t="shared" si="88"/>
        <v>4.2624144990801804E-2</v>
      </c>
      <c r="Y403" s="28"/>
      <c r="Z403" s="28"/>
    </row>
    <row r="404" spans="1:26" x14ac:dyDescent="0.35">
      <c r="A404" s="1">
        <v>1903.12</v>
      </c>
      <c r="B404" s="2">
        <v>6.57</v>
      </c>
      <c r="C404" s="3">
        <v>0.35</v>
      </c>
      <c r="D404" s="4">
        <v>0.53</v>
      </c>
      <c r="E404" s="5">
        <v>8.0873811569999994</v>
      </c>
      <c r="F404" s="3">
        <f t="shared" si="89"/>
        <v>1903.9583333333035</v>
      </c>
      <c r="G404" s="6">
        <f>G393*1/12+G405*11/12</f>
        <v>3.3916666666666666</v>
      </c>
      <c r="H404" s="3">
        <f t="shared" si="81"/>
        <v>247.47350114291149</v>
      </c>
      <c r="I404" s="3">
        <f t="shared" si="82"/>
        <v>13.183519847795893</v>
      </c>
      <c r="J404" s="7">
        <f t="shared" si="90"/>
        <v>1312.7046566382317</v>
      </c>
      <c r="K404" s="3">
        <f t="shared" si="83"/>
        <v>19.963615769519496</v>
      </c>
      <c r="L404" s="7">
        <f t="shared" si="84"/>
        <v>105.89550502561079</v>
      </c>
      <c r="M404" s="27">
        <f t="shared" si="78"/>
        <v>16.042894140050141</v>
      </c>
      <c r="N404" s="9"/>
      <c r="O404" s="10">
        <f t="shared" si="79"/>
        <v>18.972073171795238</v>
      </c>
      <c r="P404" s="10"/>
      <c r="Q404" s="29">
        <f t="shared" si="80"/>
        <v>4.2371395043465855E-2</v>
      </c>
      <c r="R404" s="6">
        <f t="shared" si="85"/>
        <v>1.0021257277301043</v>
      </c>
      <c r="S404" s="6">
        <f t="shared" si="91"/>
        <v>6.396540678701288</v>
      </c>
      <c r="T404" s="13">
        <f t="shared" si="86"/>
        <v>4.7992793357410468E-2</v>
      </c>
      <c r="U404" s="67">
        <f t="shared" si="87"/>
        <v>1.0479569279762124E-2</v>
      </c>
      <c r="V404" s="13">
        <f t="shared" si="88"/>
        <v>3.7513224077648344E-2</v>
      </c>
      <c r="Y404" s="28"/>
      <c r="Z404" s="28"/>
    </row>
    <row r="405" spans="1:26" x14ac:dyDescent="0.35">
      <c r="A405" s="1">
        <v>1904.01</v>
      </c>
      <c r="B405" s="2">
        <v>6.68</v>
      </c>
      <c r="C405" s="3">
        <v>0.34670000000000001</v>
      </c>
      <c r="D405" s="4">
        <v>0.52669999999999995</v>
      </c>
      <c r="E405" s="5">
        <v>8.2776793390000005</v>
      </c>
      <c r="F405" s="3">
        <f t="shared" si="89"/>
        <v>1904.0416666666367</v>
      </c>
      <c r="G405" s="6">
        <v>3.4</v>
      </c>
      <c r="H405" s="3">
        <f t="shared" si="81"/>
        <v>245.83239295251951</v>
      </c>
      <c r="I405" s="3">
        <f t="shared" si="82"/>
        <v>12.758995604287204</v>
      </c>
      <c r="J405" s="7">
        <f t="shared" si="90"/>
        <v>1309.6394491927601</v>
      </c>
      <c r="K405" s="3">
        <f t="shared" si="83"/>
        <v>19.383221761690418</v>
      </c>
      <c r="L405" s="7">
        <f t="shared" si="84"/>
        <v>103.26154160027343</v>
      </c>
      <c r="M405" s="27">
        <f t="shared" si="78"/>
        <v>15.861833914033642</v>
      </c>
      <c r="N405" s="9"/>
      <c r="O405" s="10">
        <f t="shared" si="79"/>
        <v>18.777066213619019</v>
      </c>
      <c r="P405" s="10"/>
      <c r="Q405" s="29">
        <f t="shared" si="80"/>
        <v>4.814895543923646E-2</v>
      </c>
      <c r="R405" s="6">
        <f t="shared" si="85"/>
        <v>1.0022729803355197</v>
      </c>
      <c r="S405" s="6">
        <f t="shared" si="91"/>
        <v>6.2627732980656674</v>
      </c>
      <c r="T405" s="13">
        <f t="shared" si="86"/>
        <v>5.295949917903009E-2</v>
      </c>
      <c r="U405" s="67">
        <f t="shared" si="87"/>
        <v>1.3167700236935698E-2</v>
      </c>
      <c r="V405" s="13">
        <f t="shared" si="88"/>
        <v>3.9791798942094392E-2</v>
      </c>
      <c r="Y405" s="28"/>
      <c r="Z405" s="28"/>
    </row>
    <row r="406" spans="1:26" x14ac:dyDescent="0.35">
      <c r="A406" s="1">
        <v>1904.02</v>
      </c>
      <c r="B406" s="2">
        <v>6.5</v>
      </c>
      <c r="C406" s="3">
        <v>0.34329999999999999</v>
      </c>
      <c r="D406" s="4">
        <v>0.52329999999999999</v>
      </c>
      <c r="E406" s="5">
        <v>8.4679289260000008</v>
      </c>
      <c r="F406" s="3">
        <f t="shared" si="89"/>
        <v>1904.12499999997</v>
      </c>
      <c r="G406" s="6">
        <f>G405*11/12+G417*1/12</f>
        <v>3.4066666666666667</v>
      </c>
      <c r="H406" s="3">
        <f t="shared" si="81"/>
        <v>233.83385917663048</v>
      </c>
      <c r="I406" s="3">
        <f t="shared" si="82"/>
        <v>12.350025208513424</v>
      </c>
      <c r="J406" s="7">
        <f t="shared" si="90"/>
        <v>1251.2016128474179</v>
      </c>
      <c r="K406" s="3">
        <f t="shared" si="83"/>
        <v>18.82542438571242</v>
      </c>
      <c r="L406" s="7">
        <f t="shared" si="84"/>
        <v>100.73135446200828</v>
      </c>
      <c r="M406" s="27">
        <f t="shared" si="78"/>
        <v>15.021498380331437</v>
      </c>
      <c r="N406" s="9"/>
      <c r="O406" s="10">
        <f t="shared" si="79"/>
        <v>17.803035506120384</v>
      </c>
      <c r="P406" s="10"/>
      <c r="Q406" s="29">
        <f t="shared" si="80"/>
        <v>5.5357023109160582E-2</v>
      </c>
      <c r="R406" s="6">
        <f t="shared" si="85"/>
        <v>1.0022787117439262</v>
      </c>
      <c r="S406" s="6">
        <f t="shared" si="91"/>
        <v>6.1359824441953936</v>
      </c>
      <c r="T406" s="13">
        <f t="shared" si="86"/>
        <v>6.0712674787184229E-2</v>
      </c>
      <c r="U406" s="67">
        <f t="shared" si="87"/>
        <v>1.6559863540962727E-2</v>
      </c>
      <c r="V406" s="13">
        <f t="shared" si="88"/>
        <v>4.4152811246221502E-2</v>
      </c>
      <c r="Y406" s="28"/>
      <c r="Z406" s="28"/>
    </row>
    <row r="407" spans="1:26" x14ac:dyDescent="0.35">
      <c r="A407" s="1">
        <v>1904.03</v>
      </c>
      <c r="B407" s="2">
        <v>6.48</v>
      </c>
      <c r="C407" s="3">
        <v>0.34</v>
      </c>
      <c r="D407" s="4">
        <v>0.52</v>
      </c>
      <c r="E407" s="5">
        <v>8.3728446279999993</v>
      </c>
      <c r="F407" s="3">
        <f t="shared" si="89"/>
        <v>1904.2083333333032</v>
      </c>
      <c r="G407" s="6">
        <f>G405*10/12+G417*2/12</f>
        <v>3.4133333333333336</v>
      </c>
      <c r="H407" s="3">
        <f t="shared" si="81"/>
        <v>235.76168049251427</v>
      </c>
      <c r="I407" s="3">
        <f t="shared" si="82"/>
        <v>12.370211630780069</v>
      </c>
      <c r="J407" s="7">
        <f t="shared" si="90"/>
        <v>1267.0329195198494</v>
      </c>
      <c r="K407" s="3">
        <f t="shared" si="83"/>
        <v>18.919147200016575</v>
      </c>
      <c r="L407" s="7">
        <f t="shared" si="84"/>
        <v>101.67548119603728</v>
      </c>
      <c r="M407" s="27">
        <f t="shared" si="78"/>
        <v>15.081930176258869</v>
      </c>
      <c r="N407" s="9"/>
      <c r="O407" s="10">
        <f t="shared" si="79"/>
        <v>17.896547323807198</v>
      </c>
      <c r="P407" s="10"/>
      <c r="Q407" s="29">
        <f t="shared" si="80"/>
        <v>5.6792722066092094E-2</v>
      </c>
      <c r="R407" s="6">
        <f t="shared" si="85"/>
        <v>1.0022844430760081</v>
      </c>
      <c r="S407" s="6">
        <f t="shared" si="91"/>
        <v>6.2198052477957502</v>
      </c>
      <c r="T407" s="13">
        <f t="shared" si="86"/>
        <v>5.7855251797339413E-2</v>
      </c>
      <c r="U407" s="67">
        <f t="shared" si="87"/>
        <v>1.5478709372075405E-2</v>
      </c>
      <c r="V407" s="13">
        <f t="shared" si="88"/>
        <v>4.2376542425264008E-2</v>
      </c>
      <c r="Y407" s="28"/>
      <c r="Z407" s="28"/>
    </row>
    <row r="408" spans="1:26" x14ac:dyDescent="0.35">
      <c r="A408" s="1">
        <v>1904.04</v>
      </c>
      <c r="B408" s="2">
        <v>6.64</v>
      </c>
      <c r="C408" s="3">
        <v>0.3367</v>
      </c>
      <c r="D408" s="4">
        <v>0.51670000000000005</v>
      </c>
      <c r="E408" s="5">
        <v>8.2776793390000005</v>
      </c>
      <c r="F408" s="3">
        <f t="shared" si="89"/>
        <v>1904.2916666666365</v>
      </c>
      <c r="G408" s="6">
        <f>G405*9/12+G417*3/12</f>
        <v>3.42</v>
      </c>
      <c r="H408" s="3">
        <f t="shared" si="81"/>
        <v>244.36034269531879</v>
      </c>
      <c r="I408" s="3">
        <f t="shared" si="82"/>
        <v>12.390983039987026</v>
      </c>
      <c r="J408" s="7">
        <f t="shared" si="90"/>
        <v>1318.7932536591011</v>
      </c>
      <c r="K408" s="3">
        <f t="shared" si="83"/>
        <v>19.015209197390249</v>
      </c>
      <c r="L408" s="7">
        <f t="shared" si="84"/>
        <v>102.62356538639423</v>
      </c>
      <c r="M408" s="27">
        <f t="shared" si="78"/>
        <v>15.565490611691487</v>
      </c>
      <c r="N408" s="9"/>
      <c r="O408" s="10">
        <f t="shared" si="79"/>
        <v>18.490327058739744</v>
      </c>
      <c r="P408" s="10"/>
      <c r="Q408" s="29">
        <f t="shared" si="80"/>
        <v>5.3495648241962658E-2</v>
      </c>
      <c r="R408" s="6">
        <f t="shared" si="85"/>
        <v>1.0022901743318027</v>
      </c>
      <c r="S408" s="6">
        <f t="shared" si="91"/>
        <v>6.3056840955359981</v>
      </c>
      <c r="T408" s="13">
        <f t="shared" si="86"/>
        <v>5.2630836776946133E-2</v>
      </c>
      <c r="U408" s="67">
        <f t="shared" si="87"/>
        <v>1.5414992283073303E-2</v>
      </c>
      <c r="V408" s="13">
        <f t="shared" si="88"/>
        <v>3.7215844493872829E-2</v>
      </c>
      <c r="Y408" s="28"/>
      <c r="Z408" s="28"/>
    </row>
    <row r="409" spans="1:26" x14ac:dyDescent="0.35">
      <c r="A409" s="1">
        <v>1904.05</v>
      </c>
      <c r="B409" s="2">
        <v>6.5</v>
      </c>
      <c r="C409" s="3">
        <v>0.33329999999999999</v>
      </c>
      <c r="D409" s="4">
        <v>0.51329999999999998</v>
      </c>
      <c r="E409" s="5">
        <v>8.0873811569999994</v>
      </c>
      <c r="F409" s="3">
        <f t="shared" si="89"/>
        <v>1904.3749999999698</v>
      </c>
      <c r="G409" s="6">
        <f>G405*8/12+G417*4/12</f>
        <v>3.4266666666666667</v>
      </c>
      <c r="H409" s="3">
        <f t="shared" si="81"/>
        <v>244.83679717335229</v>
      </c>
      <c r="I409" s="3">
        <f t="shared" si="82"/>
        <v>12.554477615058202</v>
      </c>
      <c r="J409" s="7">
        <f t="shared" si="90"/>
        <v>1327.0109331769245</v>
      </c>
      <c r="K409" s="3">
        <f t="shared" si="83"/>
        <v>19.334573536781804</v>
      </c>
      <c r="L409" s="7">
        <f t="shared" si="84"/>
        <v>104.79303261534081</v>
      </c>
      <c r="M409" s="27">
        <f t="shared" si="78"/>
        <v>15.52582089625464</v>
      </c>
      <c r="N409" s="9"/>
      <c r="O409" s="10">
        <f t="shared" si="79"/>
        <v>18.464783283770846</v>
      </c>
      <c r="P409" s="10"/>
      <c r="Q409" s="29">
        <f t="shared" si="80"/>
        <v>5.1215587134438537E-2</v>
      </c>
      <c r="R409" s="6">
        <f t="shared" si="85"/>
        <v>1.0022959055113485</v>
      </c>
      <c r="S409" s="6">
        <f t="shared" si="91"/>
        <v>6.4688394013659458</v>
      </c>
      <c r="T409" s="13">
        <f t="shared" si="86"/>
        <v>5.2042026397903784E-2</v>
      </c>
      <c r="U409" s="67">
        <f t="shared" si="87"/>
        <v>1.2094047598224078E-2</v>
      </c>
      <c r="V409" s="13">
        <f t="shared" si="88"/>
        <v>3.9947978799679706E-2</v>
      </c>
      <c r="Y409" s="28"/>
      <c r="Z409" s="28"/>
    </row>
    <row r="410" spans="1:26" x14ac:dyDescent="0.35">
      <c r="A410" s="1">
        <v>1904.06</v>
      </c>
      <c r="B410" s="2">
        <v>6.51</v>
      </c>
      <c r="C410" s="3">
        <v>0.33</v>
      </c>
      <c r="D410" s="4">
        <v>0.51</v>
      </c>
      <c r="E410" s="5">
        <v>8.0873811569999994</v>
      </c>
      <c r="F410" s="3">
        <f t="shared" si="89"/>
        <v>1904.458333333303</v>
      </c>
      <c r="G410" s="6">
        <f>G405*7/12+G417*5/12</f>
        <v>3.4333333333333336</v>
      </c>
      <c r="H410" s="3">
        <f t="shared" si="81"/>
        <v>245.21346916900362</v>
      </c>
      <c r="I410" s="3">
        <f t="shared" si="82"/>
        <v>12.430175856493271</v>
      </c>
      <c r="J410" s="7">
        <f t="shared" si="90"/>
        <v>1334.6667654837145</v>
      </c>
      <c r="K410" s="3">
        <f t="shared" si="83"/>
        <v>19.210271778216875</v>
      </c>
      <c r="L410" s="7">
        <f t="shared" si="84"/>
        <v>104.55914752637395</v>
      </c>
      <c r="M410" s="27">
        <f t="shared" si="78"/>
        <v>15.474433638652656</v>
      </c>
      <c r="N410" s="9"/>
      <c r="O410" s="10">
        <f t="shared" si="79"/>
        <v>18.424664376078862</v>
      </c>
      <c r="P410" s="10"/>
      <c r="Q410" s="29">
        <f t="shared" si="80"/>
        <v>5.1362808313555268E-2</v>
      </c>
      <c r="R410" s="6">
        <f t="shared" si="85"/>
        <v>1.0023016366146833</v>
      </c>
      <c r="S410" s="6">
        <f t="shared" si="91"/>
        <v>6.4836912453995703</v>
      </c>
      <c r="T410" s="13">
        <f t="shared" si="86"/>
        <v>5.140481907663319E-2</v>
      </c>
      <c r="U410" s="67">
        <f t="shared" si="87"/>
        <v>1.2159952916464434E-2</v>
      </c>
      <c r="V410" s="13">
        <f t="shared" si="88"/>
        <v>3.9244866160168757E-2</v>
      </c>
      <c r="Y410" s="28"/>
      <c r="Z410" s="28"/>
    </row>
    <row r="411" spans="1:26" x14ac:dyDescent="0.35">
      <c r="A411" s="1">
        <v>1904.07</v>
      </c>
      <c r="B411" s="2">
        <v>6.78</v>
      </c>
      <c r="C411" s="3">
        <v>0.32669999999999999</v>
      </c>
      <c r="D411" s="4">
        <v>0.50670000000000004</v>
      </c>
      <c r="E411" s="5">
        <v>8.0873811569999994</v>
      </c>
      <c r="F411" s="3">
        <f t="shared" si="89"/>
        <v>1904.5416666666363</v>
      </c>
      <c r="G411" s="6">
        <f>G405*6/12+G417*6/12</f>
        <v>3.44</v>
      </c>
      <c r="H411" s="3">
        <f t="shared" si="81"/>
        <v>255.38361305158904</v>
      </c>
      <c r="I411" s="3">
        <f t="shared" si="82"/>
        <v>12.305874097928337</v>
      </c>
      <c r="J411" s="7">
        <f t="shared" si="90"/>
        <v>1395.6032216082763</v>
      </c>
      <c r="K411" s="3">
        <f t="shared" si="83"/>
        <v>19.085970019651942</v>
      </c>
      <c r="L411" s="7">
        <f t="shared" si="84"/>
        <v>104.29972749099021</v>
      </c>
      <c r="M411" s="27">
        <f t="shared" si="78"/>
        <v>16.036401629624116</v>
      </c>
      <c r="N411" s="9"/>
      <c r="O411" s="10">
        <f t="shared" si="79"/>
        <v>19.11278097097706</v>
      </c>
      <c r="P411" s="10"/>
      <c r="Q411" s="29">
        <f t="shared" si="80"/>
        <v>4.9031550047606141E-2</v>
      </c>
      <c r="R411" s="6">
        <f t="shared" si="85"/>
        <v>1.0023073676418448</v>
      </c>
      <c r="S411" s="6">
        <f t="shared" si="91"/>
        <v>6.4986143465682833</v>
      </c>
      <c r="T411" s="13">
        <f t="shared" si="86"/>
        <v>4.0233499138025319E-2</v>
      </c>
      <c r="U411" s="67">
        <f t="shared" si="87"/>
        <v>1.1209051360418165E-2</v>
      </c>
      <c r="V411" s="13">
        <f t="shared" si="88"/>
        <v>2.9024447777607154E-2</v>
      </c>
      <c r="Y411" s="28"/>
      <c r="Z411" s="28"/>
    </row>
    <row r="412" spans="1:26" x14ac:dyDescent="0.35">
      <c r="A412" s="1">
        <v>1904.08</v>
      </c>
      <c r="B412" s="2">
        <v>7.01</v>
      </c>
      <c r="C412" s="3">
        <v>0.32329999999999998</v>
      </c>
      <c r="D412" s="4">
        <v>0.50329999999999997</v>
      </c>
      <c r="E412" s="5">
        <v>8.18251405</v>
      </c>
      <c r="F412" s="3">
        <f t="shared" si="89"/>
        <v>1904.6249999999695</v>
      </c>
      <c r="G412" s="6">
        <f>G405*5/12+G417*7/12</f>
        <v>3.4466666666666663</v>
      </c>
      <c r="H412" s="3">
        <f t="shared" si="81"/>
        <v>260.97716141410109</v>
      </c>
      <c r="I412" s="3">
        <f t="shared" si="82"/>
        <v>12.036222009297985</v>
      </c>
      <c r="J412" s="7">
        <f t="shared" si="90"/>
        <v>1431.6516972953123</v>
      </c>
      <c r="K412" s="3">
        <f t="shared" si="83"/>
        <v>18.737490062727115</v>
      </c>
      <c r="L412" s="7">
        <f t="shared" si="84"/>
        <v>102.78891572735102</v>
      </c>
      <c r="M412" s="27">
        <f t="shared" si="78"/>
        <v>16.304651978851037</v>
      </c>
      <c r="N412" s="9"/>
      <c r="O412" s="10">
        <f t="shared" si="79"/>
        <v>19.449753427953677</v>
      </c>
      <c r="P412" s="10"/>
      <c r="Q412" s="29">
        <f t="shared" si="80"/>
        <v>4.6216957947900678E-2</v>
      </c>
      <c r="R412" s="6">
        <f t="shared" si="85"/>
        <v>1.0023130985928717</v>
      </c>
      <c r="S412" s="6">
        <f t="shared" si="91"/>
        <v>6.4378794444359091</v>
      </c>
      <c r="T412" s="13">
        <f t="shared" si="86"/>
        <v>3.6024747280043234E-2</v>
      </c>
      <c r="U412" s="67">
        <f t="shared" si="87"/>
        <v>1.0455272278984129E-2</v>
      </c>
      <c r="V412" s="13">
        <f t="shared" si="88"/>
        <v>2.5569475001059105E-2</v>
      </c>
      <c r="Y412" s="28"/>
      <c r="Z412" s="28"/>
    </row>
    <row r="413" spans="1:26" x14ac:dyDescent="0.35">
      <c r="A413" s="1">
        <v>1904.09</v>
      </c>
      <c r="B413" s="2">
        <v>7.32</v>
      </c>
      <c r="C413" s="3">
        <v>0.32</v>
      </c>
      <c r="D413" s="4">
        <v>0.5</v>
      </c>
      <c r="E413" s="5">
        <v>8.2776793390000005</v>
      </c>
      <c r="F413" s="3">
        <f t="shared" si="89"/>
        <v>1904.7083333333028</v>
      </c>
      <c r="G413" s="6">
        <f>G405*4/12+G417*8/12</f>
        <v>3.4533333333333331</v>
      </c>
      <c r="H413" s="3">
        <f t="shared" si="81"/>
        <v>269.38519706773099</v>
      </c>
      <c r="I413" s="3">
        <f t="shared" si="82"/>
        <v>11.776402057605726</v>
      </c>
      <c r="J413" s="7">
        <f t="shared" si="90"/>
        <v>1483.1594765242883</v>
      </c>
      <c r="K413" s="3">
        <f t="shared" si="83"/>
        <v>18.400628215008947</v>
      </c>
      <c r="L413" s="7">
        <f t="shared" si="84"/>
        <v>101.30870741286121</v>
      </c>
      <c r="M413" s="27">
        <f t="shared" si="78"/>
        <v>16.742600049163695</v>
      </c>
      <c r="N413" s="9"/>
      <c r="O413" s="10">
        <f t="shared" si="79"/>
        <v>19.988235376712062</v>
      </c>
      <c r="P413" s="10"/>
      <c r="Q413" s="29">
        <f t="shared" si="80"/>
        <v>4.4299089228069813E-2</v>
      </c>
      <c r="R413" s="6">
        <f t="shared" si="85"/>
        <v>1.0023188294678009</v>
      </c>
      <c r="S413" s="6">
        <f t="shared" si="91"/>
        <v>6.3785858743571877</v>
      </c>
      <c r="T413" s="13">
        <f t="shared" si="86"/>
        <v>3.2855552495609341E-2</v>
      </c>
      <c r="U413" s="67">
        <f t="shared" si="87"/>
        <v>1.1690229927997953E-2</v>
      </c>
      <c r="V413" s="13">
        <f t="shared" si="88"/>
        <v>2.1165322567611389E-2</v>
      </c>
      <c r="Y413" s="28"/>
      <c r="Z413" s="28"/>
    </row>
    <row r="414" spans="1:26" x14ac:dyDescent="0.35">
      <c r="A414" s="1">
        <v>1904.1</v>
      </c>
      <c r="B414" s="2">
        <v>7.75</v>
      </c>
      <c r="C414" s="3">
        <v>0.31669999999999998</v>
      </c>
      <c r="D414" s="4">
        <v>0.49669999999999997</v>
      </c>
      <c r="E414" s="5">
        <v>8.2776793390000005</v>
      </c>
      <c r="F414" s="3">
        <f t="shared" si="89"/>
        <v>1904.791666666636</v>
      </c>
      <c r="G414" s="6">
        <f>G405*3/12+G417*9/12</f>
        <v>3.46</v>
      </c>
      <c r="H414" s="3">
        <f t="shared" si="81"/>
        <v>285.20973733263861</v>
      </c>
      <c r="I414" s="3">
        <f t="shared" si="82"/>
        <v>11.654957911386665</v>
      </c>
      <c r="J414" s="7">
        <f t="shared" si="90"/>
        <v>1575.6323761722906</v>
      </c>
      <c r="K414" s="3">
        <f t="shared" si="83"/>
        <v>18.279184068789888</v>
      </c>
      <c r="L414" s="7">
        <f t="shared" si="84"/>
        <v>100.98278725739057</v>
      </c>
      <c r="M414" s="27">
        <f t="shared" si="78"/>
        <v>17.633197370821403</v>
      </c>
      <c r="N414" s="9"/>
      <c r="O414" s="10">
        <f t="shared" si="79"/>
        <v>21.065460476613325</v>
      </c>
      <c r="P414" s="10"/>
      <c r="Q414" s="29">
        <f t="shared" si="80"/>
        <v>4.4090692490658778E-2</v>
      </c>
      <c r="R414" s="6">
        <f t="shared" si="85"/>
        <v>1.002324560266671</v>
      </c>
      <c r="S414" s="6">
        <f t="shared" si="91"/>
        <v>6.3933767272455455</v>
      </c>
      <c r="T414" s="13">
        <f t="shared" si="86"/>
        <v>2.8117912245603671E-2</v>
      </c>
      <c r="U414" s="67">
        <f t="shared" si="87"/>
        <v>1.2753407351731472E-2</v>
      </c>
      <c r="V414" s="13">
        <f t="shared" si="88"/>
        <v>1.53645048938722E-2</v>
      </c>
      <c r="Y414" s="28"/>
      <c r="Z414" s="28"/>
    </row>
    <row r="415" spans="1:26" x14ac:dyDescent="0.35">
      <c r="A415" s="1">
        <v>1904.11</v>
      </c>
      <c r="B415" s="2">
        <v>8.17</v>
      </c>
      <c r="C415" s="3">
        <v>0.31330000000000002</v>
      </c>
      <c r="D415" s="4">
        <v>0.49330000000000002</v>
      </c>
      <c r="E415" s="5">
        <v>8.4679289260000008</v>
      </c>
      <c r="F415" s="3">
        <f t="shared" si="89"/>
        <v>1904.8749999999693</v>
      </c>
      <c r="G415" s="6">
        <f>G405*2/12+G417*10/12</f>
        <v>3.4666666666666668</v>
      </c>
      <c r="H415" s="3">
        <f t="shared" si="81"/>
        <v>293.91117376508782</v>
      </c>
      <c r="I415" s="3">
        <f t="shared" si="82"/>
        <v>11.27079201231359</v>
      </c>
      <c r="J415" s="7">
        <f t="shared" si="90"/>
        <v>1628.891954559095</v>
      </c>
      <c r="K415" s="3">
        <f t="shared" si="83"/>
        <v>17.74619118951259</v>
      </c>
      <c r="L415" s="7">
        <f t="shared" si="84"/>
        <v>98.351579092289086</v>
      </c>
      <c r="M415" s="27">
        <f t="shared" si="78"/>
        <v>18.076200223770066</v>
      </c>
      <c r="N415" s="9"/>
      <c r="O415" s="10">
        <f t="shared" si="79"/>
        <v>21.605365463826743</v>
      </c>
      <c r="P415" s="10"/>
      <c r="Q415" s="29">
        <f t="shared" si="80"/>
        <v>4.4959090131715312E-2</v>
      </c>
      <c r="R415" s="6">
        <f t="shared" si="85"/>
        <v>1.0023302909895195</v>
      </c>
      <c r="S415" s="6">
        <f t="shared" si="91"/>
        <v>6.2642641468872791</v>
      </c>
      <c r="T415" s="13">
        <f t="shared" si="86"/>
        <v>2.4167815805477888E-2</v>
      </c>
      <c r="U415" s="67">
        <f t="shared" si="87"/>
        <v>1.4123789299223866E-2</v>
      </c>
      <c r="V415" s="13">
        <f t="shared" si="88"/>
        <v>1.0044026506254022E-2</v>
      </c>
      <c r="Y415" s="28"/>
      <c r="Z415" s="28"/>
    </row>
    <row r="416" spans="1:26" x14ac:dyDescent="0.35">
      <c r="A416" s="1">
        <v>1904.12</v>
      </c>
      <c r="B416" s="2">
        <v>8.25</v>
      </c>
      <c r="C416" s="3">
        <v>0.31</v>
      </c>
      <c r="D416" s="4">
        <v>0.49</v>
      </c>
      <c r="E416" s="5">
        <v>8.4679289260000008</v>
      </c>
      <c r="F416" s="3">
        <f t="shared" si="89"/>
        <v>1904.9583333333026</v>
      </c>
      <c r="G416" s="6">
        <f>G405*1/12+G417*11/12</f>
        <v>3.4733333333333332</v>
      </c>
      <c r="H416" s="3">
        <f t="shared" si="81"/>
        <v>296.78912895495409</v>
      </c>
      <c r="I416" s="3">
        <f t="shared" si="82"/>
        <v>11.152076360731607</v>
      </c>
      <c r="J416" s="7">
        <f t="shared" si="90"/>
        <v>1649.9924521344735</v>
      </c>
      <c r="K416" s="3">
        <f t="shared" si="83"/>
        <v>17.627475537930607</v>
      </c>
      <c r="L416" s="7">
        <f t="shared" si="84"/>
        <v>97.999551702532372</v>
      </c>
      <c r="M416" s="27">
        <f t="shared" si="78"/>
        <v>18.159679118703203</v>
      </c>
      <c r="N416" s="9"/>
      <c r="O416" s="10">
        <f t="shared" si="79"/>
        <v>21.716798230078183</v>
      </c>
      <c r="P416" s="10"/>
      <c r="Q416" s="29">
        <f t="shared" si="80"/>
        <v>4.6112947895593566E-2</v>
      </c>
      <c r="R416" s="6">
        <f t="shared" si="85"/>
        <v>1.0023360216363848</v>
      </c>
      <c r="S416" s="6">
        <f t="shared" si="91"/>
        <v>6.2788617051847408</v>
      </c>
      <c r="T416" s="13">
        <f t="shared" si="86"/>
        <v>1.9856255223533736E-2</v>
      </c>
      <c r="U416" s="67">
        <f t="shared" si="87"/>
        <v>1.5189521670460282E-2</v>
      </c>
      <c r="V416" s="13">
        <f t="shared" si="88"/>
        <v>4.6667335530734544E-3</v>
      </c>
      <c r="Y416" s="28"/>
      <c r="Z416" s="28"/>
    </row>
    <row r="417" spans="1:26" x14ac:dyDescent="0.35">
      <c r="A417" s="1">
        <v>1905.01</v>
      </c>
      <c r="B417" s="2">
        <v>8.43</v>
      </c>
      <c r="C417" s="3">
        <v>0.31169999999999998</v>
      </c>
      <c r="D417" s="4">
        <v>0.505</v>
      </c>
      <c r="E417" s="5">
        <v>8.4679289260000008</v>
      </c>
      <c r="F417" s="3">
        <f t="shared" si="89"/>
        <v>1905.0416666666358</v>
      </c>
      <c r="G417" s="6">
        <v>3.48</v>
      </c>
      <c r="H417" s="3">
        <f t="shared" si="81"/>
        <v>303.26452813215303</v>
      </c>
      <c r="I417" s="3">
        <f t="shared" si="82"/>
        <v>11.213232908516265</v>
      </c>
      <c r="J417" s="7">
        <f t="shared" si="90"/>
        <v>1691.1872636894307</v>
      </c>
      <c r="K417" s="3">
        <f t="shared" si="83"/>
        <v>18.167092136030522</v>
      </c>
      <c r="L417" s="7">
        <f t="shared" si="84"/>
        <v>101.31074355434906</v>
      </c>
      <c r="M417" s="27">
        <f t="shared" si="78"/>
        <v>18.459852032455846</v>
      </c>
      <c r="N417" s="9"/>
      <c r="O417" s="10">
        <f t="shared" si="79"/>
        <v>22.087689801665356</v>
      </c>
      <c r="P417" s="10"/>
      <c r="Q417" s="29">
        <f t="shared" si="80"/>
        <v>4.5150844065334227E-2</v>
      </c>
      <c r="R417" s="6">
        <f t="shared" si="85"/>
        <v>1.003249082644516</v>
      </c>
      <c r="S417" s="6">
        <f t="shared" si="91"/>
        <v>6.2935292619799208</v>
      </c>
      <c r="T417" s="13">
        <f t="shared" si="86"/>
        <v>1.9606368980848554E-2</v>
      </c>
      <c r="U417" s="67">
        <f t="shared" si="87"/>
        <v>1.5255619939742227E-2</v>
      </c>
      <c r="V417" s="13">
        <f t="shared" si="88"/>
        <v>4.3507490411063277E-3</v>
      </c>
      <c r="Y417" s="28"/>
      <c r="Z417" s="28"/>
    </row>
    <row r="418" spans="1:26" x14ac:dyDescent="0.35">
      <c r="A418" s="1">
        <v>1905.02</v>
      </c>
      <c r="B418" s="2">
        <v>8.8000000000000007</v>
      </c>
      <c r="C418" s="3">
        <v>0.31330000000000002</v>
      </c>
      <c r="D418" s="4">
        <v>0.52</v>
      </c>
      <c r="E418" s="5">
        <v>8.4679289260000008</v>
      </c>
      <c r="F418" s="3">
        <f t="shared" si="89"/>
        <v>1905.1249999999691</v>
      </c>
      <c r="G418" s="6">
        <f>G417*11/12+G429*1/12</f>
        <v>3.4758333333333331</v>
      </c>
      <c r="H418" s="3">
        <f t="shared" si="81"/>
        <v>316.57507088528439</v>
      </c>
      <c r="I418" s="3">
        <f t="shared" si="82"/>
        <v>11.27079201231359</v>
      </c>
      <c r="J418" s="7">
        <f t="shared" si="90"/>
        <v>1770.6526691905676</v>
      </c>
      <c r="K418" s="3">
        <f t="shared" si="83"/>
        <v>18.706708734130441</v>
      </c>
      <c r="L418" s="7">
        <f t="shared" si="84"/>
        <v>104.62947590671537</v>
      </c>
      <c r="M418" s="27">
        <f t="shared" si="78"/>
        <v>19.168996375829835</v>
      </c>
      <c r="N418" s="9"/>
      <c r="O418" s="10">
        <f t="shared" si="79"/>
        <v>22.944184172180933</v>
      </c>
      <c r="P418" s="10"/>
      <c r="Q418" s="29">
        <f t="shared" si="80"/>
        <v>4.3188467656359641E-2</v>
      </c>
      <c r="R418" s="6">
        <f t="shared" si="85"/>
        <v>1.0032456788303199</v>
      </c>
      <c r="S418" s="6">
        <f t="shared" si="91"/>
        <v>6.3139774586777735</v>
      </c>
      <c r="T418" s="13">
        <f t="shared" si="86"/>
        <v>1.5061356791899794E-2</v>
      </c>
      <c r="U418" s="67">
        <f t="shared" si="87"/>
        <v>1.6424775274883618E-2</v>
      </c>
      <c r="V418" s="13">
        <f t="shared" si="88"/>
        <v>-1.3634184829838247E-3</v>
      </c>
      <c r="Y418" s="28"/>
      <c r="Z418" s="28"/>
    </row>
    <row r="419" spans="1:26" x14ac:dyDescent="0.35">
      <c r="A419" s="1">
        <v>1905.03</v>
      </c>
      <c r="B419" s="2">
        <v>9.0500000000000007</v>
      </c>
      <c r="C419" s="3">
        <v>0.315</v>
      </c>
      <c r="D419" s="4">
        <v>0.53500000000000003</v>
      </c>
      <c r="E419" s="5">
        <v>8.3728446279999993</v>
      </c>
      <c r="F419" s="3">
        <f t="shared" si="89"/>
        <v>1905.2083333333023</v>
      </c>
      <c r="G419" s="6">
        <f>G417*10/12+G429*2/12</f>
        <v>3.4716666666666667</v>
      </c>
      <c r="H419" s="3">
        <f t="shared" si="81"/>
        <v>329.26592723105773</v>
      </c>
      <c r="I419" s="3">
        <f t="shared" si="82"/>
        <v>11.460637246163888</v>
      </c>
      <c r="J419" s="7">
        <f t="shared" si="90"/>
        <v>1846.9763226069117</v>
      </c>
      <c r="K419" s="3">
        <f t="shared" si="83"/>
        <v>19.464891830786282</v>
      </c>
      <c r="L419" s="7">
        <f t="shared" si="84"/>
        <v>109.18589310438647</v>
      </c>
      <c r="M419" s="27">
        <f t="shared" si="78"/>
        <v>19.831506074218421</v>
      </c>
      <c r="N419" s="9"/>
      <c r="O419" s="10">
        <f t="shared" si="79"/>
        <v>23.742093324670741</v>
      </c>
      <c r="P419" s="10"/>
      <c r="Q419" s="29">
        <f t="shared" si="80"/>
        <v>4.032969182358466E-2</v>
      </c>
      <c r="R419" s="6">
        <f t="shared" si="85"/>
        <v>1.0032422750346768</v>
      </c>
      <c r="S419" s="6">
        <f t="shared" si="91"/>
        <v>6.4064065705021793</v>
      </c>
      <c r="T419" s="13">
        <f t="shared" si="86"/>
        <v>1.484906402641295E-2</v>
      </c>
      <c r="U419" s="67">
        <f t="shared" si="87"/>
        <v>1.6456099531714674E-2</v>
      </c>
      <c r="V419" s="13">
        <f t="shared" si="88"/>
        <v>-1.6070355053017238E-3</v>
      </c>
      <c r="Y419" s="28"/>
      <c r="Z419" s="28"/>
    </row>
    <row r="420" spans="1:26" x14ac:dyDescent="0.35">
      <c r="A420" s="1">
        <v>1905.04</v>
      </c>
      <c r="B420" s="2">
        <v>8.94</v>
      </c>
      <c r="C420" s="3">
        <v>0.31669999999999998</v>
      </c>
      <c r="D420" s="4">
        <v>0.55000000000000004</v>
      </c>
      <c r="E420" s="5">
        <v>8.3728446279999993</v>
      </c>
      <c r="F420" s="3">
        <f t="shared" si="89"/>
        <v>1905.2916666666356</v>
      </c>
      <c r="G420" s="6">
        <f>G417*9/12+G429*3/12</f>
        <v>3.4674999999999998</v>
      </c>
      <c r="H420" s="3">
        <f t="shared" si="81"/>
        <v>325.2637999387465</v>
      </c>
      <c r="I420" s="3">
        <f t="shared" si="82"/>
        <v>11.522488304317786</v>
      </c>
      <c r="J420" s="7">
        <f t="shared" si="90"/>
        <v>1829.913050558371</v>
      </c>
      <c r="K420" s="3">
        <f t="shared" si="83"/>
        <v>20.010636461555997</v>
      </c>
      <c r="L420" s="7">
        <f t="shared" si="84"/>
        <v>112.57854337887072</v>
      </c>
      <c r="M420" s="27">
        <f t="shared" si="78"/>
        <v>19.48292752471129</v>
      </c>
      <c r="N420" s="9"/>
      <c r="O420" s="10">
        <f t="shared" si="79"/>
        <v>23.328639790056261</v>
      </c>
      <c r="P420" s="10"/>
      <c r="Q420" s="29">
        <f t="shared" si="80"/>
        <v>3.6922139219511027E-2</v>
      </c>
      <c r="R420" s="6">
        <f t="shared" si="85"/>
        <v>1.0032388712575924</v>
      </c>
      <c r="S420" s="6">
        <f t="shared" si="91"/>
        <v>6.427177902587708</v>
      </c>
      <c r="T420" s="13">
        <f t="shared" si="86"/>
        <v>2.2606882657141059E-2</v>
      </c>
      <c r="U420" s="67">
        <f t="shared" si="87"/>
        <v>1.5591562541891868E-2</v>
      </c>
      <c r="V420" s="13">
        <f t="shared" si="88"/>
        <v>7.0153201152491906E-3</v>
      </c>
      <c r="Y420" s="28"/>
      <c r="Z420" s="28"/>
    </row>
    <row r="421" spans="1:26" x14ac:dyDescent="0.35">
      <c r="A421" s="1">
        <v>1905.05</v>
      </c>
      <c r="B421" s="2">
        <v>8.5</v>
      </c>
      <c r="C421" s="3">
        <v>0.31830000000000003</v>
      </c>
      <c r="D421" s="4">
        <v>0.56499999999999995</v>
      </c>
      <c r="E421" s="5">
        <v>8.2776793390000005</v>
      </c>
      <c r="F421" s="3">
        <f t="shared" si="89"/>
        <v>1905.3749999999688</v>
      </c>
      <c r="G421" s="6">
        <f>G417*8/12+G429*4/12</f>
        <v>3.4633333333333329</v>
      </c>
      <c r="H421" s="3">
        <f t="shared" si="81"/>
        <v>312.81067965515206</v>
      </c>
      <c r="I421" s="3">
        <f t="shared" si="82"/>
        <v>11.713839921674696</v>
      </c>
      <c r="J421" s="7">
        <f t="shared" si="90"/>
        <v>1765.3443785481168</v>
      </c>
      <c r="K421" s="3">
        <f t="shared" si="83"/>
        <v>20.792709882960107</v>
      </c>
      <c r="L421" s="7">
        <f t="shared" si="84"/>
        <v>117.34347927996305</v>
      </c>
      <c r="M421" s="27">
        <f t="shared" si="78"/>
        <v>18.629487509845127</v>
      </c>
      <c r="N421" s="9"/>
      <c r="O421" s="10">
        <f t="shared" si="79"/>
        <v>22.313429429486124</v>
      </c>
      <c r="P421" s="10"/>
      <c r="Q421" s="29">
        <f t="shared" si="80"/>
        <v>3.6744785710864265E-2</v>
      </c>
      <c r="R421" s="6">
        <f t="shared" si="85"/>
        <v>1.0032354674990727</v>
      </c>
      <c r="S421" s="6">
        <f t="shared" si="91"/>
        <v>6.5221248143114563</v>
      </c>
      <c r="T421" s="13">
        <f t="shared" si="86"/>
        <v>2.3301547076080675E-2</v>
      </c>
      <c r="U421" s="67">
        <f t="shared" si="87"/>
        <v>1.3577729460267252E-2</v>
      </c>
      <c r="V421" s="13">
        <f t="shared" si="88"/>
        <v>9.7238176158134237E-3</v>
      </c>
      <c r="Y421" s="28"/>
      <c r="Z421" s="28"/>
    </row>
    <row r="422" spans="1:26" x14ac:dyDescent="0.35">
      <c r="A422" s="1">
        <v>1905.06</v>
      </c>
      <c r="B422" s="2">
        <v>8.6</v>
      </c>
      <c r="C422" s="3">
        <v>0.32</v>
      </c>
      <c r="D422" s="4">
        <v>0.57999999999999996</v>
      </c>
      <c r="E422" s="5">
        <v>8.2776793390000005</v>
      </c>
      <c r="F422" s="3">
        <f t="shared" si="89"/>
        <v>1905.4583333333021</v>
      </c>
      <c r="G422" s="6">
        <f>G417*7/12+G429*5/12</f>
        <v>3.4591666666666665</v>
      </c>
      <c r="H422" s="3">
        <f t="shared" si="81"/>
        <v>316.49080529815387</v>
      </c>
      <c r="I422" s="3">
        <f t="shared" si="82"/>
        <v>11.776402057605726</v>
      </c>
      <c r="J422" s="7">
        <f t="shared" si="90"/>
        <v>1791.6514712480496</v>
      </c>
      <c r="K422" s="3">
        <f t="shared" si="83"/>
        <v>21.344728729410377</v>
      </c>
      <c r="L422" s="7">
        <f t="shared" si="84"/>
        <v>120.83230852603126</v>
      </c>
      <c r="M422" s="27">
        <f t="shared" si="78"/>
        <v>18.735862386183545</v>
      </c>
      <c r="N422" s="9"/>
      <c r="O422" s="10">
        <f t="shared" si="79"/>
        <v>22.445296542536894</v>
      </c>
      <c r="P422" s="10"/>
      <c r="Q422" s="29">
        <f t="shared" si="80"/>
        <v>3.5098049687541703E-2</v>
      </c>
      <c r="R422" s="6">
        <f t="shared" si="85"/>
        <v>1.003232063759123</v>
      </c>
      <c r="S422" s="6">
        <f t="shared" si="91"/>
        <v>6.5432269371730563</v>
      </c>
      <c r="T422" s="13">
        <f t="shared" si="86"/>
        <v>2.3389608135557349E-2</v>
      </c>
      <c r="U422" s="67">
        <f t="shared" si="87"/>
        <v>1.3732181416571843E-2</v>
      </c>
      <c r="V422" s="13">
        <f t="shared" si="88"/>
        <v>9.6574267189855068E-3</v>
      </c>
      <c r="Y422" s="28"/>
      <c r="Z422" s="28"/>
    </row>
    <row r="423" spans="1:26" x14ac:dyDescent="0.35">
      <c r="A423" s="1">
        <v>1905.07</v>
      </c>
      <c r="B423" s="2">
        <v>8.8699999999999992</v>
      </c>
      <c r="C423" s="3">
        <v>0.32169999999999999</v>
      </c>
      <c r="D423" s="4">
        <v>0.59499999999999997</v>
      </c>
      <c r="E423" s="5">
        <v>8.2776793390000005</v>
      </c>
      <c r="F423" s="3">
        <f t="shared" si="89"/>
        <v>1905.5416666666354</v>
      </c>
      <c r="G423" s="6">
        <f>G417*6/12+G429*6/12</f>
        <v>3.4550000000000001</v>
      </c>
      <c r="H423" s="3">
        <f t="shared" si="81"/>
        <v>326.42714453425867</v>
      </c>
      <c r="I423" s="3">
        <f t="shared" si="82"/>
        <v>11.838964193536755</v>
      </c>
      <c r="J423" s="7">
        <f t="shared" si="90"/>
        <v>1853.4860162591365</v>
      </c>
      <c r="K423" s="3">
        <f t="shared" si="83"/>
        <v>21.896747575860644</v>
      </c>
      <c r="L423" s="7">
        <f t="shared" si="84"/>
        <v>124.33192555515063</v>
      </c>
      <c r="M423" s="27">
        <f t="shared" si="78"/>
        <v>19.205883309548057</v>
      </c>
      <c r="N423" s="9"/>
      <c r="O423" s="10">
        <f t="shared" si="79"/>
        <v>23.009841754484825</v>
      </c>
      <c r="P423" s="10"/>
      <c r="Q423" s="29">
        <f t="shared" si="80"/>
        <v>3.5217155866494536E-2</v>
      </c>
      <c r="R423" s="6">
        <f t="shared" si="85"/>
        <v>1.0032286600377496</v>
      </c>
      <c r="S423" s="6">
        <f t="shared" si="91"/>
        <v>6.5643750638244107</v>
      </c>
      <c r="T423" s="13">
        <f t="shared" si="86"/>
        <v>1.9992629211455393E-2</v>
      </c>
      <c r="U423" s="67">
        <f t="shared" si="87"/>
        <v>1.388576484920101E-2</v>
      </c>
      <c r="V423" s="13">
        <f t="shared" si="88"/>
        <v>6.1068643622543828E-3</v>
      </c>
      <c r="Y423" s="28"/>
      <c r="Z423" s="28"/>
    </row>
    <row r="424" spans="1:26" x14ac:dyDescent="0.35">
      <c r="A424" s="1">
        <v>1905.08</v>
      </c>
      <c r="B424" s="2">
        <v>9.1999999999999993</v>
      </c>
      <c r="C424" s="3">
        <v>0.32329999999999998</v>
      </c>
      <c r="D424" s="4">
        <v>0.61</v>
      </c>
      <c r="E424" s="5">
        <v>8.3728446279999993</v>
      </c>
      <c r="F424" s="3">
        <f t="shared" si="89"/>
        <v>1905.6249999999686</v>
      </c>
      <c r="G424" s="6">
        <f>G417*5/12+G429*7/12</f>
        <v>3.4508333333333336</v>
      </c>
      <c r="H424" s="3">
        <f t="shared" si="81"/>
        <v>334.7233735387548</v>
      </c>
      <c r="I424" s="3">
        <f t="shared" si="82"/>
        <v>11.762615941856458</v>
      </c>
      <c r="J424" s="7">
        <f t="shared" si="90"/>
        <v>1906.1586113000715</v>
      </c>
      <c r="K424" s="3">
        <f t="shared" si="83"/>
        <v>22.193614984634827</v>
      </c>
      <c r="L424" s="7">
        <f t="shared" si="84"/>
        <v>126.38660357533082</v>
      </c>
      <c r="M424" s="27">
        <f t="shared" si="78"/>
        <v>19.573308430803724</v>
      </c>
      <c r="N424" s="9"/>
      <c r="O424" s="10">
        <f t="shared" si="79"/>
        <v>23.447498517743696</v>
      </c>
      <c r="P424" s="10"/>
      <c r="Q424" s="29">
        <f t="shared" si="80"/>
        <v>3.6851800488857687E-2</v>
      </c>
      <c r="R424" s="6">
        <f t="shared" si="85"/>
        <v>1.003225256334958</v>
      </c>
      <c r="S424" s="6">
        <f t="shared" si="91"/>
        <v>6.5107179839474183</v>
      </c>
      <c r="T424" s="13">
        <f t="shared" si="86"/>
        <v>2.1809669392637732E-2</v>
      </c>
      <c r="U424" s="67">
        <f t="shared" si="87"/>
        <v>1.5198292703166416E-2</v>
      </c>
      <c r="V424" s="13">
        <f t="shared" si="88"/>
        <v>6.6113766894713155E-3</v>
      </c>
      <c r="Y424" s="28"/>
      <c r="Z424" s="28"/>
    </row>
    <row r="425" spans="1:26" x14ac:dyDescent="0.35">
      <c r="A425" s="1">
        <v>1905.09</v>
      </c>
      <c r="B425" s="2">
        <v>9.23</v>
      </c>
      <c r="C425" s="3">
        <v>0.32500000000000001</v>
      </c>
      <c r="D425" s="4">
        <v>0.625</v>
      </c>
      <c r="E425" s="5">
        <v>8.2776793390000005</v>
      </c>
      <c r="F425" s="3">
        <f t="shared" si="89"/>
        <v>1905.7083333333019</v>
      </c>
      <c r="G425" s="6">
        <f>G417*4/12+G429*8/12</f>
        <v>3.4466666666666663</v>
      </c>
      <c r="H425" s="3">
        <f t="shared" si="81"/>
        <v>339.67559684906513</v>
      </c>
      <c r="I425" s="3">
        <f t="shared" si="82"/>
        <v>11.960408339755816</v>
      </c>
      <c r="J425" s="7">
        <f t="shared" si="90"/>
        <v>1940.0361161805015</v>
      </c>
      <c r="K425" s="3">
        <f t="shared" si="83"/>
        <v>23.000785268761181</v>
      </c>
      <c r="L425" s="7">
        <f t="shared" si="84"/>
        <v>131.3675593296656</v>
      </c>
      <c r="M425" s="27">
        <f t="shared" si="78"/>
        <v>19.743492419697777</v>
      </c>
      <c r="N425" s="9"/>
      <c r="O425" s="10">
        <f t="shared" si="79"/>
        <v>23.647692425098629</v>
      </c>
      <c r="P425" s="10"/>
      <c r="Q425" s="29">
        <f t="shared" si="80"/>
        <v>3.5287476611482196E-2</v>
      </c>
      <c r="R425" s="6">
        <f t="shared" si="85"/>
        <v>1.0032218526507541</v>
      </c>
      <c r="S425" s="6">
        <f t="shared" si="91"/>
        <v>6.6068093480450161</v>
      </c>
      <c r="T425" s="13">
        <f t="shared" si="86"/>
        <v>2.4156587650627781E-2</v>
      </c>
      <c r="U425" s="67">
        <f t="shared" si="87"/>
        <v>1.4190324866121928E-2</v>
      </c>
      <c r="V425" s="13">
        <f t="shared" si="88"/>
        <v>9.9662627845058527E-3</v>
      </c>
      <c r="Y425" s="28"/>
      <c r="Z425" s="28"/>
    </row>
    <row r="426" spans="1:26" x14ac:dyDescent="0.35">
      <c r="A426" s="1">
        <v>1905.1</v>
      </c>
      <c r="B426" s="2">
        <v>9.36</v>
      </c>
      <c r="C426" s="3">
        <v>0.32669999999999999</v>
      </c>
      <c r="D426" s="4">
        <v>0.64</v>
      </c>
      <c r="E426" s="5">
        <v>8.2776793390000005</v>
      </c>
      <c r="F426" s="3">
        <f t="shared" si="89"/>
        <v>1905.7916666666351</v>
      </c>
      <c r="G426" s="6">
        <f>G417*3/12+G429*9/12</f>
        <v>3.4425000000000003</v>
      </c>
      <c r="H426" s="3">
        <f t="shared" si="81"/>
        <v>344.45976018496742</v>
      </c>
      <c r="I426" s="3">
        <f t="shared" si="82"/>
        <v>12.022970475686844</v>
      </c>
      <c r="J426" s="7">
        <f t="shared" si="90"/>
        <v>1973.082939405472</v>
      </c>
      <c r="K426" s="3">
        <f t="shared" si="83"/>
        <v>23.552804115211451</v>
      </c>
      <c r="L426" s="7">
        <f t="shared" si="84"/>
        <v>134.91165397644255</v>
      </c>
      <c r="M426" s="27">
        <f t="shared" si="78"/>
        <v>19.897394814329527</v>
      </c>
      <c r="N426" s="9"/>
      <c r="O426" s="10">
        <f t="shared" si="79"/>
        <v>23.825645601554918</v>
      </c>
      <c r="P426" s="10"/>
      <c r="Q426" s="29">
        <f t="shared" si="80"/>
        <v>3.4937378685382083E-2</v>
      </c>
      <c r="R426" s="6">
        <f t="shared" si="85"/>
        <v>1.0032184489851437</v>
      </c>
      <c r="S426" s="6">
        <f t="shared" si="91"/>
        <v>6.6280955142560423</v>
      </c>
      <c r="T426" s="13">
        <f t="shared" si="86"/>
        <v>2.7346681301730458E-2</v>
      </c>
      <c r="U426" s="67">
        <f t="shared" si="87"/>
        <v>1.3342433836232459E-2</v>
      </c>
      <c r="V426" s="13">
        <f t="shared" si="88"/>
        <v>1.4004247465497999E-2</v>
      </c>
      <c r="Y426" s="28"/>
      <c r="Z426" s="28"/>
    </row>
    <row r="427" spans="1:26" x14ac:dyDescent="0.35">
      <c r="A427" s="1">
        <v>1905.11</v>
      </c>
      <c r="B427" s="2">
        <v>9.31</v>
      </c>
      <c r="C427" s="3">
        <v>0.32829999999999998</v>
      </c>
      <c r="D427" s="4">
        <v>0.65500000000000003</v>
      </c>
      <c r="E427" s="5">
        <v>8.3728446279999993</v>
      </c>
      <c r="F427" s="3">
        <f t="shared" si="89"/>
        <v>1905.8749999999684</v>
      </c>
      <c r="G427" s="6">
        <f>G417*2/12+G429*10/12</f>
        <v>3.4383333333333339</v>
      </c>
      <c r="H427" s="3">
        <f t="shared" si="81"/>
        <v>338.72550083106603</v>
      </c>
      <c r="I427" s="3">
        <f t="shared" si="82"/>
        <v>11.944530818779695</v>
      </c>
      <c r="J427" s="7">
        <f t="shared" si="90"/>
        <v>1945.9383847029328</v>
      </c>
      <c r="K427" s="3">
        <f t="shared" si="83"/>
        <v>23.830848876943957</v>
      </c>
      <c r="L427" s="7">
        <f t="shared" si="84"/>
        <v>136.90543952528691</v>
      </c>
      <c r="M427" s="27">
        <f t="shared" si="78"/>
        <v>19.443525693264981</v>
      </c>
      <c r="N427" s="9"/>
      <c r="O427" s="10">
        <f t="shared" si="79"/>
        <v>23.275233759234009</v>
      </c>
      <c r="P427" s="10"/>
      <c r="Q427" s="29">
        <f t="shared" si="80"/>
        <v>3.7317818779079963E-2</v>
      </c>
      <c r="R427" s="6">
        <f t="shared" si="85"/>
        <v>1.0032150453381325</v>
      </c>
      <c r="S427" s="6">
        <f t="shared" si="91"/>
        <v>6.573850674013709</v>
      </c>
      <c r="T427" s="13">
        <f t="shared" si="86"/>
        <v>3.169975301138872E-2</v>
      </c>
      <c r="U427" s="67">
        <f t="shared" si="87"/>
        <v>1.3662151754186169E-2</v>
      </c>
      <c r="V427" s="13">
        <f t="shared" si="88"/>
        <v>1.8037601257202551E-2</v>
      </c>
      <c r="Y427" s="28"/>
      <c r="Z427" s="28"/>
    </row>
    <row r="428" spans="1:26" x14ac:dyDescent="0.35">
      <c r="A428" s="1">
        <v>1905.12</v>
      </c>
      <c r="B428" s="2">
        <v>9.5399999999999991</v>
      </c>
      <c r="C428" s="3">
        <v>0.33</v>
      </c>
      <c r="D428" s="4">
        <v>0.67</v>
      </c>
      <c r="E428" s="5">
        <v>8.4679289260000008</v>
      </c>
      <c r="F428" s="3">
        <f t="shared" si="89"/>
        <v>1905.9583333333017</v>
      </c>
      <c r="G428" s="6">
        <f>G417*1/12+G429*11/12</f>
        <v>3.434166666666667</v>
      </c>
      <c r="H428" s="3">
        <f t="shared" si="81"/>
        <v>343.19615639154688</v>
      </c>
      <c r="I428" s="3">
        <f t="shared" si="82"/>
        <v>11.871565158198164</v>
      </c>
      <c r="J428" s="7">
        <f t="shared" si="90"/>
        <v>1977.3051741175</v>
      </c>
      <c r="K428" s="3">
        <f t="shared" si="83"/>
        <v>24.102874715129605</v>
      </c>
      <c r="L428" s="7">
        <f t="shared" si="84"/>
        <v>138.86734451349318</v>
      </c>
      <c r="M428" s="27">
        <f t="shared" si="78"/>
        <v>19.577960809096115</v>
      </c>
      <c r="N428" s="9"/>
      <c r="O428" s="10">
        <f t="shared" si="79"/>
        <v>23.427096972362239</v>
      </c>
      <c r="P428" s="10"/>
      <c r="Q428" s="29">
        <f t="shared" si="80"/>
        <v>3.9588610620698385E-2</v>
      </c>
      <c r="R428" s="6">
        <f t="shared" si="85"/>
        <v>1.0032116417097265</v>
      </c>
      <c r="S428" s="6">
        <f t="shared" si="91"/>
        <v>6.5209324220421516</v>
      </c>
      <c r="T428" s="13">
        <f t="shared" si="86"/>
        <v>3.0657656387352628E-2</v>
      </c>
      <c r="U428" s="67">
        <f t="shared" si="87"/>
        <v>1.4956735840993218E-2</v>
      </c>
      <c r="V428" s="13">
        <f t="shared" si="88"/>
        <v>1.5700920546359409E-2</v>
      </c>
      <c r="Y428" s="28"/>
      <c r="Z428" s="28"/>
    </row>
    <row r="429" spans="1:26" x14ac:dyDescent="0.35">
      <c r="A429" s="1">
        <v>1906.01</v>
      </c>
      <c r="B429" s="2">
        <v>9.8699999999999992</v>
      </c>
      <c r="C429" s="3">
        <v>0.33579999999999999</v>
      </c>
      <c r="D429" s="4">
        <v>0.67749999999999999</v>
      </c>
      <c r="E429" s="5">
        <v>8.4679289260000008</v>
      </c>
      <c r="F429" s="3">
        <f t="shared" si="89"/>
        <v>1906.0416666666349</v>
      </c>
      <c r="G429" s="6">
        <v>3.43</v>
      </c>
      <c r="H429" s="3">
        <f t="shared" si="81"/>
        <v>355.06772154974504</v>
      </c>
      <c r="I429" s="3">
        <f t="shared" si="82"/>
        <v>12.080216909463463</v>
      </c>
      <c r="J429" s="7">
        <f t="shared" si="90"/>
        <v>2051.5024799086773</v>
      </c>
      <c r="K429" s="3">
        <f t="shared" si="83"/>
        <v>24.372683014179565</v>
      </c>
      <c r="L429" s="7">
        <f t="shared" si="84"/>
        <v>140.81995239494722</v>
      </c>
      <c r="M429" s="27">
        <f t="shared" si="78"/>
        <v>20.132402260807901</v>
      </c>
      <c r="N429" s="9"/>
      <c r="O429" s="10">
        <f t="shared" si="79"/>
        <v>24.078997473407551</v>
      </c>
      <c r="P429" s="10"/>
      <c r="Q429" s="29">
        <f t="shared" si="80"/>
        <v>3.9675566924175919E-2</v>
      </c>
      <c r="R429" s="6">
        <f t="shared" si="85"/>
        <v>1.0011806993806183</v>
      </c>
      <c r="S429" s="6">
        <f t="shared" si="91"/>
        <v>6.5418753205950901</v>
      </c>
      <c r="T429" s="13">
        <f t="shared" si="86"/>
        <v>2.4643925931032262E-2</v>
      </c>
      <c r="U429" s="67">
        <f t="shared" si="87"/>
        <v>1.4124835827980409E-2</v>
      </c>
      <c r="V429" s="13">
        <f t="shared" si="88"/>
        <v>1.0519090103051854E-2</v>
      </c>
      <c r="Y429" s="28"/>
      <c r="Z429" s="28"/>
    </row>
    <row r="430" spans="1:26" x14ac:dyDescent="0.35">
      <c r="A430" s="1">
        <v>1906.02</v>
      </c>
      <c r="B430" s="2">
        <v>9.8000000000000007</v>
      </c>
      <c r="C430" s="3">
        <v>0.3417</v>
      </c>
      <c r="D430" s="4">
        <v>0.68500000000000005</v>
      </c>
      <c r="E430" s="5">
        <v>8.4679289260000008</v>
      </c>
      <c r="F430" s="3">
        <f t="shared" si="89"/>
        <v>1906.1249999999682</v>
      </c>
      <c r="G430" s="6">
        <f>G429*11/12+G441*1/12</f>
        <v>3.45</v>
      </c>
      <c r="H430" s="3">
        <f t="shared" si="81"/>
        <v>352.54951075861214</v>
      </c>
      <c r="I430" s="3">
        <f t="shared" si="82"/>
        <v>12.2924661047161</v>
      </c>
      <c r="J430" s="7">
        <f t="shared" si="90"/>
        <v>2042.8714119777549</v>
      </c>
      <c r="K430" s="3">
        <f t="shared" si="83"/>
        <v>24.642491313229524</v>
      </c>
      <c r="L430" s="7">
        <f t="shared" si="84"/>
        <v>142.79254257191451</v>
      </c>
      <c r="M430" s="27">
        <f t="shared" si="78"/>
        <v>19.866752563675895</v>
      </c>
      <c r="N430" s="9"/>
      <c r="O430" s="10">
        <f t="shared" si="79"/>
        <v>23.751613317696663</v>
      </c>
      <c r="P430" s="10"/>
      <c r="Q430" s="29">
        <f t="shared" si="80"/>
        <v>4.1614581752952733E-2</v>
      </c>
      <c r="R430" s="6">
        <f t="shared" si="85"/>
        <v>1.0011989435794537</v>
      </c>
      <c r="S430" s="6">
        <f t="shared" si="91"/>
        <v>6.5495993087341988</v>
      </c>
      <c r="T430" s="13">
        <f t="shared" si="86"/>
        <v>2.4056735147999664E-2</v>
      </c>
      <c r="U430" s="67">
        <f t="shared" si="87"/>
        <v>1.422322553881572E-2</v>
      </c>
      <c r="V430" s="13">
        <f t="shared" si="88"/>
        <v>9.8335096091839436E-3</v>
      </c>
      <c r="Y430" s="28"/>
      <c r="Z430" s="28"/>
    </row>
    <row r="431" spans="1:26" x14ac:dyDescent="0.35">
      <c r="A431" s="1">
        <v>1906.03</v>
      </c>
      <c r="B431" s="2">
        <v>9.56</v>
      </c>
      <c r="C431" s="3">
        <v>0.34749999999999998</v>
      </c>
      <c r="D431" s="4">
        <v>0.6925</v>
      </c>
      <c r="E431" s="5">
        <v>8.4679289260000008</v>
      </c>
      <c r="F431" s="3">
        <f t="shared" si="89"/>
        <v>1906.2083333333014</v>
      </c>
      <c r="G431" s="6">
        <f>G429*10/12+G441*2/12</f>
        <v>3.4700000000000006</v>
      </c>
      <c r="H431" s="3">
        <f t="shared" si="81"/>
        <v>343.9156451890135</v>
      </c>
      <c r="I431" s="3">
        <f t="shared" si="82"/>
        <v>12.501117855981398</v>
      </c>
      <c r="J431" s="7">
        <f t="shared" si="90"/>
        <v>1998.8784540625027</v>
      </c>
      <c r="K431" s="3">
        <f t="shared" si="83"/>
        <v>24.91229961227948</v>
      </c>
      <c r="L431" s="7">
        <f t="shared" si="84"/>
        <v>144.79323529689154</v>
      </c>
      <c r="M431" s="27">
        <f t="shared" si="78"/>
        <v>19.259453020854114</v>
      </c>
      <c r="N431" s="9"/>
      <c r="O431" s="10">
        <f t="shared" si="79"/>
        <v>23.019077336408856</v>
      </c>
      <c r="P431" s="10"/>
      <c r="Q431" s="29">
        <f t="shared" si="80"/>
        <v>4.3001783462784944E-2</v>
      </c>
      <c r="R431" s="6">
        <f t="shared" si="85"/>
        <v>1.0012171857262209</v>
      </c>
      <c r="S431" s="6">
        <f t="shared" si="91"/>
        <v>6.5574519087734</v>
      </c>
      <c r="T431" s="13">
        <f t="shared" si="86"/>
        <v>2.5402069708233777E-2</v>
      </c>
      <c r="U431" s="67">
        <f t="shared" si="87"/>
        <v>1.3350942575860891E-2</v>
      </c>
      <c r="V431" s="13">
        <f t="shared" si="88"/>
        <v>1.2051127132372885E-2</v>
      </c>
      <c r="Y431" s="28"/>
      <c r="Z431" s="28"/>
    </row>
    <row r="432" spans="1:26" x14ac:dyDescent="0.35">
      <c r="A432" s="1">
        <v>1906.04</v>
      </c>
      <c r="B432" s="2">
        <v>9.43</v>
      </c>
      <c r="C432" s="3">
        <v>0.3533</v>
      </c>
      <c r="D432" s="4">
        <v>0.7</v>
      </c>
      <c r="E432" s="5">
        <v>8.4679289260000008</v>
      </c>
      <c r="F432" s="3">
        <f t="shared" si="89"/>
        <v>1906.2916666666347</v>
      </c>
      <c r="G432" s="6">
        <f>G429*9/12+G441*3/12</f>
        <v>3.49</v>
      </c>
      <c r="H432" s="3">
        <f t="shared" si="81"/>
        <v>339.23896800548084</v>
      </c>
      <c r="I432" s="3">
        <f t="shared" si="82"/>
        <v>12.709769607246701</v>
      </c>
      <c r="J432" s="7">
        <f t="shared" si="90"/>
        <v>1977.8529429875616</v>
      </c>
      <c r="K432" s="3">
        <f t="shared" si="83"/>
        <v>25.182107911329435</v>
      </c>
      <c r="L432" s="7">
        <f t="shared" si="84"/>
        <v>146.81835207754963</v>
      </c>
      <c r="M432" s="27">
        <f t="shared" si="78"/>
        <v>18.876204996115877</v>
      </c>
      <c r="N432" s="9"/>
      <c r="O432" s="10">
        <f t="shared" si="79"/>
        <v>22.557115123058136</v>
      </c>
      <c r="P432" s="10"/>
      <c r="Q432" s="29">
        <f t="shared" si="80"/>
        <v>4.5354641484752115E-2</v>
      </c>
      <c r="R432" s="6">
        <f t="shared" si="85"/>
        <v>1.0012354258239826</v>
      </c>
      <c r="S432" s="6">
        <f t="shared" si="91"/>
        <v>6.5654335456371387</v>
      </c>
      <c r="T432" s="13">
        <f t="shared" si="86"/>
        <v>2.4835154259549519E-2</v>
      </c>
      <c r="U432" s="67">
        <f t="shared" si="87"/>
        <v>1.2488097936725229E-2</v>
      </c>
      <c r="V432" s="13">
        <f t="shared" si="88"/>
        <v>1.234705632282429E-2</v>
      </c>
      <c r="Y432" s="28"/>
      <c r="Z432" s="28"/>
    </row>
    <row r="433" spans="1:26" x14ac:dyDescent="0.35">
      <c r="A433" s="1">
        <v>1906.05</v>
      </c>
      <c r="B433" s="2">
        <v>9.18</v>
      </c>
      <c r="C433" s="3">
        <v>0.35920000000000002</v>
      </c>
      <c r="D433" s="4">
        <v>0.70750000000000002</v>
      </c>
      <c r="E433" s="5">
        <v>8.5630942149999996</v>
      </c>
      <c r="F433" s="3">
        <f t="shared" si="89"/>
        <v>1906.3749999999679</v>
      </c>
      <c r="G433" s="6">
        <f>G429*8/12+G441*4/12</f>
        <v>3.51</v>
      </c>
      <c r="H433" s="3">
        <f t="shared" si="81"/>
        <v>326.57520164864849</v>
      </c>
      <c r="I433" s="3">
        <f t="shared" si="82"/>
        <v>12.778410940326202</v>
      </c>
      <c r="J433" s="7">
        <f t="shared" si="90"/>
        <v>1910.2282941469698</v>
      </c>
      <c r="K433" s="3">
        <f t="shared" si="83"/>
        <v>25.169058296995512</v>
      </c>
      <c r="L433" s="7">
        <f t="shared" si="84"/>
        <v>147.22075360664283</v>
      </c>
      <c r="M433" s="27">
        <f t="shared" si="78"/>
        <v>18.054044460926391</v>
      </c>
      <c r="N433" s="9"/>
      <c r="O433" s="10">
        <f t="shared" si="79"/>
        <v>21.573872118633176</v>
      </c>
      <c r="P433" s="10"/>
      <c r="Q433" s="29">
        <f t="shared" si="80"/>
        <v>5.0240640291034394E-2</v>
      </c>
      <c r="R433" s="6">
        <f t="shared" si="85"/>
        <v>1.0012536638757978</v>
      </c>
      <c r="S433" s="6">
        <f t="shared" si="91"/>
        <v>6.5004900688463723</v>
      </c>
      <c r="T433" s="13">
        <f t="shared" si="86"/>
        <v>3.013221172330649E-2</v>
      </c>
      <c r="U433" s="67">
        <f t="shared" si="87"/>
        <v>1.2765694718924969E-2</v>
      </c>
      <c r="V433" s="13">
        <f t="shared" si="88"/>
        <v>1.7366517004381521E-2</v>
      </c>
      <c r="Y433" s="28"/>
      <c r="Z433" s="28"/>
    </row>
    <row r="434" spans="1:26" x14ac:dyDescent="0.35">
      <c r="A434" s="1">
        <v>1906.06</v>
      </c>
      <c r="B434" s="2">
        <v>9.3000000000000007</v>
      </c>
      <c r="C434" s="3">
        <v>0.36499999999999999</v>
      </c>
      <c r="D434" s="4">
        <v>0.71499999999999997</v>
      </c>
      <c r="E434" s="5">
        <v>8.5630942149999996</v>
      </c>
      <c r="F434" s="3">
        <f t="shared" si="89"/>
        <v>1906.4583333333012</v>
      </c>
      <c r="G434" s="6">
        <f>G429*7/12+G441*5/12</f>
        <v>3.5300000000000002</v>
      </c>
      <c r="H434" s="3">
        <f t="shared" si="81"/>
        <v>330.84415853294456</v>
      </c>
      <c r="I434" s="3">
        <f t="shared" si="82"/>
        <v>12.984743856400511</v>
      </c>
      <c r="J434" s="7">
        <f t="shared" si="90"/>
        <v>1941.5278772164622</v>
      </c>
      <c r="K434" s="3">
        <f t="shared" si="83"/>
        <v>25.435868102264017</v>
      </c>
      <c r="L434" s="7">
        <f t="shared" si="84"/>
        <v>149.26800346341616</v>
      </c>
      <c r="M434" s="27">
        <f t="shared" si="78"/>
        <v>18.172666376497499</v>
      </c>
      <c r="N434" s="9"/>
      <c r="O434" s="10">
        <f t="shared" si="79"/>
        <v>21.71557632675157</v>
      </c>
      <c r="P434" s="10"/>
      <c r="Q434" s="29">
        <f t="shared" si="80"/>
        <v>5.1229005412075111E-2</v>
      </c>
      <c r="R434" s="6">
        <f t="shared" si="85"/>
        <v>1.0012718998847194</v>
      </c>
      <c r="S434" s="6">
        <f t="shared" si="91"/>
        <v>6.5086394984206679</v>
      </c>
      <c r="T434" s="13">
        <f t="shared" si="86"/>
        <v>2.8948695273894431E-2</v>
      </c>
      <c r="U434" s="67">
        <f t="shared" si="87"/>
        <v>1.1920202925411294E-2</v>
      </c>
      <c r="V434" s="13">
        <f t="shared" si="88"/>
        <v>1.7028492348483137E-2</v>
      </c>
      <c r="Y434" s="28"/>
      <c r="Z434" s="28"/>
    </row>
    <row r="435" spans="1:26" x14ac:dyDescent="0.35">
      <c r="A435" s="1">
        <v>1906.07</v>
      </c>
      <c r="B435" s="2">
        <v>9.06</v>
      </c>
      <c r="C435" s="3">
        <v>0.37080000000000002</v>
      </c>
      <c r="D435" s="4">
        <v>0.72250000000000003</v>
      </c>
      <c r="E435" s="5">
        <v>8.2776793390000005</v>
      </c>
      <c r="F435" s="3">
        <f t="shared" si="89"/>
        <v>1906.5416666666345</v>
      </c>
      <c r="G435" s="6">
        <f>G429*6/12+G441*6/12</f>
        <v>3.55</v>
      </c>
      <c r="H435" s="3">
        <f t="shared" si="81"/>
        <v>333.41938325596215</v>
      </c>
      <c r="I435" s="3">
        <f t="shared" si="82"/>
        <v>13.645905884250634</v>
      </c>
      <c r="J435" s="7">
        <f t="shared" si="90"/>
        <v>1963.3136514577507</v>
      </c>
      <c r="K435" s="3">
        <f t="shared" si="83"/>
        <v>26.588907770687928</v>
      </c>
      <c r="L435" s="7">
        <f t="shared" si="84"/>
        <v>156.56667915874445</v>
      </c>
      <c r="M435" s="27">
        <f t="shared" si="78"/>
        <v>18.195200143513745</v>
      </c>
      <c r="N435" s="9"/>
      <c r="O435" s="10">
        <f t="shared" si="79"/>
        <v>21.745449504726235</v>
      </c>
      <c r="P435" s="10"/>
      <c r="Q435" s="29">
        <f t="shared" si="80"/>
        <v>4.7470096242974616E-2</v>
      </c>
      <c r="R435" s="6">
        <f t="shared" si="85"/>
        <v>1.0012901338537958</v>
      </c>
      <c r="S435" s="6">
        <f t="shared" si="91"/>
        <v>6.7416215508959922</v>
      </c>
      <c r="T435" s="13">
        <f t="shared" si="86"/>
        <v>2.6832427406096038E-2</v>
      </c>
      <c r="U435" s="67">
        <f t="shared" si="87"/>
        <v>8.5910827324675587E-3</v>
      </c>
      <c r="V435" s="13">
        <f t="shared" si="88"/>
        <v>1.8241344673628479E-2</v>
      </c>
      <c r="Y435" s="28"/>
      <c r="Z435" s="28"/>
    </row>
    <row r="436" spans="1:26" x14ac:dyDescent="0.35">
      <c r="A436" s="1">
        <v>1906.08</v>
      </c>
      <c r="B436" s="2">
        <v>9.73</v>
      </c>
      <c r="C436" s="3">
        <v>0.37669999999999998</v>
      </c>
      <c r="D436" s="4">
        <v>0.73</v>
      </c>
      <c r="E436" s="5">
        <v>8.4679289260000008</v>
      </c>
      <c r="F436" s="3">
        <f t="shared" si="89"/>
        <v>1906.6249999999677</v>
      </c>
      <c r="G436" s="6">
        <f>G429*5/12+G441*7/12</f>
        <v>3.5700000000000003</v>
      </c>
      <c r="H436" s="3">
        <f t="shared" si="81"/>
        <v>350.03129996747919</v>
      </c>
      <c r="I436" s="3">
        <f t="shared" si="82"/>
        <v>13.551571500282568</v>
      </c>
      <c r="J436" s="7">
        <f t="shared" si="90"/>
        <v>2067.7813880369054</v>
      </c>
      <c r="K436" s="3">
        <f t="shared" si="83"/>
        <v>26.261341107529272</v>
      </c>
      <c r="L436" s="7">
        <f t="shared" si="84"/>
        <v>155.13673312096003</v>
      </c>
      <c r="M436" s="27">
        <f t="shared" si="78"/>
        <v>18.967251477549294</v>
      </c>
      <c r="N436" s="9"/>
      <c r="O436" s="10">
        <f t="shared" si="79"/>
        <v>22.665609452316453</v>
      </c>
      <c r="P436" s="10"/>
      <c r="Q436" s="29">
        <f t="shared" si="80"/>
        <v>4.7371634291944076E-2</v>
      </c>
      <c r="R436" s="6">
        <f t="shared" si="85"/>
        <v>1.0013083657860706</v>
      </c>
      <c r="S436" s="6">
        <f t="shared" si="91"/>
        <v>6.5986592243810982</v>
      </c>
      <c r="T436" s="13">
        <f t="shared" si="86"/>
        <v>2.1825045749794381E-2</v>
      </c>
      <c r="U436" s="67">
        <f t="shared" si="87"/>
        <v>1.004929021590395E-2</v>
      </c>
      <c r="V436" s="13">
        <f t="shared" si="88"/>
        <v>1.1775755533890431E-2</v>
      </c>
      <c r="Y436" s="28"/>
      <c r="Z436" s="28"/>
    </row>
    <row r="437" spans="1:26" x14ac:dyDescent="0.35">
      <c r="A437" s="1">
        <v>1906.09</v>
      </c>
      <c r="B437" s="2">
        <v>10.029999999999999</v>
      </c>
      <c r="C437" s="3">
        <v>0.38250000000000001</v>
      </c>
      <c r="D437" s="4">
        <v>0.73750000000000004</v>
      </c>
      <c r="E437" s="5">
        <v>8.5630942149999996</v>
      </c>
      <c r="F437" s="3">
        <f t="shared" si="89"/>
        <v>1906.708333333301</v>
      </c>
      <c r="G437" s="6">
        <f>G429*4/12+G441*8/12</f>
        <v>3.59</v>
      </c>
      <c r="H437" s="3">
        <f t="shared" si="81"/>
        <v>356.81364624574559</v>
      </c>
      <c r="I437" s="3">
        <f t="shared" si="82"/>
        <v>13.607300068693688</v>
      </c>
      <c r="J437" s="7">
        <f t="shared" si="90"/>
        <v>2114.5462141774001</v>
      </c>
      <c r="K437" s="3">
        <f t="shared" si="83"/>
        <v>26.236297518069527</v>
      </c>
      <c r="L437" s="7">
        <f t="shared" si="84"/>
        <v>155.48133927775001</v>
      </c>
      <c r="M437" s="27">
        <f t="shared" si="78"/>
        <v>19.200993682001354</v>
      </c>
      <c r="N437" s="9"/>
      <c r="O437" s="10">
        <f t="shared" si="79"/>
        <v>22.942876422324737</v>
      </c>
      <c r="P437" s="10"/>
      <c r="Q437" s="29">
        <f t="shared" si="80"/>
        <v>4.7681945197023012E-2</v>
      </c>
      <c r="R437" s="6">
        <f t="shared" si="85"/>
        <v>1.0013265956845823</v>
      </c>
      <c r="S437" s="6">
        <f t="shared" si="91"/>
        <v>6.5338630452411293</v>
      </c>
      <c r="T437" s="13">
        <f t="shared" si="86"/>
        <v>2.2237134609137676E-2</v>
      </c>
      <c r="U437" s="67">
        <f t="shared" si="87"/>
        <v>9.4362960896721138E-3</v>
      </c>
      <c r="V437" s="13">
        <f t="shared" si="88"/>
        <v>1.2800838519465563E-2</v>
      </c>
      <c r="Y437" s="28"/>
      <c r="Z437" s="28"/>
    </row>
    <row r="438" spans="1:26" x14ac:dyDescent="0.35">
      <c r="A438" s="1">
        <v>1906.1</v>
      </c>
      <c r="B438" s="2">
        <v>9.73</v>
      </c>
      <c r="C438" s="3">
        <v>0.38829999999999998</v>
      </c>
      <c r="D438" s="4">
        <v>0.745</v>
      </c>
      <c r="E438" s="5">
        <v>8.7534247930000006</v>
      </c>
      <c r="F438" s="3">
        <f t="shared" si="89"/>
        <v>1906.7916666666342</v>
      </c>
      <c r="G438" s="6">
        <f>G429*3/12+G441*9/12</f>
        <v>3.61</v>
      </c>
      <c r="H438" s="3">
        <f t="shared" si="81"/>
        <v>338.61491245921303</v>
      </c>
      <c r="I438" s="3">
        <f t="shared" si="82"/>
        <v>13.513275488994083</v>
      </c>
      <c r="J438" s="7">
        <f t="shared" si="90"/>
        <v>2013.3705438601121</v>
      </c>
      <c r="K438" s="3">
        <f t="shared" si="83"/>
        <v>25.926835537730085</v>
      </c>
      <c r="L438" s="7">
        <f t="shared" si="84"/>
        <v>154.15838182690479</v>
      </c>
      <c r="M438" s="27">
        <f t="shared" si="78"/>
        <v>18.095380908869096</v>
      </c>
      <c r="N438" s="9"/>
      <c r="O438" s="10">
        <f t="shared" si="79"/>
        <v>21.623963085973951</v>
      </c>
      <c r="P438" s="10"/>
      <c r="Q438" s="29">
        <f t="shared" si="80"/>
        <v>4.9852624506333092E-2</v>
      </c>
      <c r="R438" s="6">
        <f t="shared" si="85"/>
        <v>1.0013448235523643</v>
      </c>
      <c r="S438" s="6">
        <f t="shared" si="91"/>
        <v>6.4002729571875658</v>
      </c>
      <c r="T438" s="13">
        <f t="shared" si="86"/>
        <v>2.9024565722618911E-2</v>
      </c>
      <c r="U438" s="67">
        <f t="shared" si="87"/>
        <v>9.9468778719973283E-3</v>
      </c>
      <c r="V438" s="13">
        <f t="shared" si="88"/>
        <v>1.9077687850621583E-2</v>
      </c>
      <c r="Y438" s="28"/>
      <c r="Z438" s="28"/>
    </row>
    <row r="439" spans="1:26" x14ac:dyDescent="0.35">
      <c r="A439" s="1">
        <v>1906.11</v>
      </c>
      <c r="B439" s="2">
        <v>9.93</v>
      </c>
      <c r="C439" s="3">
        <v>0.39419999999999999</v>
      </c>
      <c r="D439" s="4">
        <v>0.75249999999999995</v>
      </c>
      <c r="E439" s="5">
        <v>8.8485090910000004</v>
      </c>
      <c r="F439" s="3">
        <f t="shared" si="89"/>
        <v>1906.8749999999675</v>
      </c>
      <c r="G439" s="6">
        <f>G429*2/12+G441*10/12</f>
        <v>3.6300000000000003</v>
      </c>
      <c r="H439" s="3">
        <f t="shared" si="81"/>
        <v>341.86165588921131</v>
      </c>
      <c r="I439" s="3">
        <f t="shared" si="82"/>
        <v>13.571184768532436</v>
      </c>
      <c r="J439" s="7">
        <f t="shared" si="90"/>
        <v>2039.3997663366781</v>
      </c>
      <c r="K439" s="3">
        <f t="shared" si="83"/>
        <v>25.906434648200552</v>
      </c>
      <c r="L439" s="7">
        <f t="shared" si="84"/>
        <v>154.54665903004533</v>
      </c>
      <c r="M439" s="27">
        <f t="shared" si="78"/>
        <v>18.141851654007958</v>
      </c>
      <c r="N439" s="9"/>
      <c r="O439" s="10">
        <f t="shared" si="79"/>
        <v>21.683247782770632</v>
      </c>
      <c r="P439" s="10"/>
      <c r="Q439" s="29">
        <f t="shared" si="80"/>
        <v>4.7638625427103377E-2</v>
      </c>
      <c r="R439" s="6">
        <f t="shared" si="85"/>
        <v>1.0013630493924461</v>
      </c>
      <c r="S439" s="6">
        <f t="shared" si="91"/>
        <v>6.3400116581624895</v>
      </c>
      <c r="T439" s="13">
        <f t="shared" si="86"/>
        <v>2.8702266216475758E-2</v>
      </c>
      <c r="U439" s="67">
        <f t="shared" si="87"/>
        <v>9.3598403168082545E-3</v>
      </c>
      <c r="V439" s="13">
        <f t="shared" si="88"/>
        <v>1.9342425899667504E-2</v>
      </c>
      <c r="Y439" s="28"/>
      <c r="Z439" s="28"/>
    </row>
    <row r="440" spans="1:26" x14ac:dyDescent="0.35">
      <c r="A440" s="1">
        <v>1906.12</v>
      </c>
      <c r="B440" s="2">
        <v>9.84</v>
      </c>
      <c r="C440" s="3">
        <v>0.4</v>
      </c>
      <c r="D440" s="4">
        <v>0.76</v>
      </c>
      <c r="E440" s="5">
        <v>8.9436743799999991</v>
      </c>
      <c r="F440" s="3">
        <f t="shared" si="89"/>
        <v>1906.9583333333007</v>
      </c>
      <c r="G440" s="6">
        <f>G429*1/12+G441*11/12</f>
        <v>3.6499999999999995</v>
      </c>
      <c r="H440" s="3">
        <f t="shared" si="81"/>
        <v>335.15859731020311</v>
      </c>
      <c r="I440" s="3">
        <f t="shared" si="82"/>
        <v>13.624333223991998</v>
      </c>
      <c r="J440" s="7">
        <f t="shared" si="90"/>
        <v>2006.1852752171328</v>
      </c>
      <c r="K440" s="3">
        <f t="shared" si="83"/>
        <v>25.886233125584791</v>
      </c>
      <c r="L440" s="7">
        <f t="shared" si="84"/>
        <v>154.94926922408749</v>
      </c>
      <c r="M440" s="27">
        <f t="shared" si="78"/>
        <v>17.660003667768656</v>
      </c>
      <c r="N440" s="9"/>
      <c r="O440" s="10">
        <f t="shared" si="79"/>
        <v>21.113963621900105</v>
      </c>
      <c r="P440" s="10"/>
      <c r="Q440" s="29">
        <f t="shared" si="80"/>
        <v>5.004375945682997E-2</v>
      </c>
      <c r="R440" s="6">
        <f t="shared" si="85"/>
        <v>1.0013812732078506</v>
      </c>
      <c r="S440" s="6">
        <f t="shared" si="91"/>
        <v>6.2811004741910548</v>
      </c>
      <c r="T440" s="13">
        <f t="shared" si="86"/>
        <v>2.5777488223577727E-2</v>
      </c>
      <c r="U440" s="67">
        <f t="shared" si="87"/>
        <v>9.6587246075026112E-3</v>
      </c>
      <c r="V440" s="13">
        <f t="shared" si="88"/>
        <v>1.6118763616075116E-2</v>
      </c>
      <c r="Y440" s="28"/>
      <c r="Z440" s="28"/>
    </row>
    <row r="441" spans="1:26" x14ac:dyDescent="0.35">
      <c r="A441" s="1">
        <v>1907.01</v>
      </c>
      <c r="B441" s="2">
        <v>9.56</v>
      </c>
      <c r="C441" s="3">
        <v>0.40329999999999999</v>
      </c>
      <c r="D441" s="4">
        <v>0.75170000000000003</v>
      </c>
      <c r="E441" s="5">
        <v>8.8485090910000004</v>
      </c>
      <c r="F441" s="3">
        <f t="shared" si="89"/>
        <v>1907.041666666634</v>
      </c>
      <c r="G441" s="6">
        <v>3.67</v>
      </c>
      <c r="H441" s="3">
        <f t="shared" si="81"/>
        <v>329.12360828810279</v>
      </c>
      <c r="I441" s="3">
        <f t="shared" si="82"/>
        <v>13.884471885208351</v>
      </c>
      <c r="J441" s="7">
        <f t="shared" si="90"/>
        <v>1976.9869466151426</v>
      </c>
      <c r="K441" s="3">
        <f t="shared" si="83"/>
        <v>25.87889292365762</v>
      </c>
      <c r="L441" s="7">
        <f t="shared" si="84"/>
        <v>155.44990457851492</v>
      </c>
      <c r="M441" s="27">
        <f t="shared" si="78"/>
        <v>17.218913853705985</v>
      </c>
      <c r="N441" s="9"/>
      <c r="O441" s="10">
        <f t="shared" si="79"/>
        <v>20.596389814753078</v>
      </c>
      <c r="P441" s="10"/>
      <c r="Q441" s="29">
        <f t="shared" si="80"/>
        <v>5.3179729321433264E-2</v>
      </c>
      <c r="R441" s="6">
        <f t="shared" si="85"/>
        <v>1.0016757521839021</v>
      </c>
      <c r="S441" s="6">
        <f t="shared" si="91"/>
        <v>6.3574226320585465</v>
      </c>
      <c r="T441" s="13">
        <f t="shared" si="86"/>
        <v>2.4474170310737176E-2</v>
      </c>
      <c r="U441" s="67">
        <f t="shared" si="87"/>
        <v>7.8061945999430282E-3</v>
      </c>
      <c r="V441" s="13">
        <f t="shared" si="88"/>
        <v>1.6667975710794147E-2</v>
      </c>
      <c r="Y441" s="28"/>
      <c r="Z441" s="28"/>
    </row>
    <row r="442" spans="1:26" x14ac:dyDescent="0.35">
      <c r="A442" s="1">
        <v>1907.02</v>
      </c>
      <c r="B442" s="2">
        <v>9.26</v>
      </c>
      <c r="C442" s="3">
        <v>0.40670000000000001</v>
      </c>
      <c r="D442" s="4">
        <v>0.74329999999999996</v>
      </c>
      <c r="E442" s="5">
        <v>9.0388396689999997</v>
      </c>
      <c r="F442" s="3">
        <f t="shared" si="89"/>
        <v>1907.1249999999673</v>
      </c>
      <c r="G442" s="6">
        <f>G441*11/12+G453*1/12</f>
        <v>3.6866666666666665</v>
      </c>
      <c r="H442" s="3">
        <f t="shared" si="81"/>
        <v>312.08259503424546</v>
      </c>
      <c r="I442" s="3">
        <f t="shared" si="82"/>
        <v>13.706694535683329</v>
      </c>
      <c r="J442" s="7">
        <f t="shared" si="90"/>
        <v>1881.4857520681985</v>
      </c>
      <c r="K442" s="3">
        <f t="shared" si="83"/>
        <v>25.050863162954066</v>
      </c>
      <c r="L442" s="7">
        <f t="shared" si="84"/>
        <v>151.026820681673</v>
      </c>
      <c r="M442" s="27">
        <f t="shared" si="78"/>
        <v>16.217071288766157</v>
      </c>
      <c r="N442" s="9"/>
      <c r="O442" s="10">
        <f t="shared" si="79"/>
        <v>19.409252150981242</v>
      </c>
      <c r="P442" s="10"/>
      <c r="Q442" s="29">
        <f t="shared" si="80"/>
        <v>5.8799011605750996E-2</v>
      </c>
      <c r="R442" s="6">
        <f t="shared" si="85"/>
        <v>1.0016907199705527</v>
      </c>
      <c r="S442" s="6">
        <f t="shared" si="91"/>
        <v>6.2339837079989433</v>
      </c>
      <c r="T442" s="13">
        <f t="shared" si="86"/>
        <v>2.1555245006928958E-2</v>
      </c>
      <c r="U442" s="67">
        <f t="shared" si="87"/>
        <v>7.3553338125846857E-3</v>
      </c>
      <c r="V442" s="13">
        <f t="shared" si="88"/>
        <v>1.4199911194344272E-2</v>
      </c>
      <c r="Y442" s="28"/>
      <c r="Z442" s="28"/>
    </row>
    <row r="443" spans="1:26" x14ac:dyDescent="0.35">
      <c r="A443" s="1">
        <v>1907.03</v>
      </c>
      <c r="B443" s="2">
        <v>8.35</v>
      </c>
      <c r="C443" s="3">
        <v>0.41</v>
      </c>
      <c r="D443" s="4">
        <v>0.73499999999999999</v>
      </c>
      <c r="E443" s="5">
        <v>8.9436743799999991</v>
      </c>
      <c r="F443" s="3">
        <f t="shared" si="89"/>
        <v>1907.2083333333005</v>
      </c>
      <c r="G443" s="6">
        <f>G441*10/12+G453*2/12</f>
        <v>3.7033333333333336</v>
      </c>
      <c r="H443" s="3">
        <f t="shared" si="81"/>
        <v>284.40795605083292</v>
      </c>
      <c r="I443" s="3">
        <f t="shared" si="82"/>
        <v>13.964941554591796</v>
      </c>
      <c r="J443" s="7">
        <f t="shared" si="90"/>
        <v>1721.6566880501857</v>
      </c>
      <c r="K443" s="3">
        <f t="shared" si="83"/>
        <v>25.034712299085292</v>
      </c>
      <c r="L443" s="7">
        <f t="shared" si="84"/>
        <v>151.54702583435767</v>
      </c>
      <c r="M443" s="27">
        <f t="shared" si="78"/>
        <v>14.68754525597865</v>
      </c>
      <c r="N443" s="9"/>
      <c r="O443" s="10">
        <f t="shared" si="79"/>
        <v>17.597254765750467</v>
      </c>
      <c r="P443" s="10"/>
      <c r="Q443" s="29">
        <f t="shared" si="80"/>
        <v>6.3959986130681698E-2</v>
      </c>
      <c r="R443" s="6">
        <f t="shared" si="85"/>
        <v>1.0017056865901681</v>
      </c>
      <c r="S443" s="6">
        <f t="shared" si="91"/>
        <v>6.3109685674351166</v>
      </c>
      <c r="T443" s="13">
        <f t="shared" si="86"/>
        <v>3.4363544609519181E-2</v>
      </c>
      <c r="U443" s="67">
        <f t="shared" si="87"/>
        <v>6.2467078890704464E-3</v>
      </c>
      <c r="V443" s="13">
        <f t="shared" si="88"/>
        <v>2.8116836720448735E-2</v>
      </c>
      <c r="Y443" s="28"/>
      <c r="Z443" s="28"/>
    </row>
    <row r="444" spans="1:26" x14ac:dyDescent="0.35">
      <c r="A444" s="1">
        <v>1907.04</v>
      </c>
      <c r="B444" s="2">
        <v>8.39</v>
      </c>
      <c r="C444" s="3">
        <v>0.4133</v>
      </c>
      <c r="D444" s="4">
        <v>0.72670000000000001</v>
      </c>
      <c r="E444" s="5">
        <v>8.9436743799999991</v>
      </c>
      <c r="F444" s="3">
        <f t="shared" si="89"/>
        <v>1907.2916666666338</v>
      </c>
      <c r="G444" s="6">
        <f>G441*9/12+G453*3/12</f>
        <v>3.7199999999999998</v>
      </c>
      <c r="H444" s="3">
        <f t="shared" si="81"/>
        <v>285.77038937323215</v>
      </c>
      <c r="I444" s="3">
        <f t="shared" si="82"/>
        <v>14.077342303689729</v>
      </c>
      <c r="J444" s="7">
        <f t="shared" si="90"/>
        <v>1737.0055495215956</v>
      </c>
      <c r="K444" s="3">
        <f t="shared" si="83"/>
        <v>24.75200738468746</v>
      </c>
      <c r="L444" s="7">
        <f t="shared" si="84"/>
        <v>150.45076672673937</v>
      </c>
      <c r="M444" s="27">
        <f t="shared" si="78"/>
        <v>14.669709905602744</v>
      </c>
      <c r="N444" s="9"/>
      <c r="O444" s="10">
        <f t="shared" si="79"/>
        <v>17.594277669579984</v>
      </c>
      <c r="P444" s="10"/>
      <c r="Q444" s="29">
        <f t="shared" si="80"/>
        <v>6.540754954524769E-2</v>
      </c>
      <c r="R444" s="6">
        <f t="shared" si="85"/>
        <v>1.0017206520441981</v>
      </c>
      <c r="S444" s="6">
        <f t="shared" si="91"/>
        <v>6.3217331018915628</v>
      </c>
      <c r="T444" s="13">
        <f t="shared" si="86"/>
        <v>2.7420507283378415E-2</v>
      </c>
      <c r="U444" s="67">
        <f t="shared" si="87"/>
        <v>1.3075721906814497E-3</v>
      </c>
      <c r="V444" s="13">
        <f t="shared" si="88"/>
        <v>2.6112935092696965E-2</v>
      </c>
      <c r="Y444" s="28"/>
      <c r="Z444" s="28"/>
    </row>
    <row r="445" spans="1:26" x14ac:dyDescent="0.35">
      <c r="A445" s="1">
        <v>1907.05</v>
      </c>
      <c r="B445" s="2">
        <v>8.1</v>
      </c>
      <c r="C445" s="3">
        <v>0.41670000000000001</v>
      </c>
      <c r="D445" s="4">
        <v>0.71830000000000005</v>
      </c>
      <c r="E445" s="5">
        <v>9.1340049590000003</v>
      </c>
      <c r="F445" s="3">
        <f t="shared" si="89"/>
        <v>1907.374999999967</v>
      </c>
      <c r="G445" s="6">
        <f>G441*8/12+G453*4/12</f>
        <v>3.7366666666666668</v>
      </c>
      <c r="H445" s="3">
        <f t="shared" si="81"/>
        <v>270.14380997994817</v>
      </c>
      <c r="I445" s="3">
        <f t="shared" si="82"/>
        <v>13.897398224524</v>
      </c>
      <c r="J445" s="7">
        <f t="shared" si="90"/>
        <v>1649.0615173869085</v>
      </c>
      <c r="K445" s="3">
        <f t="shared" si="83"/>
        <v>23.956086260320586</v>
      </c>
      <c r="L445" s="7">
        <f t="shared" si="84"/>
        <v>146.23714665913781</v>
      </c>
      <c r="M445" s="27">
        <f t="shared" si="78"/>
        <v>13.790107153424247</v>
      </c>
      <c r="N445" s="9"/>
      <c r="O445" s="10">
        <f t="shared" si="79"/>
        <v>16.559343931780731</v>
      </c>
      <c r="P445" s="10"/>
      <c r="Q445" s="29">
        <f t="shared" si="80"/>
        <v>7.3329508221195577E-2</v>
      </c>
      <c r="R445" s="6">
        <f t="shared" si="85"/>
        <v>1.0017356163340905</v>
      </c>
      <c r="S445" s="6">
        <f t="shared" si="91"/>
        <v>6.2006543109593721</v>
      </c>
      <c r="T445" s="13">
        <f t="shared" si="86"/>
        <v>2.8199354106526409E-2</v>
      </c>
      <c r="U445" s="67">
        <f t="shared" si="87"/>
        <v>1.7988926007985739E-3</v>
      </c>
      <c r="V445" s="13">
        <f t="shared" si="88"/>
        <v>2.6400461505727835E-2</v>
      </c>
      <c r="Y445" s="28"/>
      <c r="Z445" s="28"/>
    </row>
    <row r="446" spans="1:26" x14ac:dyDescent="0.35">
      <c r="A446" s="1">
        <v>1907.06</v>
      </c>
      <c r="B446" s="2">
        <v>7.84</v>
      </c>
      <c r="C446" s="3">
        <v>0.42</v>
      </c>
      <c r="D446" s="4">
        <v>0.71</v>
      </c>
      <c r="E446" s="5">
        <v>9.229089256</v>
      </c>
      <c r="F446" s="3">
        <f t="shared" si="89"/>
        <v>1907.4583333333003</v>
      </c>
      <c r="G446" s="6">
        <f>G441*7/12+G453*5/12</f>
        <v>3.753333333333333</v>
      </c>
      <c r="H446" s="3">
        <f t="shared" si="81"/>
        <v>258.77866100897529</v>
      </c>
      <c r="I446" s="3">
        <f t="shared" si="82"/>
        <v>13.863142554052247</v>
      </c>
      <c r="J446" s="7">
        <f t="shared" si="90"/>
        <v>1586.7364472671975</v>
      </c>
      <c r="K446" s="3">
        <f t="shared" si="83"/>
        <v>23.43531241280261</v>
      </c>
      <c r="L446" s="7">
        <f t="shared" si="84"/>
        <v>143.69679560710588</v>
      </c>
      <c r="M446" s="27">
        <f t="shared" si="78"/>
        <v>13.144269952673206</v>
      </c>
      <c r="N446" s="9"/>
      <c r="O446" s="10">
        <f t="shared" si="79"/>
        <v>15.806056111254946</v>
      </c>
      <c r="P446" s="10"/>
      <c r="Q446" s="29">
        <f t="shared" si="80"/>
        <v>7.7801575557402358E-2</v>
      </c>
      <c r="R446" s="6">
        <f t="shared" si="85"/>
        <v>1.0017505794612918</v>
      </c>
      <c r="S446" s="6">
        <f t="shared" si="91"/>
        <v>6.1474220715976005</v>
      </c>
      <c r="T446" s="13">
        <f t="shared" si="86"/>
        <v>3.3237507219772366E-2</v>
      </c>
      <c r="U446" s="67">
        <f t="shared" si="87"/>
        <v>1.2440241796076723E-3</v>
      </c>
      <c r="V446" s="13">
        <f t="shared" si="88"/>
        <v>3.1993483040164694E-2</v>
      </c>
      <c r="Y446" s="28"/>
      <c r="Z446" s="28"/>
    </row>
    <row r="447" spans="1:26" x14ac:dyDescent="0.35">
      <c r="A447" s="1">
        <v>1907.07</v>
      </c>
      <c r="B447" s="2">
        <v>8.14</v>
      </c>
      <c r="C447" s="3">
        <v>0.42330000000000001</v>
      </c>
      <c r="D447" s="4">
        <v>0.70169999999999999</v>
      </c>
      <c r="E447" s="5">
        <v>9.229089256</v>
      </c>
      <c r="F447" s="3">
        <f t="shared" si="89"/>
        <v>1907.5416666666335</v>
      </c>
      <c r="G447" s="6">
        <f>G441*6/12+G453*6/12</f>
        <v>3.7699999999999996</v>
      </c>
      <c r="H447" s="3">
        <f t="shared" si="81"/>
        <v>268.68090569044119</v>
      </c>
      <c r="I447" s="3">
        <f t="shared" si="82"/>
        <v>13.972067245548374</v>
      </c>
      <c r="J447" s="7">
        <f t="shared" si="90"/>
        <v>1654.5927052209613</v>
      </c>
      <c r="K447" s="3">
        <f t="shared" si="83"/>
        <v>23.161350309948723</v>
      </c>
      <c r="L447" s="7">
        <f t="shared" si="84"/>
        <v>142.63239573139418</v>
      </c>
      <c r="M447" s="27">
        <f t="shared" si="78"/>
        <v>13.585007357961841</v>
      </c>
      <c r="N447" s="9"/>
      <c r="O447" s="10">
        <f t="shared" si="79"/>
        <v>16.357098050767238</v>
      </c>
      <c r="P447" s="10"/>
      <c r="Q447" s="29">
        <f t="shared" si="80"/>
        <v>7.5166690620855195E-2</v>
      </c>
      <c r="R447" s="6">
        <f t="shared" si="85"/>
        <v>1.0017655414272453</v>
      </c>
      <c r="S447" s="6">
        <f t="shared" si="91"/>
        <v>6.1581836224160309</v>
      </c>
      <c r="T447" s="13">
        <f t="shared" si="86"/>
        <v>2.8248081950838611E-2</v>
      </c>
      <c r="U447" s="67">
        <f t="shared" si="87"/>
        <v>2.7594135998711966E-3</v>
      </c>
      <c r="V447" s="13">
        <f t="shared" si="88"/>
        <v>2.5488668350967414E-2</v>
      </c>
      <c r="Y447" s="28"/>
      <c r="Z447" s="28"/>
    </row>
    <row r="448" spans="1:26" x14ac:dyDescent="0.35">
      <c r="A448" s="1">
        <v>1907.08</v>
      </c>
      <c r="B448" s="2">
        <v>7.53</v>
      </c>
      <c r="C448" s="3">
        <v>0.42670000000000002</v>
      </c>
      <c r="D448" s="4">
        <v>0.69330000000000003</v>
      </c>
      <c r="E448" s="5">
        <v>9.229089256</v>
      </c>
      <c r="F448" s="3">
        <f t="shared" si="89"/>
        <v>1907.6249999999668</v>
      </c>
      <c r="G448" s="6">
        <f>G441*5/12+G453*7/12</f>
        <v>3.7866666666666666</v>
      </c>
      <c r="H448" s="3">
        <f t="shared" si="81"/>
        <v>248.54634150479393</v>
      </c>
      <c r="I448" s="3">
        <f t="shared" si="82"/>
        <v>14.084292685271654</v>
      </c>
      <c r="J448" s="7">
        <f t="shared" si="90"/>
        <v>1537.8277185819397</v>
      </c>
      <c r="K448" s="3">
        <f t="shared" si="83"/>
        <v>22.884087458867675</v>
      </c>
      <c r="L448" s="7">
        <f t="shared" si="84"/>
        <v>141.59043257541282</v>
      </c>
      <c r="M448" s="27">
        <f t="shared" si="78"/>
        <v>12.513471604446609</v>
      </c>
      <c r="N448" s="9"/>
      <c r="O448" s="10">
        <f t="shared" si="79"/>
        <v>15.092007281741029</v>
      </c>
      <c r="P448" s="10"/>
      <c r="Q448" s="29">
        <f t="shared" si="80"/>
        <v>7.6693879394750697E-2</v>
      </c>
      <c r="R448" s="6">
        <f t="shared" si="85"/>
        <v>1.0017805022333937</v>
      </c>
      <c r="S448" s="6">
        <f t="shared" si="91"/>
        <v>6.1690561507179895</v>
      </c>
      <c r="T448" s="13">
        <f t="shared" si="86"/>
        <v>3.1745176431770883E-2</v>
      </c>
      <c r="U448" s="67">
        <f t="shared" si="87"/>
        <v>1.1689827046155177E-3</v>
      </c>
      <c r="V448" s="13">
        <f t="shared" si="88"/>
        <v>3.0576193727155365E-2</v>
      </c>
      <c r="Y448" s="28"/>
      <c r="Z448" s="28"/>
    </row>
    <row r="449" spans="1:26" x14ac:dyDescent="0.35">
      <c r="A449" s="1">
        <v>1907.09</v>
      </c>
      <c r="B449" s="2">
        <v>7.45</v>
      </c>
      <c r="C449" s="3">
        <v>0.43</v>
      </c>
      <c r="D449" s="4">
        <v>0.68500000000000005</v>
      </c>
      <c r="E449" s="5">
        <v>9.229089256</v>
      </c>
      <c r="F449" s="3">
        <f t="shared" si="89"/>
        <v>1907.7083333333001</v>
      </c>
      <c r="G449" s="6">
        <f>G441*4/12+G453*8/12</f>
        <v>3.8033333333333337</v>
      </c>
      <c r="H449" s="3">
        <f t="shared" si="81"/>
        <v>245.90574292306962</v>
      </c>
      <c r="I449" s="3">
        <f t="shared" si="82"/>
        <v>14.193217376767779</v>
      </c>
      <c r="J449" s="7">
        <f t="shared" si="90"/>
        <v>1528.8077020829526</v>
      </c>
      <c r="K449" s="3">
        <f t="shared" si="83"/>
        <v>22.610125356013789</v>
      </c>
      <c r="L449" s="7">
        <f t="shared" si="84"/>
        <v>140.5682249566205</v>
      </c>
      <c r="M449" s="27">
        <f t="shared" ref="M449:M512" si="92">H449/AVERAGE(K329:K448)</f>
        <v>12.328569657736626</v>
      </c>
      <c r="N449" s="9"/>
      <c r="O449" s="10">
        <f t="shared" ref="O449:O512" si="93">J449/AVERAGE(L329:L448)</f>
        <v>14.895547932371382</v>
      </c>
      <c r="P449" s="10"/>
      <c r="Q449" s="29">
        <f t="shared" ref="Q449:Q512" si="94">1/M449-(G449/100-(((E449/E329)^(1/10))-1))</f>
        <v>7.477365329913245E-2</v>
      </c>
      <c r="R449" s="6">
        <f t="shared" si="85"/>
        <v>1.0017954618811766</v>
      </c>
      <c r="S449" s="6">
        <f t="shared" si="91"/>
        <v>6.1800401689722735</v>
      </c>
      <c r="T449" s="13">
        <f t="shared" si="86"/>
        <v>2.5627995423637362E-2</v>
      </c>
      <c r="U449" s="67">
        <f t="shared" si="87"/>
        <v>-1.1482418265564842E-3</v>
      </c>
      <c r="V449" s="13">
        <f t="shared" si="88"/>
        <v>2.6776237250193846E-2</v>
      </c>
      <c r="Y449" s="28"/>
      <c r="Z449" s="28"/>
    </row>
    <row r="450" spans="1:26" x14ac:dyDescent="0.35">
      <c r="A450" s="1">
        <v>1907.1</v>
      </c>
      <c r="B450" s="2">
        <v>6.64</v>
      </c>
      <c r="C450" s="3">
        <v>0.43330000000000002</v>
      </c>
      <c r="D450" s="4">
        <v>0.67669999999999997</v>
      </c>
      <c r="E450" s="5">
        <v>9.3242545450000005</v>
      </c>
      <c r="F450" s="3">
        <f t="shared" si="89"/>
        <v>1907.7916666666333</v>
      </c>
      <c r="G450" s="6">
        <f>G441*3/12+G453*9/12</f>
        <v>3.82</v>
      </c>
      <c r="H450" s="3">
        <f t="shared" si="81"/>
        <v>216.93279073817905</v>
      </c>
      <c r="I450" s="3">
        <f t="shared" si="82"/>
        <v>14.156171419706777</v>
      </c>
      <c r="J450" s="7">
        <f t="shared" si="90"/>
        <v>1356.0156126327945</v>
      </c>
      <c r="K450" s="3">
        <f t="shared" si="83"/>
        <v>22.108195706705686</v>
      </c>
      <c r="L450" s="7">
        <f t="shared" si="84"/>
        <v>138.19514534165845</v>
      </c>
      <c r="M450" s="27">
        <f t="shared" si="92"/>
        <v>10.831840153050607</v>
      </c>
      <c r="N450" s="9"/>
      <c r="O450" s="10">
        <f t="shared" si="93"/>
        <v>13.118926370609225</v>
      </c>
      <c r="P450" s="10"/>
      <c r="Q450" s="29">
        <f t="shared" si="94"/>
        <v>8.833993148156212E-2</v>
      </c>
      <c r="R450" s="6">
        <f t="shared" si="85"/>
        <v>1.0018104203720324</v>
      </c>
      <c r="S450" s="6">
        <f t="shared" si="91"/>
        <v>6.1279481666600653</v>
      </c>
      <c r="T450" s="13">
        <f t="shared" si="86"/>
        <v>3.1441932710293052E-2</v>
      </c>
      <c r="U450" s="67">
        <f t="shared" si="87"/>
        <v>-1.6488140824669761E-3</v>
      </c>
      <c r="V450" s="13">
        <f t="shared" si="88"/>
        <v>3.3090746792760029E-2</v>
      </c>
      <c r="Y450" s="28"/>
      <c r="Z450" s="28"/>
    </row>
    <row r="451" spans="1:26" x14ac:dyDescent="0.35">
      <c r="A451" s="1">
        <v>1907.11</v>
      </c>
      <c r="B451" s="2">
        <v>6.25</v>
      </c>
      <c r="C451" s="3">
        <v>0.43669999999999998</v>
      </c>
      <c r="D451" s="4">
        <v>0.66830000000000001</v>
      </c>
      <c r="E451" s="5">
        <v>8.9436743799999991</v>
      </c>
      <c r="F451" s="3">
        <f t="shared" si="89"/>
        <v>1907.8749999999666</v>
      </c>
      <c r="G451" s="6">
        <f>G441*2/12+G453*10/12</f>
        <v>3.8366666666666669</v>
      </c>
      <c r="H451" s="3">
        <f t="shared" si="81"/>
        <v>212.88020662487494</v>
      </c>
      <c r="I451" s="3">
        <f t="shared" si="82"/>
        <v>14.87436579729326</v>
      </c>
      <c r="J451" s="7">
        <f t="shared" si="90"/>
        <v>1338.4316197807252</v>
      </c>
      <c r="K451" s="3">
        <f t="shared" si="83"/>
        <v>22.762854733984629</v>
      </c>
      <c r="L451" s="7">
        <f t="shared" si="84"/>
        <v>143.11581623991339</v>
      </c>
      <c r="M451" s="27">
        <f t="shared" si="92"/>
        <v>10.591177559189786</v>
      </c>
      <c r="N451" s="9"/>
      <c r="O451" s="10">
        <f t="shared" si="93"/>
        <v>12.863256624926688</v>
      </c>
      <c r="P451" s="10"/>
      <c r="Q451" s="29">
        <f t="shared" si="94"/>
        <v>8.5970170444900434E-2</v>
      </c>
      <c r="R451" s="6">
        <f t="shared" si="85"/>
        <v>1.0018253777073978</v>
      </c>
      <c r="S451" s="6">
        <f t="shared" si="91"/>
        <v>6.4002769896032232</v>
      </c>
      <c r="T451" s="13">
        <f t="shared" si="86"/>
        <v>2.4661796576703088E-2</v>
      </c>
      <c r="U451" s="67">
        <f t="shared" si="87"/>
        <v>-5.8337563498442879E-3</v>
      </c>
      <c r="V451" s="13">
        <f t="shared" si="88"/>
        <v>3.0495552926547376E-2</v>
      </c>
      <c r="Y451" s="28"/>
      <c r="Z451" s="28"/>
    </row>
    <row r="452" spans="1:26" x14ac:dyDescent="0.35">
      <c r="A452" s="1">
        <v>1907.12</v>
      </c>
      <c r="B452" s="2">
        <v>6.57</v>
      </c>
      <c r="C452" s="3">
        <v>0.44</v>
      </c>
      <c r="D452" s="4">
        <v>0.66</v>
      </c>
      <c r="E452" s="5">
        <v>8.7534247930000006</v>
      </c>
      <c r="F452" s="3">
        <f t="shared" si="89"/>
        <v>1907.9583333332998</v>
      </c>
      <c r="G452" s="6">
        <f>G441*1/12+G453*11/12</f>
        <v>3.8533333333333331</v>
      </c>
      <c r="H452" s="3">
        <f t="shared" si="81"/>
        <v>228.6433684334049</v>
      </c>
      <c r="I452" s="3">
        <f t="shared" si="82"/>
        <v>15.312493471947969</v>
      </c>
      <c r="J452" s="7">
        <f t="shared" si="90"/>
        <v>1445.5613916864581</v>
      </c>
      <c r="K452" s="3">
        <f t="shared" si="83"/>
        <v>22.968740207921954</v>
      </c>
      <c r="L452" s="7">
        <f t="shared" si="84"/>
        <v>145.21621286347983</v>
      </c>
      <c r="M452" s="27">
        <f t="shared" si="92"/>
        <v>11.333306235811177</v>
      </c>
      <c r="N452" s="9"/>
      <c r="O452" s="10">
        <f t="shared" si="93"/>
        <v>13.798214088041608</v>
      </c>
      <c r="P452" s="10"/>
      <c r="Q452" s="29">
        <f t="shared" si="94"/>
        <v>7.7408702893090126E-2</v>
      </c>
      <c r="R452" s="6">
        <f t="shared" si="85"/>
        <v>1.0018403338887065</v>
      </c>
      <c r="S452" s="6">
        <f t="shared" si="91"/>
        <v>6.5513193922955884</v>
      </c>
      <c r="T452" s="13">
        <f t="shared" si="86"/>
        <v>1.2644818624587773E-2</v>
      </c>
      <c r="U452" s="67">
        <f t="shared" si="87"/>
        <v>-9.4588366136464375E-3</v>
      </c>
      <c r="V452" s="13">
        <f t="shared" si="88"/>
        <v>2.210365523823421E-2</v>
      </c>
      <c r="Y452" s="28"/>
      <c r="Z452" s="28"/>
    </row>
    <row r="453" spans="1:26" x14ac:dyDescent="0.35">
      <c r="A453" s="1">
        <v>1908.01</v>
      </c>
      <c r="B453" s="2">
        <v>6.85</v>
      </c>
      <c r="C453" s="3">
        <v>0.43669999999999998</v>
      </c>
      <c r="D453" s="4">
        <v>0.65329999999999999</v>
      </c>
      <c r="E453" s="5">
        <v>8.6582595040000001</v>
      </c>
      <c r="F453" s="3">
        <f t="shared" si="89"/>
        <v>1908.0416666666331</v>
      </c>
      <c r="G453" s="6">
        <v>3.87</v>
      </c>
      <c r="H453" s="3">
        <f t="shared" si="81"/>
        <v>241.00786642349638</v>
      </c>
      <c r="I453" s="3">
        <f t="shared" si="82"/>
        <v>15.364691279874577</v>
      </c>
      <c r="J453" s="7">
        <f t="shared" si="90"/>
        <v>1531.8290353374487</v>
      </c>
      <c r="K453" s="3">
        <f t="shared" si="83"/>
        <v>22.985465567075941</v>
      </c>
      <c r="L453" s="7">
        <f t="shared" si="84"/>
        <v>146.09400128262121</v>
      </c>
      <c r="M453" s="27">
        <f t="shared" si="92"/>
        <v>11.902968628266978</v>
      </c>
      <c r="N453" s="9"/>
      <c r="O453" s="10">
        <f t="shared" si="93"/>
        <v>14.522352358595423</v>
      </c>
      <c r="P453" s="10"/>
      <c r="Q453" s="29">
        <f t="shared" si="94"/>
        <v>7.1896382604064835E-2</v>
      </c>
      <c r="R453" s="6">
        <f t="shared" si="85"/>
        <v>1.0039792502497789</v>
      </c>
      <c r="S453" s="6">
        <f t="shared" si="91"/>
        <v>6.6355158611633094</v>
      </c>
      <c r="T453" s="13">
        <f t="shared" si="86"/>
        <v>1.1303836993540317E-2</v>
      </c>
      <c r="U453" s="67">
        <f t="shared" si="87"/>
        <v>-1.271273213252555E-2</v>
      </c>
      <c r="V453" s="13">
        <f t="shared" si="88"/>
        <v>2.4016569126065868E-2</v>
      </c>
      <c r="Y453" s="28"/>
      <c r="Z453" s="28"/>
    </row>
    <row r="454" spans="1:26" x14ac:dyDescent="0.35">
      <c r="A454" s="1">
        <v>1908.02</v>
      </c>
      <c r="B454" s="2">
        <v>6.6</v>
      </c>
      <c r="C454" s="3">
        <v>0.43330000000000002</v>
      </c>
      <c r="D454" s="4">
        <v>0.64670000000000005</v>
      </c>
      <c r="E454" s="5">
        <v>8.5630942149999996</v>
      </c>
      <c r="F454" s="3">
        <f t="shared" si="89"/>
        <v>1908.1249999999663</v>
      </c>
      <c r="G454" s="6">
        <f>G453*11/12+G465*1/12</f>
        <v>3.8608333333333333</v>
      </c>
      <c r="H454" s="3">
        <f t="shared" si="81"/>
        <v>234.79262863628321</v>
      </c>
      <c r="I454" s="3">
        <f t="shared" si="82"/>
        <v>15.414491816379019</v>
      </c>
      <c r="J454" s="7">
        <f t="shared" si="90"/>
        <v>1500.4898735141335</v>
      </c>
      <c r="K454" s="3">
        <f t="shared" si="83"/>
        <v>23.006120142285511</v>
      </c>
      <c r="L454" s="7">
        <f t="shared" si="84"/>
        <v>147.02527290933185</v>
      </c>
      <c r="M454" s="27">
        <f t="shared" si="92"/>
        <v>11.554846295144793</v>
      </c>
      <c r="N454" s="9"/>
      <c r="O454" s="10">
        <f t="shared" si="93"/>
        <v>14.129214575724506</v>
      </c>
      <c r="P454" s="10"/>
      <c r="Q454" s="29">
        <f t="shared" si="94"/>
        <v>7.1931616729456221E-2</v>
      </c>
      <c r="R454" s="6">
        <f t="shared" si="85"/>
        <v>1.0039719343302449</v>
      </c>
      <c r="S454" s="6">
        <f t="shared" si="91"/>
        <v>6.7359569775452517</v>
      </c>
      <c r="T454" s="13">
        <f t="shared" si="86"/>
        <v>1.6484496270795956E-2</v>
      </c>
      <c r="U454" s="67">
        <f t="shared" si="87"/>
        <v>-1.447614349951587E-2</v>
      </c>
      <c r="V454" s="13">
        <f t="shared" si="88"/>
        <v>3.0960639770311826E-2</v>
      </c>
      <c r="Y454" s="28"/>
      <c r="Z454" s="28"/>
    </row>
    <row r="455" spans="1:26" x14ac:dyDescent="0.35">
      <c r="A455" s="1">
        <v>1908.03</v>
      </c>
      <c r="B455" s="2">
        <v>6.87</v>
      </c>
      <c r="C455" s="3">
        <v>0.43</v>
      </c>
      <c r="D455" s="4">
        <v>0.64</v>
      </c>
      <c r="E455" s="5">
        <v>8.5630942149999996</v>
      </c>
      <c r="F455" s="3">
        <f t="shared" si="89"/>
        <v>1908.2083333332996</v>
      </c>
      <c r="G455" s="6">
        <f>G453*10/12+G465*2/12</f>
        <v>3.8516666666666666</v>
      </c>
      <c r="H455" s="3">
        <f t="shared" si="81"/>
        <v>244.39778162594934</v>
      </c>
      <c r="I455" s="3">
        <f t="shared" si="82"/>
        <v>15.297095502060877</v>
      </c>
      <c r="J455" s="7">
        <f t="shared" si="90"/>
        <v>1570.0201492186393</v>
      </c>
      <c r="K455" s="3">
        <f t="shared" si="83"/>
        <v>22.767770049578981</v>
      </c>
      <c r="L455" s="7">
        <f t="shared" si="84"/>
        <v>146.26097459969859</v>
      </c>
      <c r="M455" s="27">
        <f t="shared" si="92"/>
        <v>11.984662664464295</v>
      </c>
      <c r="N455" s="9"/>
      <c r="O455" s="10">
        <f t="shared" si="93"/>
        <v>14.683723501046025</v>
      </c>
      <c r="P455" s="10"/>
      <c r="Q455" s="29">
        <f t="shared" si="94"/>
        <v>6.8919488860364531E-2</v>
      </c>
      <c r="R455" s="6">
        <f t="shared" si="85"/>
        <v>1.0039646186027411</v>
      </c>
      <c r="S455" s="6">
        <f t="shared" si="91"/>
        <v>6.7627117563114165</v>
      </c>
      <c r="T455" s="13">
        <f t="shared" si="86"/>
        <v>1.130878867335583E-2</v>
      </c>
      <c r="U455" s="67">
        <f t="shared" si="87"/>
        <v>-1.3745354989635472E-2</v>
      </c>
      <c r="V455" s="13">
        <f t="shared" si="88"/>
        <v>2.5054143662991302E-2</v>
      </c>
      <c r="Y455" s="28"/>
      <c r="Z455" s="28"/>
    </row>
    <row r="456" spans="1:26" x14ac:dyDescent="0.35">
      <c r="A456" s="1">
        <v>1908.04</v>
      </c>
      <c r="B456" s="2">
        <v>7.24</v>
      </c>
      <c r="C456" s="3">
        <v>0.42670000000000002</v>
      </c>
      <c r="D456" s="4">
        <v>0.63329999999999997</v>
      </c>
      <c r="E456" s="5">
        <v>8.6582595040000001</v>
      </c>
      <c r="F456" s="3">
        <f t="shared" si="89"/>
        <v>1908.2916666666329</v>
      </c>
      <c r="G456" s="6">
        <f>G453*9/12+G465*3/12</f>
        <v>3.8424999999999998</v>
      </c>
      <c r="H456" s="3">
        <f t="shared" si="81"/>
        <v>254.72948217607504</v>
      </c>
      <c r="I456" s="3">
        <f t="shared" si="82"/>
        <v>15.012854978526411</v>
      </c>
      <c r="J456" s="7">
        <f t="shared" si="90"/>
        <v>1644.4282923130875</v>
      </c>
      <c r="K456" s="3">
        <f t="shared" si="83"/>
        <v>22.281792964379598</v>
      </c>
      <c r="L456" s="7">
        <f t="shared" si="84"/>
        <v>143.84204938147488</v>
      </c>
      <c r="M456" s="27">
        <f t="shared" si="92"/>
        <v>12.448889158370372</v>
      </c>
      <c r="N456" s="9"/>
      <c r="O456" s="10">
        <f t="shared" si="93"/>
        <v>15.277960676657012</v>
      </c>
      <c r="P456" s="10"/>
      <c r="Q456" s="29">
        <f t="shared" si="94"/>
        <v>6.7031987776984214E-2</v>
      </c>
      <c r="R456" s="6">
        <f t="shared" si="85"/>
        <v>1.0039573030673983</v>
      </c>
      <c r="S456" s="6">
        <f t="shared" si="91"/>
        <v>6.7148978285478131</v>
      </c>
      <c r="T456" s="13">
        <f t="shared" si="86"/>
        <v>4.9911126784352167E-3</v>
      </c>
      <c r="U456" s="67">
        <f t="shared" si="87"/>
        <v>-1.4024911459982747E-2</v>
      </c>
      <c r="V456" s="13">
        <f t="shared" si="88"/>
        <v>1.9016024138417964E-2</v>
      </c>
      <c r="Y456" s="28"/>
      <c r="Z456" s="28"/>
    </row>
    <row r="457" spans="1:26" x14ac:dyDescent="0.35">
      <c r="A457" s="1">
        <v>1908.05</v>
      </c>
      <c r="B457" s="2">
        <v>7.63</v>
      </c>
      <c r="C457" s="3">
        <v>0.42330000000000001</v>
      </c>
      <c r="D457" s="4">
        <v>0.62670000000000003</v>
      </c>
      <c r="E457" s="5">
        <v>8.6582595040000001</v>
      </c>
      <c r="F457" s="3">
        <f t="shared" si="89"/>
        <v>1908.3749999999661</v>
      </c>
      <c r="G457" s="6">
        <f>G453*8/12+G465*4/12</f>
        <v>3.833333333333333</v>
      </c>
      <c r="H457" s="3">
        <f t="shared" ref="H457:H520" si="95">B457*$E$1838/E457</f>
        <v>268.45109792865361</v>
      </c>
      <c r="I457" s="3">
        <f t="shared" ref="I457:I520" si="96">C457*$E$1838/E457</f>
        <v>14.893230636068033</v>
      </c>
      <c r="J457" s="7">
        <f t="shared" si="90"/>
        <v>1741.0214196630106</v>
      </c>
      <c r="K457" s="3">
        <f t="shared" ref="K457:K520" si="97">D457*$E$1838/E457</f>
        <v>22.049581005489809</v>
      </c>
      <c r="L457" s="7">
        <f t="shared" ref="L457:L520" si="98">K457*(J457/H457)</f>
        <v>143.00106470547954</v>
      </c>
      <c r="M457" s="27">
        <f t="shared" si="92"/>
        <v>13.078451355438338</v>
      </c>
      <c r="N457" s="9"/>
      <c r="O457" s="10">
        <f t="shared" si="93"/>
        <v>16.073179553710752</v>
      </c>
      <c r="P457" s="10"/>
      <c r="Q457" s="29">
        <f t="shared" si="94"/>
        <v>5.630417127224624E-2</v>
      </c>
      <c r="R457" s="6">
        <f t="shared" ref="R457:R520" si="99">((G457/G458+G457/1200+((1+G458/1200)^(-119))*(1-G457/G458)))</f>
        <v>1.0039499877243483</v>
      </c>
      <c r="S457" s="6">
        <f t="shared" si="91"/>
        <v>6.7414707143219914</v>
      </c>
      <c r="T457" s="13">
        <f t="shared" ref="T457:T520" si="100">(($J577/$J457)^(1/10)-1)</f>
        <v>1.0351254982812197E-3</v>
      </c>
      <c r="U457" s="67">
        <f t="shared" ref="U457:U520" si="101">(($S577/$S457)^(1/10)-1)</f>
        <v>-1.6054572047676796E-2</v>
      </c>
      <c r="V457" s="13">
        <f t="shared" ref="V457:V520" si="102">T457-U457</f>
        <v>1.7089697545958016E-2</v>
      </c>
      <c r="Y457" s="28"/>
      <c r="Z457" s="28"/>
    </row>
    <row r="458" spans="1:26" x14ac:dyDescent="0.35">
      <c r="A458" s="1">
        <v>1908.06</v>
      </c>
      <c r="B458" s="2">
        <v>7.64</v>
      </c>
      <c r="C458" s="3">
        <v>0.42</v>
      </c>
      <c r="D458" s="4">
        <v>0.62</v>
      </c>
      <c r="E458" s="5">
        <v>8.6582595040000001</v>
      </c>
      <c r="F458" s="3">
        <f t="shared" ref="F458:F521" si="103">F457+1/12</f>
        <v>1908.4583333332994</v>
      </c>
      <c r="G458" s="6">
        <f>G453*7/12+G465*5/12</f>
        <v>3.8241666666666663</v>
      </c>
      <c r="H458" s="3">
        <f t="shared" si="95"/>
        <v>268.80293423000182</v>
      </c>
      <c r="I458" s="3">
        <f t="shared" si="96"/>
        <v>14.777124656623135</v>
      </c>
      <c r="J458" s="7">
        <f t="shared" ref="J458:J521" si="104">J457*((H458+(I458/12))/H457)</f>
        <v>1751.2895669611544</v>
      </c>
      <c r="K458" s="3">
        <f t="shared" si="97"/>
        <v>21.813850683586534</v>
      </c>
      <c r="L458" s="7">
        <f t="shared" si="98"/>
        <v>142.12035752826122</v>
      </c>
      <c r="M458" s="27">
        <f t="shared" si="92"/>
        <v>13.051684129229992</v>
      </c>
      <c r="N458" s="9"/>
      <c r="O458" s="10">
        <f t="shared" si="93"/>
        <v>16.063482493706541</v>
      </c>
      <c r="P458" s="10"/>
      <c r="Q458" s="29">
        <f t="shared" si="94"/>
        <v>6.3505333446276291E-2</v>
      </c>
      <c r="R458" s="6">
        <f t="shared" si="99"/>
        <v>1.0039426725737219</v>
      </c>
      <c r="S458" s="6">
        <f t="shared" ref="S458:S521" si="105">S457*R457*E457/E458</f>
        <v>6.7680994408876165</v>
      </c>
      <c r="T458" s="13">
        <f t="shared" si="100"/>
        <v>-8.6790412958559493E-5</v>
      </c>
      <c r="U458" s="67">
        <f t="shared" si="101"/>
        <v>-1.7371794560152476E-2</v>
      </c>
      <c r="V458" s="13">
        <f t="shared" si="102"/>
        <v>1.7285004147193916E-2</v>
      </c>
      <c r="Y458" s="28"/>
      <c r="Z458" s="28"/>
    </row>
    <row r="459" spans="1:26" x14ac:dyDescent="0.35">
      <c r="A459" s="1">
        <v>1908.07</v>
      </c>
      <c r="B459" s="2">
        <v>7.92</v>
      </c>
      <c r="C459" s="3">
        <v>0.41670000000000001</v>
      </c>
      <c r="D459" s="4">
        <v>0.61329999999999996</v>
      </c>
      <c r="E459" s="5">
        <v>8.7534247930000006</v>
      </c>
      <c r="F459" s="3">
        <f t="shared" si="103"/>
        <v>1908.5416666666326</v>
      </c>
      <c r="G459" s="6">
        <f>G453*6/12+G465*6/12</f>
        <v>3.8149999999999995</v>
      </c>
      <c r="H459" s="3">
        <f t="shared" si="95"/>
        <v>275.62488249506345</v>
      </c>
      <c r="I459" s="3">
        <f t="shared" si="96"/>
        <v>14.501627340365271</v>
      </c>
      <c r="J459" s="7">
        <f t="shared" si="104"/>
        <v>1803.608883782101</v>
      </c>
      <c r="K459" s="3">
        <f t="shared" si="97"/>
        <v>21.343527832603836</v>
      </c>
      <c r="L459" s="7">
        <f t="shared" si="98"/>
        <v>139.66582429590434</v>
      </c>
      <c r="M459" s="27">
        <f t="shared" si="92"/>
        <v>13.345487104834399</v>
      </c>
      <c r="N459" s="9"/>
      <c r="O459" s="10">
        <f t="shared" si="93"/>
        <v>16.444418748089593</v>
      </c>
      <c r="P459" s="10"/>
      <c r="Q459" s="29">
        <f t="shared" si="94"/>
        <v>6.4488228436870271E-2</v>
      </c>
      <c r="R459" s="6">
        <f t="shared" si="99"/>
        <v>1.0039353576156511</v>
      </c>
      <c r="S459" s="6">
        <f t="shared" si="105"/>
        <v>6.7209124610745752</v>
      </c>
      <c r="T459" s="13">
        <f t="shared" si="100"/>
        <v>-4.2185548874096312E-3</v>
      </c>
      <c r="U459" s="67">
        <f t="shared" si="101"/>
        <v>-1.8904544061945416E-2</v>
      </c>
      <c r="V459" s="13">
        <f t="shared" si="102"/>
        <v>1.4685989174535785E-2</v>
      </c>
      <c r="Y459" s="28"/>
      <c r="Z459" s="28"/>
    </row>
    <row r="460" spans="1:26" x14ac:dyDescent="0.35">
      <c r="A460" s="1">
        <v>1908.08</v>
      </c>
      <c r="B460" s="2">
        <v>8.26</v>
      </c>
      <c r="C460" s="3">
        <v>0.4133</v>
      </c>
      <c r="D460" s="4">
        <v>0.60670000000000002</v>
      </c>
      <c r="E460" s="5">
        <v>8.7534247930000006</v>
      </c>
      <c r="F460" s="3">
        <f t="shared" si="103"/>
        <v>1908.6249999999659</v>
      </c>
      <c r="G460" s="6">
        <f>G453*5/12+G465*7/12</f>
        <v>3.8058333333333332</v>
      </c>
      <c r="H460" s="3">
        <f t="shared" si="95"/>
        <v>287.45726381429597</v>
      </c>
      <c r="I460" s="3">
        <f t="shared" si="96"/>
        <v>14.383303527172943</v>
      </c>
      <c r="J460" s="7">
        <f t="shared" si="104"/>
        <v>1888.8798833349013</v>
      </c>
      <c r="K460" s="3">
        <f t="shared" si="97"/>
        <v>21.113840430524622</v>
      </c>
      <c r="L460" s="7">
        <f t="shared" si="98"/>
        <v>138.73891346480443</v>
      </c>
      <c r="M460" s="27">
        <f t="shared" si="92"/>
        <v>13.88423289520861</v>
      </c>
      <c r="N460" s="9"/>
      <c r="O460" s="10">
        <f t="shared" si="93"/>
        <v>17.124917552510816</v>
      </c>
      <c r="P460" s="10"/>
      <c r="Q460" s="29">
        <f t="shared" si="94"/>
        <v>6.1672342573396197E-2</v>
      </c>
      <c r="R460" s="6">
        <f t="shared" si="99"/>
        <v>1.0039280428502675</v>
      </c>
      <c r="S460" s="6">
        <f t="shared" si="105"/>
        <v>6.7473616551123898</v>
      </c>
      <c r="T460" s="13">
        <f t="shared" si="100"/>
        <v>-9.175680242368367E-3</v>
      </c>
      <c r="U460" s="67">
        <f t="shared" si="101"/>
        <v>-2.0802587165439479E-2</v>
      </c>
      <c r="V460" s="13">
        <f t="shared" si="102"/>
        <v>1.1626906923071112E-2</v>
      </c>
      <c r="Y460" s="28"/>
      <c r="Z460" s="28"/>
    </row>
    <row r="461" spans="1:26" x14ac:dyDescent="0.35">
      <c r="A461" s="1">
        <v>1908.09</v>
      </c>
      <c r="B461" s="2">
        <v>8.17</v>
      </c>
      <c r="C461" s="3">
        <v>0.41</v>
      </c>
      <c r="D461" s="4">
        <v>0.6</v>
      </c>
      <c r="E461" s="5">
        <v>8.7534247930000006</v>
      </c>
      <c r="F461" s="3">
        <f t="shared" si="103"/>
        <v>1908.7083333332992</v>
      </c>
      <c r="G461" s="6">
        <f>G453*4/12+G465*8/12</f>
        <v>3.7966666666666664</v>
      </c>
      <c r="H461" s="3">
        <f t="shared" si="95"/>
        <v>284.325162876852</v>
      </c>
      <c r="I461" s="3">
        <f t="shared" si="96"/>
        <v>14.268459826133334</v>
      </c>
      <c r="J461" s="7">
        <f t="shared" si="104"/>
        <v>1876.1120310161521</v>
      </c>
      <c r="K461" s="3">
        <f t="shared" si="97"/>
        <v>20.880672916292681</v>
      </c>
      <c r="L461" s="7">
        <f t="shared" si="98"/>
        <v>137.7805653133037</v>
      </c>
      <c r="M461" s="27">
        <f t="shared" si="92"/>
        <v>13.701442268825103</v>
      </c>
      <c r="N461" s="9"/>
      <c r="O461" s="10">
        <f t="shared" si="93"/>
        <v>16.916213689856768</v>
      </c>
      <c r="P461" s="10"/>
      <c r="Q461" s="29">
        <f t="shared" si="94"/>
        <v>6.2724881699916621E-2</v>
      </c>
      <c r="R461" s="6">
        <f t="shared" si="99"/>
        <v>1.0039207282777027</v>
      </c>
      <c r="S461" s="6">
        <f t="shared" si="105"/>
        <v>6.7738655808199226</v>
      </c>
      <c r="T461" s="13">
        <f t="shared" si="100"/>
        <v>-1.0284027999792555E-2</v>
      </c>
      <c r="U461" s="67">
        <f t="shared" si="101"/>
        <v>-2.2659611603715102E-2</v>
      </c>
      <c r="V461" s="13">
        <f t="shared" si="102"/>
        <v>1.2375583603922546E-2</v>
      </c>
      <c r="Y461" s="28"/>
      <c r="Z461" s="28"/>
    </row>
    <row r="462" spans="1:26" x14ac:dyDescent="0.35">
      <c r="A462" s="1">
        <v>1908.1</v>
      </c>
      <c r="B462" s="2">
        <v>8.27</v>
      </c>
      <c r="C462" s="3">
        <v>0.40670000000000001</v>
      </c>
      <c r="D462" s="4">
        <v>0.59330000000000005</v>
      </c>
      <c r="E462" s="5">
        <v>8.8485090910000004</v>
      </c>
      <c r="F462" s="3">
        <f t="shared" si="103"/>
        <v>1908.7916666666324</v>
      </c>
      <c r="G462" s="6">
        <f>G453*3/12+G465*9/12</f>
        <v>3.7874999999999996</v>
      </c>
      <c r="H462" s="3">
        <f t="shared" si="95"/>
        <v>284.71257746261603</v>
      </c>
      <c r="I462" s="3">
        <f t="shared" si="96"/>
        <v>14.001524214515834</v>
      </c>
      <c r="J462" s="7">
        <f t="shared" si="104"/>
        <v>1886.3674329831272</v>
      </c>
      <c r="K462" s="3">
        <f t="shared" si="97"/>
        <v>20.425631464156002</v>
      </c>
      <c r="L462" s="7">
        <f t="shared" si="98"/>
        <v>135.33032623807614</v>
      </c>
      <c r="M462" s="27">
        <f t="shared" si="92"/>
        <v>13.690810359178702</v>
      </c>
      <c r="N462" s="9"/>
      <c r="O462" s="10">
        <f t="shared" si="93"/>
        <v>16.918532418224832</v>
      </c>
      <c r="P462" s="10"/>
      <c r="Q462" s="29">
        <f t="shared" si="94"/>
        <v>6.398415573784294E-2</v>
      </c>
      <c r="R462" s="6">
        <f t="shared" si="99"/>
        <v>1.0039134138980883</v>
      </c>
      <c r="S462" s="6">
        <f t="shared" si="105"/>
        <v>6.7273480786574948</v>
      </c>
      <c r="T462" s="13">
        <f t="shared" si="100"/>
        <v>-7.9633161687906462E-3</v>
      </c>
      <c r="U462" s="67">
        <f t="shared" si="101"/>
        <v>-2.3422719124162161E-2</v>
      </c>
      <c r="V462" s="13">
        <f t="shared" si="102"/>
        <v>1.5459402955371515E-2</v>
      </c>
      <c r="Y462" s="28"/>
      <c r="Z462" s="28"/>
    </row>
    <row r="463" spans="1:26" x14ac:dyDescent="0.35">
      <c r="A463" s="1">
        <v>1908.11</v>
      </c>
      <c r="B463" s="2">
        <v>8.83</v>
      </c>
      <c r="C463" s="3">
        <v>0.40329999999999999</v>
      </c>
      <c r="D463" s="4">
        <v>0.5867</v>
      </c>
      <c r="E463" s="5">
        <v>8.9436743799999991</v>
      </c>
      <c r="F463" s="3">
        <f t="shared" si="103"/>
        <v>1908.8749999999657</v>
      </c>
      <c r="G463" s="6">
        <f>G453*2/12+G465*10/12</f>
        <v>3.7783333333333329</v>
      </c>
      <c r="H463" s="3">
        <f t="shared" si="95"/>
        <v>300.75715591962336</v>
      </c>
      <c r="I463" s="3">
        <f t="shared" si="96"/>
        <v>13.73673397308993</v>
      </c>
      <c r="J463" s="7">
        <f t="shared" si="104"/>
        <v>2000.2554384461034</v>
      </c>
      <c r="K463" s="3">
        <f t="shared" si="97"/>
        <v>19.983490756290259</v>
      </c>
      <c r="L463" s="7">
        <f t="shared" si="98"/>
        <v>132.9048545567756</v>
      </c>
      <c r="M463" s="27">
        <f t="shared" si="92"/>
        <v>14.43501409125626</v>
      </c>
      <c r="N463" s="9"/>
      <c r="O463" s="10">
        <f t="shared" si="93"/>
        <v>17.849788804262829</v>
      </c>
      <c r="P463" s="10"/>
      <c r="Q463" s="29">
        <f t="shared" si="94"/>
        <v>6.1411293814185981E-2</v>
      </c>
      <c r="R463" s="6">
        <f t="shared" si="99"/>
        <v>1.0039060997115568</v>
      </c>
      <c r="S463" s="6">
        <f t="shared" si="105"/>
        <v>6.6818124055974719</v>
      </c>
      <c r="T463" s="13">
        <f t="shared" si="100"/>
        <v>-1.25253451214411E-2</v>
      </c>
      <c r="U463" s="67">
        <f t="shared" si="101"/>
        <v>-2.4161052630999991E-2</v>
      </c>
      <c r="V463" s="13">
        <f t="shared" si="102"/>
        <v>1.163570750955889E-2</v>
      </c>
      <c r="Y463" s="28"/>
      <c r="Z463" s="28"/>
    </row>
    <row r="464" spans="1:26" x14ac:dyDescent="0.35">
      <c r="A464" s="1">
        <v>1908.12</v>
      </c>
      <c r="B464" s="2">
        <v>9.0299999999999994</v>
      </c>
      <c r="C464" s="3">
        <v>0.4</v>
      </c>
      <c r="D464" s="4">
        <v>0.57999999999999996</v>
      </c>
      <c r="E464" s="5">
        <v>9.0388396689999997</v>
      </c>
      <c r="F464" s="3">
        <f t="shared" si="103"/>
        <v>1908.9583333332989</v>
      </c>
      <c r="G464" s="6">
        <f>G453*1/12+G465*11/12</f>
        <v>3.769166666666667</v>
      </c>
      <c r="H464" s="3">
        <f t="shared" si="95"/>
        <v>304.33108349451794</v>
      </c>
      <c r="I464" s="3">
        <f t="shared" si="96"/>
        <v>13.48088963430866</v>
      </c>
      <c r="J464" s="7">
        <f t="shared" si="104"/>
        <v>2031.4961580229178</v>
      </c>
      <c r="K464" s="3">
        <f t="shared" si="97"/>
        <v>19.547289969747556</v>
      </c>
      <c r="L464" s="7">
        <f t="shared" si="98"/>
        <v>130.48369564266807</v>
      </c>
      <c r="M464" s="27">
        <f t="shared" si="92"/>
        <v>14.582482908962435</v>
      </c>
      <c r="N464" s="9"/>
      <c r="O464" s="10">
        <f t="shared" si="93"/>
        <v>18.042310998691587</v>
      </c>
      <c r="P464" s="10"/>
      <c r="Q464" s="29">
        <f t="shared" si="94"/>
        <v>6.0431599334800114E-2</v>
      </c>
      <c r="R464" s="6">
        <f t="shared" si="99"/>
        <v>1.0038987857182395</v>
      </c>
      <c r="S464" s="6">
        <f t="shared" si="105"/>
        <v>6.6372880769643556</v>
      </c>
      <c r="T464" s="13">
        <f t="shared" si="100"/>
        <v>-1.6639366110551279E-2</v>
      </c>
      <c r="U464" s="67">
        <f t="shared" si="101"/>
        <v>-2.4287203342074681E-2</v>
      </c>
      <c r="V464" s="13">
        <f t="shared" si="102"/>
        <v>7.6478372315234022E-3</v>
      </c>
      <c r="Y464" s="28"/>
      <c r="Z464" s="28"/>
    </row>
    <row r="465" spans="1:26" x14ac:dyDescent="0.35">
      <c r="A465" s="1">
        <v>1909.01</v>
      </c>
      <c r="B465" s="2">
        <v>9.06</v>
      </c>
      <c r="C465" s="3">
        <v>0.40329999999999999</v>
      </c>
      <c r="D465" s="4">
        <v>0.59499999999999997</v>
      </c>
      <c r="E465" s="5">
        <v>8.9436743799999991</v>
      </c>
      <c r="F465" s="3">
        <f t="shared" si="103"/>
        <v>1909.0416666666322</v>
      </c>
      <c r="G465" s="6">
        <v>3.76</v>
      </c>
      <c r="H465" s="3">
        <f t="shared" si="95"/>
        <v>308.59114752341878</v>
      </c>
      <c r="I465" s="3">
        <f t="shared" si="96"/>
        <v>13.73673397308993</v>
      </c>
      <c r="J465" s="7">
        <f t="shared" si="104"/>
        <v>2067.5746741324447</v>
      </c>
      <c r="K465" s="3">
        <f t="shared" si="97"/>
        <v>20.266195670688095</v>
      </c>
      <c r="L465" s="7">
        <f t="shared" si="98"/>
        <v>135.784429482208</v>
      </c>
      <c r="M465" s="27">
        <f t="shared" si="92"/>
        <v>14.764418456441355</v>
      </c>
      <c r="N465" s="9"/>
      <c r="O465" s="10">
        <f t="shared" si="93"/>
        <v>18.278868975062483</v>
      </c>
      <c r="P465" s="10"/>
      <c r="Q465" s="29">
        <f t="shared" si="94"/>
        <v>5.8589112632355819E-2</v>
      </c>
      <c r="R465" s="6">
        <f t="shared" si="99"/>
        <v>1.0021005553726343</v>
      </c>
      <c r="S465" s="6">
        <f t="shared" si="105"/>
        <v>6.7340649435134994</v>
      </c>
      <c r="T465" s="13">
        <f t="shared" si="100"/>
        <v>-1.8403410663703434E-2</v>
      </c>
      <c r="U465" s="67">
        <f t="shared" si="101"/>
        <v>-2.5288120751928433E-2</v>
      </c>
      <c r="V465" s="13">
        <f t="shared" si="102"/>
        <v>6.884710088224999E-3</v>
      </c>
      <c r="Y465" s="28"/>
      <c r="Z465" s="28"/>
    </row>
    <row r="466" spans="1:26" x14ac:dyDescent="0.35">
      <c r="A466" s="1">
        <v>1909.02</v>
      </c>
      <c r="B466" s="2">
        <v>8.8000000000000007</v>
      </c>
      <c r="C466" s="3">
        <v>0.40670000000000001</v>
      </c>
      <c r="D466" s="4">
        <v>0.61</v>
      </c>
      <c r="E466" s="5">
        <v>9.0388396689999997</v>
      </c>
      <c r="F466" s="3">
        <f t="shared" si="103"/>
        <v>1909.1249999999654</v>
      </c>
      <c r="G466" s="6">
        <f>G465*11/12+G477*1/12</f>
        <v>3.7725</v>
      </c>
      <c r="H466" s="3">
        <f t="shared" si="95"/>
        <v>296.57957195479054</v>
      </c>
      <c r="I466" s="3">
        <f t="shared" si="96"/>
        <v>13.706694535683329</v>
      </c>
      <c r="J466" s="7">
        <f t="shared" si="104"/>
        <v>1994.7495296595378</v>
      </c>
      <c r="K466" s="3">
        <f t="shared" si="97"/>
        <v>20.558356692320704</v>
      </c>
      <c r="L466" s="7">
        <f t="shared" si="98"/>
        <v>138.27241057867249</v>
      </c>
      <c r="M466" s="27">
        <f t="shared" si="92"/>
        <v>14.167157516701364</v>
      </c>
      <c r="N466" s="9"/>
      <c r="O466" s="10">
        <f t="shared" si="93"/>
        <v>17.551012942214438</v>
      </c>
      <c r="P466" s="10"/>
      <c r="Q466" s="29">
        <f t="shared" si="94"/>
        <v>5.9552576468414282E-2</v>
      </c>
      <c r="R466" s="6">
        <f t="shared" si="99"/>
        <v>1.0021115756288155</v>
      </c>
      <c r="S466" s="6">
        <f t="shared" si="105"/>
        <v>6.6771617888923567</v>
      </c>
      <c r="T466" s="13">
        <f t="shared" si="100"/>
        <v>-1.2104931460708457E-2</v>
      </c>
      <c r="U466" s="67">
        <f t="shared" si="101"/>
        <v>-2.2607681822931602E-2</v>
      </c>
      <c r="V466" s="13">
        <f t="shared" si="102"/>
        <v>1.0502750362223146E-2</v>
      </c>
      <c r="Y466" s="28"/>
      <c r="Z466" s="28"/>
    </row>
    <row r="467" spans="1:26" x14ac:dyDescent="0.35">
      <c r="A467" s="1">
        <v>1909.03</v>
      </c>
      <c r="B467" s="2">
        <v>8.92</v>
      </c>
      <c r="C467" s="3">
        <v>0.41</v>
      </c>
      <c r="D467" s="4">
        <v>0.625</v>
      </c>
      <c r="E467" s="5">
        <v>9.0388396689999997</v>
      </c>
      <c r="F467" s="3">
        <f t="shared" si="103"/>
        <v>1909.2083333332987</v>
      </c>
      <c r="G467" s="6">
        <f>G465*10/12+G477*2/12</f>
        <v>3.7849999999999997</v>
      </c>
      <c r="H467" s="3">
        <f t="shared" si="95"/>
        <v>300.62383884508307</v>
      </c>
      <c r="I467" s="3">
        <f t="shared" si="96"/>
        <v>13.817911875166375</v>
      </c>
      <c r="J467" s="7">
        <f t="shared" si="104"/>
        <v>2029.695425775732</v>
      </c>
      <c r="K467" s="3">
        <f t="shared" si="97"/>
        <v>21.063890053607278</v>
      </c>
      <c r="L467" s="7">
        <f t="shared" si="98"/>
        <v>142.21520640244759</v>
      </c>
      <c r="M467" s="27">
        <f t="shared" si="92"/>
        <v>14.336058380586216</v>
      </c>
      <c r="N467" s="9"/>
      <c r="O467" s="10">
        <f t="shared" si="93"/>
        <v>17.770999224836938</v>
      </c>
      <c r="P467" s="10"/>
      <c r="Q467" s="29">
        <f t="shared" si="94"/>
        <v>5.8595967072828339E-2</v>
      </c>
      <c r="R467" s="6">
        <f t="shared" si="99"/>
        <v>1.002122595395643</v>
      </c>
      <c r="S467" s="6">
        <f t="shared" si="105"/>
        <v>6.6912611209954393</v>
      </c>
      <c r="T467" s="13">
        <f t="shared" si="100"/>
        <v>-1.150256848983966E-2</v>
      </c>
      <c r="U467" s="67">
        <f t="shared" si="101"/>
        <v>-2.3947180086188236E-2</v>
      </c>
      <c r="V467" s="13">
        <f t="shared" si="102"/>
        <v>1.2444611596348576E-2</v>
      </c>
      <c r="Y467" s="28"/>
      <c r="Z467" s="28"/>
    </row>
    <row r="468" spans="1:26" x14ac:dyDescent="0.35">
      <c r="A468" s="1">
        <v>1909.04</v>
      </c>
      <c r="B468" s="2">
        <v>9.32</v>
      </c>
      <c r="C468" s="3">
        <v>0.4133</v>
      </c>
      <c r="D468" s="4">
        <v>0.64</v>
      </c>
      <c r="E468" s="5">
        <v>9.229089256</v>
      </c>
      <c r="F468" s="3">
        <f t="shared" si="103"/>
        <v>1909.291666666632</v>
      </c>
      <c r="G468" s="6">
        <f>G465*9/12+G477*3/12</f>
        <v>3.7974999999999999</v>
      </c>
      <c r="H468" s="3">
        <f t="shared" si="95"/>
        <v>307.62973477087377</v>
      </c>
      <c r="I468" s="3">
        <f t="shared" si="96"/>
        <v>13.641992422832843</v>
      </c>
      <c r="J468" s="7">
        <f t="shared" si="104"/>
        <v>2084.6719675977502</v>
      </c>
      <c r="K468" s="3">
        <f t="shared" si="97"/>
        <v>21.124788653793903</v>
      </c>
      <c r="L468" s="7">
        <f t="shared" si="98"/>
        <v>143.1534398350386</v>
      </c>
      <c r="M468" s="27">
        <f t="shared" si="92"/>
        <v>14.645198603086122</v>
      </c>
      <c r="N468" s="9"/>
      <c r="O468" s="10">
        <f t="shared" si="93"/>
        <v>18.161144521921884</v>
      </c>
      <c r="P468" s="10"/>
      <c r="Q468" s="29">
        <f t="shared" si="94"/>
        <v>5.7740559903484777E-2</v>
      </c>
      <c r="R468" s="6">
        <f t="shared" si="99"/>
        <v>1.0021336146735726</v>
      </c>
      <c r="S468" s="6">
        <f t="shared" si="105"/>
        <v>6.5672366978910794</v>
      </c>
      <c r="T468" s="13">
        <f t="shared" si="100"/>
        <v>-1.2157588476801484E-2</v>
      </c>
      <c r="U468" s="67">
        <f t="shared" si="101"/>
        <v>-2.3821721065581003E-2</v>
      </c>
      <c r="V468" s="13">
        <f t="shared" si="102"/>
        <v>1.1664132588779519E-2</v>
      </c>
      <c r="Y468" s="28"/>
      <c r="Z468" s="28"/>
    </row>
    <row r="469" spans="1:26" x14ac:dyDescent="0.35">
      <c r="A469" s="1">
        <v>1909.05</v>
      </c>
      <c r="B469" s="2">
        <v>9.6300000000000008</v>
      </c>
      <c r="C469" s="3">
        <v>0.41670000000000001</v>
      </c>
      <c r="D469" s="4">
        <v>0.65500000000000003</v>
      </c>
      <c r="E469" s="5">
        <v>9.3242545450000005</v>
      </c>
      <c r="F469" s="3">
        <f t="shared" si="103"/>
        <v>1909.3749999999652</v>
      </c>
      <c r="G469" s="6">
        <f>G465*8/12+G477*4/12</f>
        <v>3.8099999999999996</v>
      </c>
      <c r="H469" s="3">
        <f t="shared" si="95"/>
        <v>314.61788777238922</v>
      </c>
      <c r="I469" s="3">
        <f t="shared" si="96"/>
        <v>13.613839442861329</v>
      </c>
      <c r="J469" s="7">
        <f t="shared" si="104"/>
        <v>2139.7155385158248</v>
      </c>
      <c r="K469" s="3">
        <f t="shared" si="97"/>
        <v>21.399243664684832</v>
      </c>
      <c r="L469" s="7">
        <f t="shared" si="98"/>
        <v>145.53620744837644</v>
      </c>
      <c r="M469" s="27">
        <f t="shared" si="92"/>
        <v>14.95350978658278</v>
      </c>
      <c r="N469" s="9"/>
      <c r="O469" s="10">
        <f t="shared" si="93"/>
        <v>18.54840515207686</v>
      </c>
      <c r="P469" s="10"/>
      <c r="Q469" s="29">
        <f t="shared" si="94"/>
        <v>5.7262276887974667E-2</v>
      </c>
      <c r="R469" s="6">
        <f t="shared" si="99"/>
        <v>1.0021446334630597</v>
      </c>
      <c r="S469" s="6">
        <f t="shared" si="105"/>
        <v>6.5140790524352781</v>
      </c>
      <c r="T469" s="13">
        <f t="shared" si="100"/>
        <v>-8.7926145105476916E-3</v>
      </c>
      <c r="U469" s="67">
        <f t="shared" si="101"/>
        <v>-2.4118035898860413E-2</v>
      </c>
      <c r="V469" s="13">
        <f t="shared" si="102"/>
        <v>1.5325421388312721E-2</v>
      </c>
      <c r="Y469" s="28"/>
      <c r="Z469" s="28"/>
    </row>
    <row r="470" spans="1:26" x14ac:dyDescent="0.35">
      <c r="A470" s="1">
        <v>1909.06</v>
      </c>
      <c r="B470" s="2">
        <v>9.8000000000000007</v>
      </c>
      <c r="C470" s="3">
        <v>0.42</v>
      </c>
      <c r="D470" s="4">
        <v>0.67</v>
      </c>
      <c r="E470" s="5">
        <v>9.4194198349999994</v>
      </c>
      <c r="F470" s="3">
        <f t="shared" si="103"/>
        <v>1909.4583333332985</v>
      </c>
      <c r="G470" s="6">
        <f>G465*7/12+G477*5/12</f>
        <v>3.8224999999999998</v>
      </c>
      <c r="H470" s="3">
        <f t="shared" si="95"/>
        <v>316.93716304131596</v>
      </c>
      <c r="I470" s="3">
        <f t="shared" si="96"/>
        <v>13.583021273199254</v>
      </c>
      <c r="J470" s="7">
        <f t="shared" si="104"/>
        <v>2163.1870990697762</v>
      </c>
      <c r="K470" s="3">
        <f t="shared" si="97"/>
        <v>21.668152983436908</v>
      </c>
      <c r="L470" s="7">
        <f t="shared" si="98"/>
        <v>147.89136289558675</v>
      </c>
      <c r="M470" s="27">
        <f t="shared" si="92"/>
        <v>15.040444676080995</v>
      </c>
      <c r="N470" s="9"/>
      <c r="O470" s="10">
        <f t="shared" si="93"/>
        <v>18.659373227262567</v>
      </c>
      <c r="P470" s="10"/>
      <c r="Q470" s="29">
        <f t="shared" si="94"/>
        <v>5.6414579208054955E-2</v>
      </c>
      <c r="R470" s="6">
        <f t="shared" si="99"/>
        <v>1.0021556517645591</v>
      </c>
      <c r="S470" s="6">
        <f t="shared" si="105"/>
        <v>6.4620958638420092</v>
      </c>
      <c r="T470" s="13">
        <f t="shared" si="100"/>
        <v>-6.7626712988283488E-3</v>
      </c>
      <c r="U470" s="67">
        <f t="shared" si="101"/>
        <v>-2.3259661419105626E-2</v>
      </c>
      <c r="V470" s="13">
        <f t="shared" si="102"/>
        <v>1.6496990120277277E-2</v>
      </c>
      <c r="Y470" s="28"/>
      <c r="Z470" s="28"/>
    </row>
    <row r="471" spans="1:26" x14ac:dyDescent="0.35">
      <c r="A471" s="1">
        <v>1909.07</v>
      </c>
      <c r="B471" s="2">
        <v>9.94</v>
      </c>
      <c r="C471" s="3">
        <v>0.42330000000000001</v>
      </c>
      <c r="D471" s="4">
        <v>0.68500000000000005</v>
      </c>
      <c r="E471" s="5">
        <v>9.4194198349999994</v>
      </c>
      <c r="F471" s="3">
        <f t="shared" si="103"/>
        <v>1909.5416666666317</v>
      </c>
      <c r="G471" s="6">
        <f>G465*6/12+G477*6/12</f>
        <v>3.835</v>
      </c>
      <c r="H471" s="3">
        <f t="shared" si="95"/>
        <v>321.46483679904901</v>
      </c>
      <c r="I471" s="3">
        <f t="shared" si="96"/>
        <v>13.689745011774393</v>
      </c>
      <c r="J471" s="7">
        <f t="shared" si="104"/>
        <v>2201.8761418033937</v>
      </c>
      <c r="K471" s="3">
        <f t="shared" si="97"/>
        <v>22.153260886051168</v>
      </c>
      <c r="L471" s="7">
        <f t="shared" si="98"/>
        <v>151.73894940999244</v>
      </c>
      <c r="M471" s="27">
        <f t="shared" si="92"/>
        <v>15.23150324049768</v>
      </c>
      <c r="N471" s="9"/>
      <c r="O471" s="10">
        <f t="shared" si="93"/>
        <v>18.898339079013802</v>
      </c>
      <c r="P471" s="10"/>
      <c r="Q471" s="29">
        <f t="shared" si="94"/>
        <v>5.4094626464790692E-2</v>
      </c>
      <c r="R471" s="6">
        <f t="shared" si="99"/>
        <v>1.0021666695785254</v>
      </c>
      <c r="S471" s="6">
        <f t="shared" si="105"/>
        <v>6.4760258921936504</v>
      </c>
      <c r="T471" s="13">
        <f t="shared" si="100"/>
        <v>-7.7604300006464122E-3</v>
      </c>
      <c r="U471" s="67">
        <f t="shared" si="101"/>
        <v>-2.6233387551507059E-2</v>
      </c>
      <c r="V471" s="13">
        <f t="shared" si="102"/>
        <v>1.8472957550860647E-2</v>
      </c>
      <c r="Y471" s="28"/>
      <c r="Z471" s="28"/>
    </row>
    <row r="472" spans="1:26" x14ac:dyDescent="0.35">
      <c r="A472" s="1">
        <v>1909.08</v>
      </c>
      <c r="B472" s="2">
        <v>10.18</v>
      </c>
      <c r="C472" s="3">
        <v>0.42670000000000002</v>
      </c>
      <c r="D472" s="4">
        <v>0.7</v>
      </c>
      <c r="E472" s="5">
        <v>9.5145851239999999</v>
      </c>
      <c r="F472" s="3">
        <f t="shared" si="103"/>
        <v>1909.624999999965</v>
      </c>
      <c r="G472" s="6">
        <f>G465*5/12+G477*7/12</f>
        <v>3.8474999999999997</v>
      </c>
      <c r="H472" s="3">
        <f t="shared" si="95"/>
        <v>325.93362501719525</v>
      </c>
      <c r="I472" s="3">
        <f t="shared" si="96"/>
        <v>13.661677582989904</v>
      </c>
      <c r="J472" s="7">
        <f t="shared" si="104"/>
        <v>2240.2831262515119</v>
      </c>
      <c r="K472" s="3">
        <f t="shared" si="97"/>
        <v>22.411938851870005</v>
      </c>
      <c r="L472" s="7">
        <f t="shared" si="98"/>
        <v>154.0469733178839</v>
      </c>
      <c r="M472" s="27">
        <f t="shared" si="92"/>
        <v>15.417580706254755</v>
      </c>
      <c r="N472" s="9"/>
      <c r="O472" s="10">
        <f t="shared" si="93"/>
        <v>19.128911647815688</v>
      </c>
      <c r="P472" s="10"/>
      <c r="Q472" s="29">
        <f t="shared" si="94"/>
        <v>5.2867298335827678E-2</v>
      </c>
      <c r="R472" s="6">
        <f t="shared" si="99"/>
        <v>1.0021776869054124</v>
      </c>
      <c r="S472" s="6">
        <f t="shared" si="105"/>
        <v>6.4251434686586792</v>
      </c>
      <c r="T472" s="13">
        <f t="shared" si="100"/>
        <v>-1.7531666746307573E-2</v>
      </c>
      <c r="U472" s="67">
        <f t="shared" si="101"/>
        <v>-2.7046155414689355E-2</v>
      </c>
      <c r="V472" s="13">
        <f t="shared" si="102"/>
        <v>9.514488668381782E-3</v>
      </c>
      <c r="Y472" s="28"/>
      <c r="Z472" s="28"/>
    </row>
    <row r="473" spans="1:26" x14ac:dyDescent="0.35">
      <c r="A473" s="1">
        <v>1909.09</v>
      </c>
      <c r="B473" s="2">
        <v>10.19</v>
      </c>
      <c r="C473" s="3">
        <v>0.43</v>
      </c>
      <c r="D473" s="4">
        <v>0.71499999999999997</v>
      </c>
      <c r="E473" s="5">
        <v>9.6096694209999995</v>
      </c>
      <c r="F473" s="3">
        <f t="shared" si="103"/>
        <v>1909.7083333332982</v>
      </c>
      <c r="G473" s="6">
        <f>G465*4/12+G477*8/12</f>
        <v>3.8600000000000003</v>
      </c>
      <c r="H473" s="3">
        <f t="shared" si="95"/>
        <v>323.02562908318805</v>
      </c>
      <c r="I473" s="3">
        <f t="shared" si="96"/>
        <v>13.631110942666425</v>
      </c>
      <c r="J473" s="7">
        <f t="shared" si="104"/>
        <v>2228.1029206379353</v>
      </c>
      <c r="K473" s="3">
        <f t="shared" si="97"/>
        <v>22.665684474433704</v>
      </c>
      <c r="L473" s="7">
        <f t="shared" si="98"/>
        <v>156.33891935781389</v>
      </c>
      <c r="M473" s="27">
        <f t="shared" si="92"/>
        <v>15.254446436821173</v>
      </c>
      <c r="N473" s="9"/>
      <c r="O473" s="10">
        <f t="shared" si="93"/>
        <v>18.925890785476799</v>
      </c>
      <c r="P473" s="10"/>
      <c r="Q473" s="29">
        <f t="shared" si="94"/>
        <v>5.0537394058907413E-2</v>
      </c>
      <c r="R473" s="6">
        <f t="shared" si="99"/>
        <v>1.0021887037456738</v>
      </c>
      <c r="S473" s="6">
        <f t="shared" si="105"/>
        <v>6.3754224405983759</v>
      </c>
      <c r="T473" s="13">
        <f t="shared" si="100"/>
        <v>-1.5519457540474457E-2</v>
      </c>
      <c r="U473" s="67">
        <f t="shared" si="101"/>
        <v>-2.6751385623001833E-2</v>
      </c>
      <c r="V473" s="13">
        <f t="shared" si="102"/>
        <v>1.1231928082527376E-2</v>
      </c>
      <c r="Y473" s="28"/>
      <c r="Z473" s="28"/>
    </row>
    <row r="474" spans="1:26" x14ac:dyDescent="0.35">
      <c r="A474" s="1">
        <v>1909.1</v>
      </c>
      <c r="B474" s="2">
        <v>10.23</v>
      </c>
      <c r="C474" s="3">
        <v>0.43330000000000002</v>
      </c>
      <c r="D474" s="4">
        <v>0.73</v>
      </c>
      <c r="E474" s="5">
        <v>9.8000000000000007</v>
      </c>
      <c r="F474" s="3">
        <f t="shared" si="103"/>
        <v>1909.7916666666315</v>
      </c>
      <c r="G474" s="6">
        <f>G465*3/12+G477*9/12</f>
        <v>3.8724999999999996</v>
      </c>
      <c r="H474" s="3">
        <f t="shared" si="95"/>
        <v>317.99537448979589</v>
      </c>
      <c r="I474" s="3">
        <f t="shared" si="96"/>
        <v>13.468953642857143</v>
      </c>
      <c r="J474" s="7">
        <f t="shared" si="104"/>
        <v>2201.1481748798265</v>
      </c>
      <c r="K474" s="3">
        <f t="shared" si="97"/>
        <v>22.691752040816326</v>
      </c>
      <c r="L474" s="7">
        <f t="shared" si="98"/>
        <v>157.07117963463082</v>
      </c>
      <c r="M474" s="27">
        <f t="shared" si="92"/>
        <v>14.98884529612176</v>
      </c>
      <c r="N474" s="9"/>
      <c r="O474" s="10">
        <f t="shared" si="93"/>
        <v>18.595961438316657</v>
      </c>
      <c r="P474" s="10"/>
      <c r="Q474" s="29">
        <f t="shared" si="94"/>
        <v>5.2310304239140515E-2</v>
      </c>
      <c r="R474" s="6">
        <f t="shared" si="99"/>
        <v>1.0021997200997625</v>
      </c>
      <c r="S474" s="6">
        <f t="shared" si="105"/>
        <v>6.265285157651503</v>
      </c>
      <c r="T474" s="13">
        <f t="shared" si="100"/>
        <v>-1.0588345651889597E-2</v>
      </c>
      <c r="U474" s="67">
        <f t="shared" si="101"/>
        <v>-2.659124381084832E-2</v>
      </c>
      <c r="V474" s="13">
        <f t="shared" si="102"/>
        <v>1.6002898158958723E-2</v>
      </c>
      <c r="Y474" s="28"/>
      <c r="Z474" s="28"/>
    </row>
    <row r="475" spans="1:26" x14ac:dyDescent="0.35">
      <c r="A475" s="1">
        <v>1909.11</v>
      </c>
      <c r="B475" s="2">
        <v>10.18</v>
      </c>
      <c r="C475" s="3">
        <v>0.43669999999999998</v>
      </c>
      <c r="D475" s="4">
        <v>0.745</v>
      </c>
      <c r="E475" s="5">
        <v>9.8951652889999995</v>
      </c>
      <c r="F475" s="3">
        <f t="shared" si="103"/>
        <v>1909.8749999999648</v>
      </c>
      <c r="G475" s="6">
        <f>G465*2/12+G477*10/12</f>
        <v>3.8849999999999998</v>
      </c>
      <c r="H475" s="3">
        <f t="shared" si="95"/>
        <v>313.39781897805955</v>
      </c>
      <c r="I475" s="3">
        <f t="shared" si="96"/>
        <v>13.444089150070589</v>
      </c>
      <c r="J475" s="7">
        <f t="shared" si="104"/>
        <v>2177.0790672356852</v>
      </c>
      <c r="K475" s="3">
        <f t="shared" si="97"/>
        <v>22.935302076488643</v>
      </c>
      <c r="L475" s="7">
        <f t="shared" si="98"/>
        <v>159.32454863365282</v>
      </c>
      <c r="M475" s="27">
        <f t="shared" si="92"/>
        <v>14.745631176824581</v>
      </c>
      <c r="N475" s="9"/>
      <c r="O475" s="10">
        <f t="shared" si="93"/>
        <v>18.294340914901582</v>
      </c>
      <c r="P475" s="10"/>
      <c r="Q475" s="29">
        <f t="shared" si="94"/>
        <v>5.3018752451290466E-2</v>
      </c>
      <c r="R475" s="6">
        <f t="shared" si="99"/>
        <v>1.0022107359681312</v>
      </c>
      <c r="S475" s="6">
        <f t="shared" si="105"/>
        <v>6.2186790326354728</v>
      </c>
      <c r="T475" s="13">
        <f t="shared" si="100"/>
        <v>-1.4149002264422617E-2</v>
      </c>
      <c r="U475" s="67">
        <f t="shared" si="101"/>
        <v>-2.7896832418933037E-2</v>
      </c>
      <c r="V475" s="13">
        <f t="shared" si="102"/>
        <v>1.3747830154510421E-2</v>
      </c>
      <c r="Y475" s="28"/>
      <c r="Z475" s="28"/>
    </row>
    <row r="476" spans="1:26" x14ac:dyDescent="0.35">
      <c r="A476" s="1">
        <v>1909.12</v>
      </c>
      <c r="B476" s="2">
        <v>10.3</v>
      </c>
      <c r="C476" s="3">
        <v>0.44</v>
      </c>
      <c r="D476" s="4">
        <v>0.76</v>
      </c>
      <c r="E476" s="5">
        <v>9.9903305790000001</v>
      </c>
      <c r="F476" s="3">
        <f t="shared" si="103"/>
        <v>1909.958333333298</v>
      </c>
      <c r="G476" s="6">
        <f>G465*1/12+G477*11/12</f>
        <v>3.8975000000000004</v>
      </c>
      <c r="H476" s="3">
        <f t="shared" si="95"/>
        <v>314.07155901282215</v>
      </c>
      <c r="I476" s="3">
        <f t="shared" si="96"/>
        <v>13.416649122877841</v>
      </c>
      <c r="J476" s="7">
        <f t="shared" si="104"/>
        <v>2189.5261145773538</v>
      </c>
      <c r="K476" s="3">
        <f t="shared" si="97"/>
        <v>23.174212121334449</v>
      </c>
      <c r="L476" s="7">
        <f t="shared" si="98"/>
        <v>161.55726670667855</v>
      </c>
      <c r="M476" s="27">
        <f t="shared" si="92"/>
        <v>14.750638489265031</v>
      </c>
      <c r="N476" s="9"/>
      <c r="O476" s="10">
        <f t="shared" si="93"/>
        <v>18.299718545945854</v>
      </c>
      <c r="P476" s="10"/>
      <c r="Q476" s="29">
        <f t="shared" si="94"/>
        <v>5.2609590345711839E-2</v>
      </c>
      <c r="R476" s="6">
        <f t="shared" si="99"/>
        <v>1.0022217513512319</v>
      </c>
      <c r="S476" s="6">
        <f t="shared" si="105"/>
        <v>6.1730584129277295</v>
      </c>
      <c r="T476" s="13">
        <f t="shared" si="100"/>
        <v>-1.9259474915083064E-2</v>
      </c>
      <c r="U476" s="67">
        <f t="shared" si="101"/>
        <v>-2.9161621238060542E-2</v>
      </c>
      <c r="V476" s="13">
        <f t="shared" si="102"/>
        <v>9.9021463229774787E-3</v>
      </c>
      <c r="Y476" s="28"/>
      <c r="Z476" s="28"/>
    </row>
    <row r="477" spans="1:26" x14ac:dyDescent="0.35">
      <c r="A477" s="1">
        <v>1910.01</v>
      </c>
      <c r="B477" s="2">
        <v>10.08</v>
      </c>
      <c r="C477" s="3">
        <v>0.4425</v>
      </c>
      <c r="D477" s="4">
        <v>0.75749999999999995</v>
      </c>
      <c r="E477" s="5">
        <v>9.8951652889999995</v>
      </c>
      <c r="F477" s="3">
        <f t="shared" si="103"/>
        <v>1910.0416666666313</v>
      </c>
      <c r="G477" s="6">
        <v>3.91</v>
      </c>
      <c r="H477" s="3">
        <f t="shared" si="95"/>
        <v>310.31925494094702</v>
      </c>
      <c r="I477" s="3">
        <f t="shared" si="96"/>
        <v>13.62264586422312</v>
      </c>
      <c r="J477" s="7">
        <f t="shared" si="104"/>
        <v>2171.2813143559115</v>
      </c>
      <c r="K477" s="3">
        <f t="shared" si="97"/>
        <v>23.320122581127713</v>
      </c>
      <c r="L477" s="7">
        <f t="shared" si="98"/>
        <v>163.16920591513917</v>
      </c>
      <c r="M477" s="27">
        <f t="shared" si="92"/>
        <v>14.547885040564147</v>
      </c>
      <c r="N477" s="9"/>
      <c r="O477" s="10">
        <f t="shared" si="93"/>
        <v>18.048500786602411</v>
      </c>
      <c r="P477" s="10"/>
      <c r="Q477" s="29">
        <f t="shared" si="94"/>
        <v>5.2449986402138195E-2</v>
      </c>
      <c r="R477" s="6">
        <f t="shared" si="99"/>
        <v>1.0027795864958251</v>
      </c>
      <c r="S477" s="6">
        <f t="shared" si="105"/>
        <v>6.2462737929115999</v>
      </c>
      <c r="T477" s="13">
        <f t="shared" si="100"/>
        <v>-2.099805769894969E-2</v>
      </c>
      <c r="U477" s="67">
        <f t="shared" si="101"/>
        <v>-3.2233048184648228E-2</v>
      </c>
      <c r="V477" s="13">
        <f t="shared" si="102"/>
        <v>1.1234990485698537E-2</v>
      </c>
      <c r="Y477" s="28"/>
      <c r="Z477" s="28"/>
    </row>
    <row r="478" spans="1:26" x14ac:dyDescent="0.35">
      <c r="A478" s="1">
        <v>1910.02</v>
      </c>
      <c r="B478" s="2">
        <v>9.7200000000000006</v>
      </c>
      <c r="C478" s="3">
        <v>0.44500000000000001</v>
      </c>
      <c r="D478" s="4">
        <v>0.755</v>
      </c>
      <c r="E478" s="5">
        <v>9.8951652889999995</v>
      </c>
      <c r="F478" s="3">
        <f t="shared" si="103"/>
        <v>1910.1249999999645</v>
      </c>
      <c r="G478" s="6">
        <f>G477*11/12+G489*1/12</f>
        <v>3.9158333333333335</v>
      </c>
      <c r="H478" s="3">
        <f t="shared" si="95"/>
        <v>299.23642440734176</v>
      </c>
      <c r="I478" s="3">
        <f t="shared" si="96"/>
        <v>13.699609965150934</v>
      </c>
      <c r="J478" s="7">
        <f t="shared" si="104"/>
        <v>2101.7234845516032</v>
      </c>
      <c r="K478" s="3">
        <f t="shared" si="97"/>
        <v>23.243158480199899</v>
      </c>
      <c r="L478" s="7">
        <f t="shared" si="98"/>
        <v>163.25115543584982</v>
      </c>
      <c r="M478" s="27">
        <f t="shared" si="92"/>
        <v>14.002037903032697</v>
      </c>
      <c r="N478" s="9"/>
      <c r="O478" s="10">
        <f t="shared" si="93"/>
        <v>17.37414248591352</v>
      </c>
      <c r="P478" s="10"/>
      <c r="Q478" s="29">
        <f t="shared" si="94"/>
        <v>5.3847169033190145E-2</v>
      </c>
      <c r="R478" s="6">
        <f t="shared" si="99"/>
        <v>1.002784577867381</v>
      </c>
      <c r="S478" s="6">
        <f t="shared" si="105"/>
        <v>6.2636358511956036</v>
      </c>
      <c r="T478" s="13">
        <f t="shared" si="100"/>
        <v>-2.6721783232240059E-2</v>
      </c>
      <c r="U478" s="67">
        <f t="shared" si="101"/>
        <v>-3.3174266110591377E-2</v>
      </c>
      <c r="V478" s="13">
        <f t="shared" si="102"/>
        <v>6.4524828783513177E-3</v>
      </c>
      <c r="Y478" s="28"/>
      <c r="Z478" s="28"/>
    </row>
    <row r="479" spans="1:26" x14ac:dyDescent="0.35">
      <c r="A479" s="1">
        <v>1910.03</v>
      </c>
      <c r="B479" s="2">
        <v>9.9600000000000009</v>
      </c>
      <c r="C479" s="3">
        <v>0.44750000000000001</v>
      </c>
      <c r="D479" s="4">
        <v>0.75249999999999995</v>
      </c>
      <c r="E479" s="5">
        <v>10.08541488</v>
      </c>
      <c r="F479" s="3">
        <f t="shared" si="103"/>
        <v>1910.2083333332978</v>
      </c>
      <c r="G479" s="6">
        <f>G477*10/12+G489*2/12</f>
        <v>3.9216666666666669</v>
      </c>
      <c r="H479" s="3">
        <f t="shared" si="95"/>
        <v>300.84085544332117</v>
      </c>
      <c r="I479" s="3">
        <f t="shared" si="96"/>
        <v>13.516695061333959</v>
      </c>
      <c r="J479" s="7">
        <f t="shared" si="104"/>
        <v>2120.903747625156</v>
      </c>
      <c r="K479" s="3">
        <f t="shared" si="97"/>
        <v>22.729191136656539</v>
      </c>
      <c r="L479" s="7">
        <f t="shared" si="98"/>
        <v>160.23896286023387</v>
      </c>
      <c r="M479" s="27">
        <f t="shared" si="92"/>
        <v>14.050006965077822</v>
      </c>
      <c r="N479" s="9"/>
      <c r="O479" s="10">
        <f t="shared" si="93"/>
        <v>17.435730474563609</v>
      </c>
      <c r="P479" s="10"/>
      <c r="Q479" s="29">
        <f t="shared" si="94"/>
        <v>5.5492369388224765E-2</v>
      </c>
      <c r="R479" s="6">
        <f t="shared" si="99"/>
        <v>1.0027895691897077</v>
      </c>
      <c r="S479" s="6">
        <f t="shared" si="105"/>
        <v>6.1625922316156796</v>
      </c>
      <c r="T479" s="13">
        <f t="shared" si="100"/>
        <v>-2.147638434197674E-2</v>
      </c>
      <c r="U479" s="67">
        <f t="shared" si="101"/>
        <v>-3.226284431330062E-2</v>
      </c>
      <c r="V479" s="13">
        <f t="shared" si="102"/>
        <v>1.0786459971323881E-2</v>
      </c>
      <c r="Y479" s="28"/>
      <c r="Z479" s="28"/>
    </row>
    <row r="480" spans="1:26" x14ac:dyDescent="0.35">
      <c r="A480" s="1">
        <v>1910.04</v>
      </c>
      <c r="B480" s="2">
        <v>9.7200000000000006</v>
      </c>
      <c r="C480" s="3">
        <v>0.45</v>
      </c>
      <c r="D480" s="4">
        <v>0.75</v>
      </c>
      <c r="E480" s="5">
        <v>10.180580170000001</v>
      </c>
      <c r="F480" s="3">
        <f t="shared" si="103"/>
        <v>1910.291666666631</v>
      </c>
      <c r="G480" s="6">
        <f>G477*9/12+G489*3/12</f>
        <v>3.9274999999999998</v>
      </c>
      <c r="H480" s="3">
        <f t="shared" si="95"/>
        <v>290.8472631771437</v>
      </c>
      <c r="I480" s="3">
        <f t="shared" si="96"/>
        <v>13.46515107301591</v>
      </c>
      <c r="J480" s="7">
        <f t="shared" si="104"/>
        <v>2058.3604144927972</v>
      </c>
      <c r="K480" s="3">
        <f t="shared" si="97"/>
        <v>22.441918455026517</v>
      </c>
      <c r="L480" s="7">
        <f t="shared" si="98"/>
        <v>158.82410605654297</v>
      </c>
      <c r="M480" s="27">
        <f t="shared" si="92"/>
        <v>13.559883620820079</v>
      </c>
      <c r="N480" s="9"/>
      <c r="O480" s="10">
        <f t="shared" si="93"/>
        <v>16.832242284802895</v>
      </c>
      <c r="P480" s="10"/>
      <c r="Q480" s="29">
        <f t="shared" si="94"/>
        <v>5.8968363511062584E-2</v>
      </c>
      <c r="R480" s="6">
        <f t="shared" si="99"/>
        <v>1.0027945604628268</v>
      </c>
      <c r="S480" s="6">
        <f t="shared" si="105"/>
        <v>6.122016279113776</v>
      </c>
      <c r="T480" s="13">
        <f t="shared" si="100"/>
        <v>-2.1781476735930339E-2</v>
      </c>
      <c r="U480" s="67">
        <f t="shared" si="101"/>
        <v>-3.4198723678286691E-2</v>
      </c>
      <c r="V480" s="13">
        <f t="shared" si="102"/>
        <v>1.2417246942356353E-2</v>
      </c>
      <c r="Y480" s="28"/>
      <c r="Z480" s="28"/>
    </row>
    <row r="481" spans="1:26" x14ac:dyDescent="0.35">
      <c r="A481" s="1">
        <v>1910.05</v>
      </c>
      <c r="B481" s="2">
        <v>9.56</v>
      </c>
      <c r="C481" s="3">
        <v>0.45250000000000001</v>
      </c>
      <c r="D481" s="4">
        <v>0.74750000000000005</v>
      </c>
      <c r="E481" s="5">
        <v>9.9903305790000001</v>
      </c>
      <c r="F481" s="3">
        <f t="shared" si="103"/>
        <v>1910.3749999999643</v>
      </c>
      <c r="G481" s="6">
        <f>G477*8/12+G489*4/12</f>
        <v>3.9333333333333336</v>
      </c>
      <c r="H481" s="3">
        <f t="shared" si="95"/>
        <v>291.50719457889124</v>
      </c>
      <c r="I481" s="3">
        <f t="shared" si="96"/>
        <v>13.797803927505051</v>
      </c>
      <c r="J481" s="7">
        <f t="shared" si="104"/>
        <v>2071.168217520481</v>
      </c>
      <c r="K481" s="3">
        <f t="shared" si="97"/>
        <v>22.793057316707241</v>
      </c>
      <c r="L481" s="7">
        <f t="shared" si="98"/>
        <v>161.94542286574892</v>
      </c>
      <c r="M481" s="27">
        <f t="shared" si="92"/>
        <v>13.568792287251449</v>
      </c>
      <c r="N481" s="9"/>
      <c r="O481" s="10">
        <f t="shared" si="93"/>
        <v>16.849954664554481</v>
      </c>
      <c r="P481" s="10"/>
      <c r="Q481" s="29">
        <f t="shared" si="94"/>
        <v>5.9397879275674519E-2</v>
      </c>
      <c r="R481" s="6">
        <f t="shared" si="99"/>
        <v>1.0027995516867598</v>
      </c>
      <c r="S481" s="6">
        <f t="shared" si="105"/>
        <v>6.2560342634895605</v>
      </c>
      <c r="T481" s="13">
        <f t="shared" si="100"/>
        <v>-2.96092382705333E-2</v>
      </c>
      <c r="U481" s="67">
        <f t="shared" si="101"/>
        <v>-3.7375270968179275E-2</v>
      </c>
      <c r="V481" s="13">
        <f t="shared" si="102"/>
        <v>7.7660326976459748E-3</v>
      </c>
      <c r="Y481" s="28"/>
      <c r="Z481" s="28"/>
    </row>
    <row r="482" spans="1:26" x14ac:dyDescent="0.35">
      <c r="A482" s="1">
        <v>1910.06</v>
      </c>
      <c r="B482" s="2">
        <v>9.1</v>
      </c>
      <c r="C482" s="3">
        <v>0.45500000000000002</v>
      </c>
      <c r="D482" s="4">
        <v>0.745</v>
      </c>
      <c r="E482" s="5">
        <v>9.8951652889999995</v>
      </c>
      <c r="F482" s="3">
        <f t="shared" si="103"/>
        <v>1910.4583333332976</v>
      </c>
      <c r="G482" s="6">
        <f>G477*7/12+G489*5/12</f>
        <v>3.9391666666666665</v>
      </c>
      <c r="H482" s="3">
        <f t="shared" si="95"/>
        <v>280.14932737724382</v>
      </c>
      <c r="I482" s="3">
        <f t="shared" si="96"/>
        <v>14.007466368862191</v>
      </c>
      <c r="J482" s="7">
        <f t="shared" si="104"/>
        <v>1998.7638228315973</v>
      </c>
      <c r="K482" s="3">
        <f t="shared" si="97"/>
        <v>22.935302076488643</v>
      </c>
      <c r="L482" s="7">
        <f t="shared" si="98"/>
        <v>163.63506022082856</v>
      </c>
      <c r="M482" s="27">
        <f t="shared" si="92"/>
        <v>13.019657302315936</v>
      </c>
      <c r="N482" s="9"/>
      <c r="O482" s="10">
        <f t="shared" si="93"/>
        <v>16.176908272404535</v>
      </c>
      <c r="P482" s="10"/>
      <c r="Q482" s="29">
        <f t="shared" si="94"/>
        <v>6.2724664562796406E-2</v>
      </c>
      <c r="R482" s="6">
        <f t="shared" si="99"/>
        <v>1.0028045428615282</v>
      </c>
      <c r="S482" s="6">
        <f t="shared" si="105"/>
        <v>6.3338832790504309</v>
      </c>
      <c r="T482" s="13">
        <f t="shared" si="100"/>
        <v>-2.872967202437493E-2</v>
      </c>
      <c r="U482" s="67">
        <f t="shared" si="101"/>
        <v>-3.9628615463258243E-2</v>
      </c>
      <c r="V482" s="13">
        <f t="shared" si="102"/>
        <v>1.0898943438883313E-2</v>
      </c>
      <c r="Y482" s="28"/>
      <c r="Z482" s="28"/>
    </row>
    <row r="483" spans="1:26" x14ac:dyDescent="0.35">
      <c r="A483" s="1">
        <v>1910.07</v>
      </c>
      <c r="B483" s="2">
        <v>8.64</v>
      </c>
      <c r="C483" s="3">
        <v>0.45750000000000002</v>
      </c>
      <c r="D483" s="4">
        <v>0.74250000000000005</v>
      </c>
      <c r="E483" s="5">
        <v>9.8951652889999995</v>
      </c>
      <c r="F483" s="3">
        <f t="shared" si="103"/>
        <v>1910.5416666666308</v>
      </c>
      <c r="G483" s="6">
        <f>G477*6/12+G489*6/12</f>
        <v>3.9450000000000003</v>
      </c>
      <c r="H483" s="3">
        <f t="shared" si="95"/>
        <v>265.98793280652603</v>
      </c>
      <c r="I483" s="3">
        <f t="shared" si="96"/>
        <v>14.084430469790005</v>
      </c>
      <c r="J483" s="7">
        <f t="shared" si="104"/>
        <v>1906.1013516495009</v>
      </c>
      <c r="K483" s="3">
        <f t="shared" si="97"/>
        <v>22.858337975560826</v>
      </c>
      <c r="L483" s="7">
        <f t="shared" si="98"/>
        <v>163.80558490737894</v>
      </c>
      <c r="M483" s="27">
        <f t="shared" si="92"/>
        <v>12.34258125998522</v>
      </c>
      <c r="N483" s="9"/>
      <c r="O483" s="10">
        <f t="shared" si="93"/>
        <v>15.347332499645299</v>
      </c>
      <c r="P483" s="10"/>
      <c r="Q483" s="29">
        <f t="shared" si="94"/>
        <v>6.5622385013548029E-2</v>
      </c>
      <c r="R483" s="6">
        <f t="shared" si="99"/>
        <v>1.0028095339871532</v>
      </c>
      <c r="S483" s="6">
        <f t="shared" si="105"/>
        <v>6.3516469261864446</v>
      </c>
      <c r="T483" s="13">
        <f t="shared" si="100"/>
        <v>-2.3231619699657591E-2</v>
      </c>
      <c r="U483" s="67">
        <f t="shared" si="101"/>
        <v>-3.9110493662960266E-2</v>
      </c>
      <c r="V483" s="13">
        <f t="shared" si="102"/>
        <v>1.5878873963302675E-2</v>
      </c>
      <c r="Y483" s="28"/>
      <c r="Z483" s="28"/>
    </row>
    <row r="484" spans="1:26" x14ac:dyDescent="0.35">
      <c r="A484" s="1">
        <v>1910.08</v>
      </c>
      <c r="B484" s="2">
        <v>8.85</v>
      </c>
      <c r="C484" s="3">
        <v>0.46</v>
      </c>
      <c r="D484" s="4">
        <v>0.74</v>
      </c>
      <c r="E484" s="5">
        <v>9.8000000000000007</v>
      </c>
      <c r="F484" s="3">
        <f t="shared" si="103"/>
        <v>1910.6249999999641</v>
      </c>
      <c r="G484" s="6">
        <f>G477*5/12+G489*7/12</f>
        <v>3.9508333333333336</v>
      </c>
      <c r="H484" s="3">
        <f t="shared" si="95"/>
        <v>275.098637755102</v>
      </c>
      <c r="I484" s="3">
        <f t="shared" si="96"/>
        <v>14.298912244897959</v>
      </c>
      <c r="J484" s="7">
        <f t="shared" si="104"/>
        <v>1979.9287297296082</v>
      </c>
      <c r="K484" s="3">
        <f t="shared" si="97"/>
        <v>23.002597959183674</v>
      </c>
      <c r="L484" s="7">
        <f t="shared" si="98"/>
        <v>165.55336271185428</v>
      </c>
      <c r="M484" s="27">
        <f t="shared" si="92"/>
        <v>12.745055150886252</v>
      </c>
      <c r="N484" s="9"/>
      <c r="O484" s="10">
        <f t="shared" si="93"/>
        <v>15.858955310848541</v>
      </c>
      <c r="P484" s="10"/>
      <c r="Q484" s="29">
        <f t="shared" si="94"/>
        <v>6.3272493374758348E-2</v>
      </c>
      <c r="R484" s="6">
        <f t="shared" si="99"/>
        <v>1.002814525063656</v>
      </c>
      <c r="S484" s="6">
        <f t="shared" si="105"/>
        <v>6.4313445998059047</v>
      </c>
      <c r="T484" s="13">
        <f t="shared" si="100"/>
        <v>-2.7908749373704911E-2</v>
      </c>
      <c r="U484" s="67">
        <f t="shared" si="101"/>
        <v>-3.7642164421283653E-2</v>
      </c>
      <c r="V484" s="13">
        <f t="shared" si="102"/>
        <v>9.7334150475787418E-3</v>
      </c>
      <c r="Y484" s="28"/>
      <c r="Z484" s="28"/>
    </row>
    <row r="485" spans="1:26" x14ac:dyDescent="0.35">
      <c r="A485" s="1">
        <v>1910.09</v>
      </c>
      <c r="B485" s="2">
        <v>8.91</v>
      </c>
      <c r="C485" s="3">
        <v>0.46250000000000002</v>
      </c>
      <c r="D485" s="4">
        <v>0.73750000000000004</v>
      </c>
      <c r="E485" s="5">
        <v>9.7048347110000002</v>
      </c>
      <c r="F485" s="3">
        <f t="shared" si="103"/>
        <v>1910.7083333332973</v>
      </c>
      <c r="G485" s="6">
        <f>G477*4/12+G489*8/12</f>
        <v>3.956666666666667</v>
      </c>
      <c r="H485" s="3">
        <f t="shared" si="95"/>
        <v>279.67961030016562</v>
      </c>
      <c r="I485" s="3">
        <f t="shared" si="96"/>
        <v>14.517600422427227</v>
      </c>
      <c r="J485" s="7">
        <f t="shared" si="104"/>
        <v>2021.6058426828374</v>
      </c>
      <c r="K485" s="3">
        <f t="shared" si="97"/>
        <v>23.149687160086657</v>
      </c>
      <c r="L485" s="7">
        <f t="shared" si="98"/>
        <v>167.33269461039197</v>
      </c>
      <c r="M485" s="27">
        <f t="shared" si="92"/>
        <v>12.937161101070849</v>
      </c>
      <c r="N485" s="9"/>
      <c r="O485" s="10">
        <f t="shared" si="93"/>
        <v>16.108720433280791</v>
      </c>
      <c r="P485" s="10"/>
      <c r="Q485" s="29">
        <f t="shared" si="94"/>
        <v>5.9795105936958429E-2</v>
      </c>
      <c r="R485" s="6">
        <f t="shared" si="99"/>
        <v>1.0028195160910582</v>
      </c>
      <c r="S485" s="6">
        <f t="shared" si="105"/>
        <v>6.5126888329211914</v>
      </c>
      <c r="T485" s="13">
        <f t="shared" si="100"/>
        <v>-2.4558461455944314E-2</v>
      </c>
      <c r="U485" s="67">
        <f t="shared" si="101"/>
        <v>-3.7090077978878422E-2</v>
      </c>
      <c r="V485" s="13">
        <f t="shared" si="102"/>
        <v>1.2531616522934108E-2</v>
      </c>
      <c r="Y485" s="28"/>
      <c r="Z485" s="28"/>
    </row>
    <row r="486" spans="1:26" x14ac:dyDescent="0.35">
      <c r="A486" s="1">
        <v>1910.1</v>
      </c>
      <c r="B486" s="2">
        <v>9.32</v>
      </c>
      <c r="C486" s="3">
        <v>0.46500000000000002</v>
      </c>
      <c r="D486" s="4">
        <v>0.73499999999999999</v>
      </c>
      <c r="E486" s="5">
        <v>9.4194198349999994</v>
      </c>
      <c r="F486" s="3">
        <f t="shared" si="103"/>
        <v>1910.7916666666306</v>
      </c>
      <c r="G486" s="6">
        <f>G477*3/12+G489*9/12</f>
        <v>3.9624999999999999</v>
      </c>
      <c r="H486" s="3">
        <f t="shared" si="95"/>
        <v>301.41371015765969</v>
      </c>
      <c r="I486" s="3">
        <f t="shared" si="96"/>
        <v>15.038344981042032</v>
      </c>
      <c r="J486" s="7">
        <f t="shared" si="104"/>
        <v>2187.7647213392042</v>
      </c>
      <c r="K486" s="3">
        <f t="shared" si="97"/>
        <v>23.770287228098695</v>
      </c>
      <c r="L486" s="7">
        <f t="shared" si="98"/>
        <v>172.53294744466896</v>
      </c>
      <c r="M486" s="27">
        <f t="shared" si="92"/>
        <v>13.918866656445818</v>
      </c>
      <c r="N486" s="9"/>
      <c r="O486" s="10">
        <f t="shared" si="93"/>
        <v>17.339823908583178</v>
      </c>
      <c r="P486" s="10"/>
      <c r="Q486" s="29">
        <f t="shared" si="94"/>
        <v>5.2489764947584512E-2</v>
      </c>
      <c r="R486" s="6">
        <f t="shared" si="99"/>
        <v>1.0028245070693811</v>
      </c>
      <c r="S486" s="6">
        <f t="shared" si="105"/>
        <v>6.7289467988774678</v>
      </c>
      <c r="T486" s="13">
        <f t="shared" si="100"/>
        <v>-3.1100384277508608E-2</v>
      </c>
      <c r="U486" s="67">
        <f t="shared" si="101"/>
        <v>-3.9420356493717557E-2</v>
      </c>
      <c r="V486" s="13">
        <f t="shared" si="102"/>
        <v>8.3199722162089484E-3</v>
      </c>
      <c r="Y486" s="28"/>
      <c r="Z486" s="28"/>
    </row>
    <row r="487" spans="1:26" x14ac:dyDescent="0.35">
      <c r="A487" s="1">
        <v>1910.11</v>
      </c>
      <c r="B487" s="2">
        <v>9.31</v>
      </c>
      <c r="C487" s="3">
        <v>0.46750000000000003</v>
      </c>
      <c r="D487" s="4">
        <v>0.73250000000000004</v>
      </c>
      <c r="E487" s="5">
        <v>9.229089256</v>
      </c>
      <c r="F487" s="3">
        <f t="shared" si="103"/>
        <v>1910.8749999999638</v>
      </c>
      <c r="G487" s="6">
        <f>G477*2/12+G489*10/12</f>
        <v>3.9683333333333333</v>
      </c>
      <c r="H487" s="3">
        <f t="shared" si="95"/>
        <v>307.29965994815819</v>
      </c>
      <c r="I487" s="3">
        <f t="shared" si="96"/>
        <v>15.430997961951016</v>
      </c>
      <c r="J487" s="7">
        <f t="shared" si="104"/>
        <v>2239.8206017481298</v>
      </c>
      <c r="K487" s="3">
        <f t="shared" si="97"/>
        <v>24.177980763912554</v>
      </c>
      <c r="L487" s="7">
        <f t="shared" si="98"/>
        <v>176.22648665741195</v>
      </c>
      <c r="M487" s="27">
        <f t="shared" si="92"/>
        <v>14.164523175780351</v>
      </c>
      <c r="N487" s="9"/>
      <c r="O487" s="10">
        <f t="shared" si="93"/>
        <v>17.653921691005714</v>
      </c>
      <c r="P487" s="10"/>
      <c r="Q487" s="29">
        <f t="shared" si="94"/>
        <v>4.9104853476430482E-2</v>
      </c>
      <c r="R487" s="6">
        <f t="shared" si="99"/>
        <v>1.0028294979986456</v>
      </c>
      <c r="S487" s="6">
        <f t="shared" si="105"/>
        <v>6.8871151073325532</v>
      </c>
      <c r="T487" s="13">
        <f t="shared" si="100"/>
        <v>-3.7367043454424098E-2</v>
      </c>
      <c r="U487" s="67">
        <f t="shared" si="101"/>
        <v>-4.0837434525953231E-2</v>
      </c>
      <c r="V487" s="13">
        <f t="shared" si="102"/>
        <v>3.4703910715291331E-3</v>
      </c>
      <c r="Y487" s="28"/>
      <c r="Z487" s="28"/>
    </row>
    <row r="488" spans="1:26" x14ac:dyDescent="0.35">
      <c r="A488" s="1">
        <v>1910.12</v>
      </c>
      <c r="B488" s="2">
        <v>9.0500000000000007</v>
      </c>
      <c r="C488" s="3">
        <v>0.47</v>
      </c>
      <c r="D488" s="4">
        <v>0.73</v>
      </c>
      <c r="E488" s="5">
        <v>9.229089256</v>
      </c>
      <c r="F488" s="3">
        <f t="shared" si="103"/>
        <v>1910.9583333332971</v>
      </c>
      <c r="G488" s="6">
        <f>G477*1/12+G489*11/12</f>
        <v>3.9741666666666666</v>
      </c>
      <c r="H488" s="3">
        <f t="shared" si="95"/>
        <v>298.71771455755442</v>
      </c>
      <c r="I488" s="3">
        <f t="shared" si="96"/>
        <v>15.513516667629897</v>
      </c>
      <c r="J488" s="7">
        <f t="shared" si="104"/>
        <v>2186.6920249970326</v>
      </c>
      <c r="K488" s="3">
        <f t="shared" si="97"/>
        <v>24.095462058233672</v>
      </c>
      <c r="L488" s="7">
        <f t="shared" si="98"/>
        <v>176.38510256882142</v>
      </c>
      <c r="M488" s="27">
        <f t="shared" si="92"/>
        <v>13.741478417781547</v>
      </c>
      <c r="N488" s="9"/>
      <c r="O488" s="10">
        <f t="shared" si="93"/>
        <v>17.136316385812243</v>
      </c>
      <c r="P488" s="10"/>
      <c r="Q488" s="29">
        <f t="shared" si="94"/>
        <v>5.2485548384874438E-2</v>
      </c>
      <c r="R488" s="6">
        <f t="shared" si="99"/>
        <v>1.0028344888788736</v>
      </c>
      <c r="S488" s="6">
        <f t="shared" si="105"/>
        <v>6.9066021857451929</v>
      </c>
      <c r="T488" s="13">
        <f t="shared" si="100"/>
        <v>-4.151708031343182E-2</v>
      </c>
      <c r="U488" s="67">
        <f t="shared" si="101"/>
        <v>-3.8818705303104939E-2</v>
      </c>
      <c r="V488" s="13">
        <f t="shared" si="102"/>
        <v>-2.6983750103268811E-3</v>
      </c>
      <c r="Y488" s="28"/>
      <c r="Z488" s="28"/>
    </row>
    <row r="489" spans="1:26" x14ac:dyDescent="0.35">
      <c r="A489" s="1">
        <v>1911.01</v>
      </c>
      <c r="B489" s="2">
        <v>9.27</v>
      </c>
      <c r="C489" s="3">
        <v>0.47</v>
      </c>
      <c r="D489" s="4">
        <v>0.71830000000000005</v>
      </c>
      <c r="E489" s="5">
        <v>9.229089256</v>
      </c>
      <c r="F489" s="3">
        <f t="shared" si="103"/>
        <v>1911.0416666666304</v>
      </c>
      <c r="G489" s="6">
        <v>3.98</v>
      </c>
      <c r="H489" s="3">
        <f t="shared" si="95"/>
        <v>305.97936065729607</v>
      </c>
      <c r="I489" s="3">
        <f t="shared" si="96"/>
        <v>15.513516667629897</v>
      </c>
      <c r="J489" s="7">
        <f t="shared" si="104"/>
        <v>2249.3127634661005</v>
      </c>
      <c r="K489" s="3">
        <f t="shared" si="97"/>
        <v>23.709274515656499</v>
      </c>
      <c r="L489" s="7">
        <f t="shared" si="98"/>
        <v>174.29140862974108</v>
      </c>
      <c r="M489" s="27">
        <f t="shared" si="92"/>
        <v>14.049215181401205</v>
      </c>
      <c r="N489" s="9"/>
      <c r="O489" s="10">
        <f t="shared" si="93"/>
        <v>17.527975125717894</v>
      </c>
      <c r="P489" s="10"/>
      <c r="Q489" s="29">
        <f t="shared" si="94"/>
        <v>4.9567622703641553E-2</v>
      </c>
      <c r="R489" s="6">
        <f t="shared" si="99"/>
        <v>1.0031121262053728</v>
      </c>
      <c r="S489" s="6">
        <f t="shared" si="105"/>
        <v>6.9261788728314917</v>
      </c>
      <c r="T489" s="13">
        <f t="shared" si="100"/>
        <v>-3.7519546179585306E-2</v>
      </c>
      <c r="U489" s="67">
        <f t="shared" si="101"/>
        <v>-3.6754414872576135E-2</v>
      </c>
      <c r="V489" s="13">
        <f t="shared" si="102"/>
        <v>-7.6513130700917031E-4</v>
      </c>
      <c r="Y489" s="28"/>
      <c r="Z489" s="28"/>
    </row>
    <row r="490" spans="1:26" x14ac:dyDescent="0.35">
      <c r="A490" s="1">
        <v>1911.02</v>
      </c>
      <c r="B490" s="2">
        <v>9.43</v>
      </c>
      <c r="C490" s="3">
        <v>0.47</v>
      </c>
      <c r="D490" s="4">
        <v>0.70669999999999999</v>
      </c>
      <c r="E490" s="5">
        <v>8.9436743799999991</v>
      </c>
      <c r="F490" s="3">
        <f t="shared" si="103"/>
        <v>1911.1249999999636</v>
      </c>
      <c r="G490" s="6">
        <f>G489*11/12+G501*1/12</f>
        <v>3.9824999999999999</v>
      </c>
      <c r="H490" s="3">
        <f t="shared" si="95"/>
        <v>321.1936557556113</v>
      </c>
      <c r="I490" s="3">
        <f t="shared" si="96"/>
        <v>16.008591538190597</v>
      </c>
      <c r="J490" s="7">
        <f t="shared" si="104"/>
        <v>2370.962806063148</v>
      </c>
      <c r="K490" s="3">
        <f t="shared" si="97"/>
        <v>24.07079072348786</v>
      </c>
      <c r="L490" s="7">
        <f t="shared" si="98"/>
        <v>177.68392524335385</v>
      </c>
      <c r="M490" s="27">
        <f t="shared" si="92"/>
        <v>14.721488469928303</v>
      </c>
      <c r="N490" s="9"/>
      <c r="O490" s="10">
        <f t="shared" si="93"/>
        <v>18.374592785196672</v>
      </c>
      <c r="P490" s="10"/>
      <c r="Q490" s="29">
        <f t="shared" si="94"/>
        <v>4.4360278841051676E-2</v>
      </c>
      <c r="R490" s="6">
        <f t="shared" si="99"/>
        <v>1.0031142333635612</v>
      </c>
      <c r="S490" s="6">
        <f t="shared" si="105"/>
        <v>7.1694534743295701</v>
      </c>
      <c r="T490" s="13">
        <f t="shared" si="100"/>
        <v>-3.9609309376002821E-2</v>
      </c>
      <c r="U490" s="67">
        <f t="shared" si="101"/>
        <v>-3.6089686175194036E-2</v>
      </c>
      <c r="V490" s="13">
        <f t="shared" si="102"/>
        <v>-3.5196232008087858E-3</v>
      </c>
      <c r="Y490" s="28"/>
      <c r="Z490" s="28"/>
    </row>
    <row r="491" spans="1:26" x14ac:dyDescent="0.35">
      <c r="A491" s="1">
        <v>1911.03</v>
      </c>
      <c r="B491" s="2">
        <v>9.32</v>
      </c>
      <c r="C491" s="3">
        <v>0.47</v>
      </c>
      <c r="D491" s="4">
        <v>0.69499999999999995</v>
      </c>
      <c r="E491" s="5">
        <v>9.0388396689999997</v>
      </c>
      <c r="F491" s="3">
        <f t="shared" si="103"/>
        <v>1911.2083333332969</v>
      </c>
      <c r="G491" s="6">
        <f>G489*10/12+G501*2/12</f>
        <v>3.9849999999999999</v>
      </c>
      <c r="H491" s="3">
        <f t="shared" si="95"/>
        <v>314.10472847939178</v>
      </c>
      <c r="I491" s="3">
        <f t="shared" si="96"/>
        <v>15.840045320312674</v>
      </c>
      <c r="J491" s="7">
        <f t="shared" si="104"/>
        <v>2328.3782070111388</v>
      </c>
      <c r="K491" s="3">
        <f t="shared" si="97"/>
        <v>23.423045739611293</v>
      </c>
      <c r="L491" s="7">
        <f t="shared" si="98"/>
        <v>173.62906157432846</v>
      </c>
      <c r="M491" s="27">
        <f t="shared" si="92"/>
        <v>14.37062322197953</v>
      </c>
      <c r="N491" s="9"/>
      <c r="O491" s="10">
        <f t="shared" si="93"/>
        <v>17.944211955514476</v>
      </c>
      <c r="P491" s="10"/>
      <c r="Q491" s="29">
        <f t="shared" si="94"/>
        <v>4.7069976401038327E-2</v>
      </c>
      <c r="R491" s="6">
        <f t="shared" si="99"/>
        <v>1.0031163405178931</v>
      </c>
      <c r="S491" s="6">
        <f t="shared" si="105"/>
        <v>7.1160622680957433</v>
      </c>
      <c r="T491" s="13">
        <f t="shared" si="100"/>
        <v>-3.9248597113910377E-2</v>
      </c>
      <c r="U491" s="67">
        <f t="shared" si="101"/>
        <v>-3.3945796918963711E-2</v>
      </c>
      <c r="V491" s="13">
        <f t="shared" si="102"/>
        <v>-5.3028001949466663E-3</v>
      </c>
      <c r="Y491" s="28"/>
      <c r="Z491" s="28"/>
    </row>
    <row r="492" spans="1:26" x14ac:dyDescent="0.35">
      <c r="A492" s="1">
        <v>1911.04</v>
      </c>
      <c r="B492" s="2">
        <v>9.2799999999999994</v>
      </c>
      <c r="C492" s="3">
        <v>0.47</v>
      </c>
      <c r="D492" s="4">
        <v>0.68330000000000002</v>
      </c>
      <c r="E492" s="5">
        <v>8.7534247930000006</v>
      </c>
      <c r="F492" s="3">
        <f t="shared" si="103"/>
        <v>1911.2916666666301</v>
      </c>
      <c r="G492" s="6">
        <f>G489*9/12+G501*3/12</f>
        <v>3.9874999999999998</v>
      </c>
      <c r="H492" s="3">
        <f t="shared" si="95"/>
        <v>322.95440777199349</v>
      </c>
      <c r="I492" s="3">
        <f t="shared" si="96"/>
        <v>16.356527117762603</v>
      </c>
      <c r="J492" s="7">
        <f t="shared" si="104"/>
        <v>2404.082518412828</v>
      </c>
      <c r="K492" s="3">
        <f t="shared" si="97"/>
        <v>23.779606339504653</v>
      </c>
      <c r="L492" s="7">
        <f t="shared" si="98"/>
        <v>177.016119055117</v>
      </c>
      <c r="M492" s="27">
        <f t="shared" si="92"/>
        <v>14.752935420329351</v>
      </c>
      <c r="N492" s="9"/>
      <c r="O492" s="10">
        <f t="shared" si="93"/>
        <v>18.430686396998269</v>
      </c>
      <c r="P492" s="10"/>
      <c r="Q492" s="29">
        <f t="shared" si="94"/>
        <v>4.3259160708309839E-2</v>
      </c>
      <c r="R492" s="6">
        <f t="shared" si="99"/>
        <v>1.0031184476683683</v>
      </c>
      <c r="S492" s="6">
        <f t="shared" si="105"/>
        <v>7.3709883173317348</v>
      </c>
      <c r="T492" s="13">
        <f t="shared" si="100"/>
        <v>-4.0278429128642768E-2</v>
      </c>
      <c r="U492" s="67">
        <f t="shared" si="101"/>
        <v>-3.5389425301738942E-2</v>
      </c>
      <c r="V492" s="13">
        <f t="shared" si="102"/>
        <v>-4.8890038269038261E-3</v>
      </c>
      <c r="Y492" s="28"/>
      <c r="Z492" s="28"/>
    </row>
    <row r="493" spans="1:26" x14ac:dyDescent="0.35">
      <c r="A493" s="1">
        <v>1911.05</v>
      </c>
      <c r="B493" s="2">
        <v>9.48</v>
      </c>
      <c r="C493" s="3">
        <v>0.47</v>
      </c>
      <c r="D493" s="4">
        <v>0.67169999999999996</v>
      </c>
      <c r="E493" s="5">
        <v>8.7534247930000006</v>
      </c>
      <c r="F493" s="3">
        <f t="shared" si="103"/>
        <v>1911.3749999999634</v>
      </c>
      <c r="G493" s="6">
        <f>G489*8/12+G501*4/12</f>
        <v>3.99</v>
      </c>
      <c r="H493" s="3">
        <f t="shared" si="95"/>
        <v>329.91463207742447</v>
      </c>
      <c r="I493" s="3">
        <f t="shared" si="96"/>
        <v>16.356527117762603</v>
      </c>
      <c r="J493" s="7">
        <f t="shared" si="104"/>
        <v>2466.0411824559751</v>
      </c>
      <c r="K493" s="3">
        <f t="shared" si="97"/>
        <v>23.375913329789658</v>
      </c>
      <c r="L493" s="7">
        <f t="shared" si="98"/>
        <v>174.72994327591539</v>
      </c>
      <c r="M493" s="27">
        <f t="shared" si="92"/>
        <v>15.047660591685037</v>
      </c>
      <c r="N493" s="9"/>
      <c r="O493" s="10">
        <f t="shared" si="93"/>
        <v>18.805342832580806</v>
      </c>
      <c r="P493" s="10"/>
      <c r="Q493" s="29">
        <f t="shared" si="94"/>
        <v>4.1906552892054902E-2</v>
      </c>
      <c r="R493" s="6">
        <f t="shared" si="99"/>
        <v>1.0031205548149882</v>
      </c>
      <c r="S493" s="6">
        <f t="shared" si="105"/>
        <v>7.3939743586634883</v>
      </c>
      <c r="T493" s="13">
        <f t="shared" si="100"/>
        <v>-3.7149546920214549E-2</v>
      </c>
      <c r="U493" s="67">
        <f t="shared" si="101"/>
        <v>-3.264137087186314E-2</v>
      </c>
      <c r="V493" s="13">
        <f t="shared" si="102"/>
        <v>-4.5081760483514088E-3</v>
      </c>
      <c r="Y493" s="28"/>
      <c r="Z493" s="28"/>
    </row>
    <row r="494" spans="1:26" x14ac:dyDescent="0.35">
      <c r="A494" s="1">
        <v>1911.06</v>
      </c>
      <c r="B494" s="2">
        <v>9.67</v>
      </c>
      <c r="C494" s="3">
        <v>0.47</v>
      </c>
      <c r="D494" s="4">
        <v>0.66</v>
      </c>
      <c r="E494" s="5">
        <v>8.7534247930000006</v>
      </c>
      <c r="F494" s="3">
        <f t="shared" si="103"/>
        <v>1911.4583333332967</v>
      </c>
      <c r="G494" s="6">
        <f>G489*7/12+G501*5/12</f>
        <v>3.9924999999999997</v>
      </c>
      <c r="H494" s="3">
        <f t="shared" si="95"/>
        <v>336.52684516758376</v>
      </c>
      <c r="I494" s="3">
        <f t="shared" si="96"/>
        <v>16.356527117762603</v>
      </c>
      <c r="J494" s="7">
        <f t="shared" si="104"/>
        <v>2525.6545197604219</v>
      </c>
      <c r="K494" s="3">
        <f t="shared" si="97"/>
        <v>22.968740207921954</v>
      </c>
      <c r="L494" s="7">
        <f t="shared" si="98"/>
        <v>172.38179762584059</v>
      </c>
      <c r="M494" s="27">
        <f t="shared" si="92"/>
        <v>15.328355684719281</v>
      </c>
      <c r="N494" s="9"/>
      <c r="O494" s="10">
        <f t="shared" si="93"/>
        <v>19.161771874042579</v>
      </c>
      <c r="P494" s="10"/>
      <c r="Q494" s="29">
        <f t="shared" si="94"/>
        <v>4.066460981532017E-2</v>
      </c>
      <c r="R494" s="6">
        <f t="shared" si="99"/>
        <v>1.0031226619577531</v>
      </c>
      <c r="S494" s="6">
        <f t="shared" si="105"/>
        <v>7.4170476609503142</v>
      </c>
      <c r="T494" s="13">
        <f t="shared" si="100"/>
        <v>-4.6302102945966483E-2</v>
      </c>
      <c r="U494" s="67">
        <f t="shared" si="101"/>
        <v>-3.1506404362893425E-2</v>
      </c>
      <c r="V494" s="13">
        <f t="shared" si="102"/>
        <v>-1.4795698583073058E-2</v>
      </c>
      <c r="Y494" s="28"/>
      <c r="Z494" s="28"/>
    </row>
    <row r="495" spans="1:26" x14ac:dyDescent="0.35">
      <c r="A495" s="1">
        <v>1911.07</v>
      </c>
      <c r="B495" s="2">
        <v>9.6300000000000008</v>
      </c>
      <c r="C495" s="3">
        <v>0.47</v>
      </c>
      <c r="D495" s="4">
        <v>0.64829999999999999</v>
      </c>
      <c r="E495" s="5">
        <v>8.8485090910000004</v>
      </c>
      <c r="F495" s="3">
        <f t="shared" si="103"/>
        <v>1911.5416666666299</v>
      </c>
      <c r="G495" s="6">
        <f>G489*6/12+G501*6/12</f>
        <v>3.9950000000000001</v>
      </c>
      <c r="H495" s="3">
        <f t="shared" si="95"/>
        <v>331.53350918560977</v>
      </c>
      <c r="I495" s="3">
        <f t="shared" si="96"/>
        <v>16.180763168975762</v>
      </c>
      <c r="J495" s="7">
        <f t="shared" si="104"/>
        <v>2498.2990296377961</v>
      </c>
      <c r="K495" s="3">
        <f t="shared" si="97"/>
        <v>22.319125026482947</v>
      </c>
      <c r="L495" s="7">
        <f t="shared" si="98"/>
        <v>168.1876698768622</v>
      </c>
      <c r="M495" s="27">
        <f t="shared" si="92"/>
        <v>15.083110578700264</v>
      </c>
      <c r="N495" s="9"/>
      <c r="O495" s="10">
        <f t="shared" si="93"/>
        <v>18.861627429791675</v>
      </c>
      <c r="P495" s="10"/>
      <c r="Q495" s="29">
        <f t="shared" si="94"/>
        <v>4.1520123743291018E-2</v>
      </c>
      <c r="R495" s="6">
        <f t="shared" si="99"/>
        <v>1.003124769096664</v>
      </c>
      <c r="S495" s="6">
        <f t="shared" si="105"/>
        <v>7.3602576092566814</v>
      </c>
      <c r="T495" s="13">
        <f t="shared" si="100"/>
        <v>-4.5511796698329055E-2</v>
      </c>
      <c r="U495" s="67">
        <f t="shared" si="101"/>
        <v>-3.0425216669317967E-2</v>
      </c>
      <c r="V495" s="13">
        <f t="shared" si="102"/>
        <v>-1.5086580029011087E-2</v>
      </c>
      <c r="Y495" s="28"/>
      <c r="Z495" s="28"/>
    </row>
    <row r="496" spans="1:26" x14ac:dyDescent="0.35">
      <c r="A496" s="1">
        <v>1911.08</v>
      </c>
      <c r="B496" s="2">
        <v>9.17</v>
      </c>
      <c r="C496" s="3">
        <v>0.47</v>
      </c>
      <c r="D496" s="4">
        <v>0.63670000000000004</v>
      </c>
      <c r="E496" s="5">
        <v>9.1340049590000003</v>
      </c>
      <c r="F496" s="3">
        <f t="shared" si="103"/>
        <v>1911.6249999999632</v>
      </c>
      <c r="G496" s="6">
        <f>G489*5/12+G501*7/12</f>
        <v>3.9975000000000001</v>
      </c>
      <c r="H496" s="3">
        <f t="shared" si="95"/>
        <v>305.82947376742277</v>
      </c>
      <c r="I496" s="3">
        <f t="shared" si="96"/>
        <v>15.675011196367363</v>
      </c>
      <c r="J496" s="7">
        <f t="shared" si="104"/>
        <v>2314.4474441546117</v>
      </c>
      <c r="K496" s="3">
        <f t="shared" si="97"/>
        <v>21.23463750793</v>
      </c>
      <c r="L496" s="7">
        <f t="shared" si="98"/>
        <v>160.69887543001542</v>
      </c>
      <c r="M496" s="27">
        <f t="shared" si="92"/>
        <v>13.899790665654443</v>
      </c>
      <c r="N496" s="9"/>
      <c r="O496" s="10">
        <f t="shared" si="93"/>
        <v>17.392599372771908</v>
      </c>
      <c r="P496" s="10"/>
      <c r="Q496" s="29">
        <f t="shared" si="94"/>
        <v>4.9103896459398853E-2</v>
      </c>
      <c r="R496" s="6">
        <f t="shared" si="99"/>
        <v>1.0031268762317218</v>
      </c>
      <c r="S496" s="6">
        <f t="shared" si="105"/>
        <v>7.1524828873148145</v>
      </c>
      <c r="T496" s="13">
        <f t="shared" si="100"/>
        <v>-3.8782683468645773E-2</v>
      </c>
      <c r="U496" s="67">
        <f t="shared" si="101"/>
        <v>-2.6759746446060495E-2</v>
      </c>
      <c r="V496" s="13">
        <f t="shared" si="102"/>
        <v>-1.2022937022585278E-2</v>
      </c>
      <c r="Y496" s="28"/>
      <c r="Z496" s="28"/>
    </row>
    <row r="497" spans="1:26" x14ac:dyDescent="0.35">
      <c r="A497" s="1">
        <v>1911.09</v>
      </c>
      <c r="B497" s="2">
        <v>8.67</v>
      </c>
      <c r="C497" s="3">
        <v>0.47</v>
      </c>
      <c r="D497" s="4">
        <v>0.625</v>
      </c>
      <c r="E497" s="5">
        <v>9.229089256</v>
      </c>
      <c r="F497" s="3">
        <f t="shared" si="103"/>
        <v>1911.7083333332964</v>
      </c>
      <c r="G497" s="6">
        <f>G489*4/12+G501*8/12</f>
        <v>4</v>
      </c>
      <c r="H497" s="3">
        <f t="shared" si="95"/>
        <v>286.17487129436432</v>
      </c>
      <c r="I497" s="3">
        <f t="shared" si="96"/>
        <v>15.513516667629897</v>
      </c>
      <c r="J497" s="7">
        <f t="shared" si="104"/>
        <v>2175.4894740391269</v>
      </c>
      <c r="K497" s="3">
        <f t="shared" si="97"/>
        <v>20.629676419720607</v>
      </c>
      <c r="L497" s="7">
        <f t="shared" si="98"/>
        <v>156.82594247686896</v>
      </c>
      <c r="M497" s="27">
        <f t="shared" si="92"/>
        <v>12.997953983252435</v>
      </c>
      <c r="N497" s="9"/>
      <c r="O497" s="10">
        <f t="shared" si="93"/>
        <v>16.279970359273157</v>
      </c>
      <c r="P497" s="10"/>
      <c r="Q497" s="29">
        <f t="shared" si="94"/>
        <v>5.387584785592086E-2</v>
      </c>
      <c r="R497" s="6">
        <f t="shared" si="99"/>
        <v>1.0031289833629269</v>
      </c>
      <c r="S497" s="6">
        <f t="shared" si="105"/>
        <v>7.1009276987209171</v>
      </c>
      <c r="T497" s="13">
        <f t="shared" si="100"/>
        <v>-2.8760687778725869E-2</v>
      </c>
      <c r="U497" s="67">
        <f t="shared" si="101"/>
        <v>-2.4064280389012316E-2</v>
      </c>
      <c r="V497" s="13">
        <f t="shared" si="102"/>
        <v>-4.6964073897135528E-3</v>
      </c>
      <c r="Y497" s="28"/>
      <c r="Z497" s="28"/>
    </row>
    <row r="498" spans="1:26" x14ac:dyDescent="0.35">
      <c r="A498" s="1">
        <v>1911.1</v>
      </c>
      <c r="B498" s="2">
        <v>8.7200000000000006</v>
      </c>
      <c r="C498" s="3">
        <v>0.47</v>
      </c>
      <c r="D498" s="4">
        <v>0.61329999999999996</v>
      </c>
      <c r="E498" s="5">
        <v>9.229089256</v>
      </c>
      <c r="F498" s="3">
        <f t="shared" si="103"/>
        <v>1911.7916666666297</v>
      </c>
      <c r="G498" s="6">
        <f>G489*3/12+G501*9/12</f>
        <v>4.0024999999999995</v>
      </c>
      <c r="H498" s="3">
        <f t="shared" si="95"/>
        <v>287.82524540794196</v>
      </c>
      <c r="I498" s="3">
        <f t="shared" si="96"/>
        <v>15.513516667629897</v>
      </c>
      <c r="J498" s="7">
        <f t="shared" si="104"/>
        <v>2197.8633084991598</v>
      </c>
      <c r="K498" s="3">
        <f t="shared" si="97"/>
        <v>20.243488877143438</v>
      </c>
      <c r="L498" s="7">
        <f t="shared" si="98"/>
        <v>154.58137237414385</v>
      </c>
      <c r="M498" s="27">
        <f t="shared" si="92"/>
        <v>13.06647285061919</v>
      </c>
      <c r="N498" s="9"/>
      <c r="O498" s="10">
        <f t="shared" si="93"/>
        <v>16.382298462120708</v>
      </c>
      <c r="P498" s="10"/>
      <c r="Q498" s="29">
        <f t="shared" si="94"/>
        <v>5.3447409848813361E-2</v>
      </c>
      <c r="R498" s="6">
        <f t="shared" si="99"/>
        <v>1.0031310904902799</v>
      </c>
      <c r="S498" s="6">
        <f t="shared" si="105"/>
        <v>7.1231463833515605</v>
      </c>
      <c r="T498" s="13">
        <f t="shared" si="100"/>
        <v>-2.7876494527275919E-2</v>
      </c>
      <c r="U498" s="67">
        <f t="shared" si="101"/>
        <v>-2.3488603821643195E-2</v>
      </c>
      <c r="V498" s="13">
        <f t="shared" si="102"/>
        <v>-4.3878907056327243E-3</v>
      </c>
      <c r="Y498" s="28"/>
      <c r="Z498" s="28"/>
    </row>
    <row r="499" spans="1:26" x14ac:dyDescent="0.35">
      <c r="A499" s="1">
        <v>1911.11</v>
      </c>
      <c r="B499" s="2">
        <v>9.07</v>
      </c>
      <c r="C499" s="3">
        <v>0.47</v>
      </c>
      <c r="D499" s="4">
        <v>0.60170000000000001</v>
      </c>
      <c r="E499" s="5">
        <v>9.1340049590000003</v>
      </c>
      <c r="F499" s="3">
        <f t="shared" si="103"/>
        <v>1911.8749999999629</v>
      </c>
      <c r="G499" s="6">
        <f>G489*2/12+G501*10/12</f>
        <v>4.0049999999999999</v>
      </c>
      <c r="H499" s="3">
        <f t="shared" si="95"/>
        <v>302.49436500223823</v>
      </c>
      <c r="I499" s="3">
        <f t="shared" si="96"/>
        <v>15.675011196367363</v>
      </c>
      <c r="J499" s="7">
        <f t="shared" si="104"/>
        <v>2319.8528882246142</v>
      </c>
      <c r="K499" s="3">
        <f t="shared" si="97"/>
        <v>20.067349440115411</v>
      </c>
      <c r="L499" s="7">
        <f t="shared" si="98"/>
        <v>153.89806867086554</v>
      </c>
      <c r="M499" s="27">
        <f t="shared" si="92"/>
        <v>13.727997586413089</v>
      </c>
      <c r="N499" s="9"/>
      <c r="O499" s="10">
        <f t="shared" si="93"/>
        <v>17.226467153366837</v>
      </c>
      <c r="P499" s="10"/>
      <c r="Q499" s="29">
        <f t="shared" si="94"/>
        <v>4.7451194942915248E-2</v>
      </c>
      <c r="R499" s="6">
        <f t="shared" si="99"/>
        <v>1.0031331976137821</v>
      </c>
      <c r="S499" s="6">
        <f t="shared" si="105"/>
        <v>7.219833186184121</v>
      </c>
      <c r="T499" s="13">
        <f t="shared" si="100"/>
        <v>-2.6951141017772962E-2</v>
      </c>
      <c r="U499" s="67">
        <f t="shared" si="101"/>
        <v>-2.3368393912026275E-2</v>
      </c>
      <c r="V499" s="13">
        <f t="shared" si="102"/>
        <v>-3.5827471057466864E-3</v>
      </c>
      <c r="Y499" s="28"/>
      <c r="Z499" s="28"/>
    </row>
    <row r="500" spans="1:26" x14ac:dyDescent="0.35">
      <c r="A500" s="1">
        <v>1911.12</v>
      </c>
      <c r="B500" s="2">
        <v>9.11</v>
      </c>
      <c r="C500" s="3">
        <v>0.47</v>
      </c>
      <c r="D500" s="4">
        <v>0.59</v>
      </c>
      <c r="E500" s="5">
        <v>9.0388396689999997</v>
      </c>
      <c r="F500" s="3">
        <f t="shared" si="103"/>
        <v>1911.9583333332962</v>
      </c>
      <c r="G500" s="6">
        <f>G489*1/12+G501*11/12</f>
        <v>4.0075000000000003</v>
      </c>
      <c r="H500" s="3">
        <f t="shared" si="95"/>
        <v>307.02726142137965</v>
      </c>
      <c r="I500" s="3">
        <f t="shared" si="96"/>
        <v>15.840045320312674</v>
      </c>
      <c r="J500" s="7">
        <f t="shared" si="104"/>
        <v>2364.7392365164105</v>
      </c>
      <c r="K500" s="3">
        <f t="shared" si="97"/>
        <v>19.88431221060527</v>
      </c>
      <c r="L500" s="7">
        <f t="shared" si="98"/>
        <v>153.14996153070058</v>
      </c>
      <c r="M500" s="27">
        <f t="shared" si="92"/>
        <v>13.929258419578233</v>
      </c>
      <c r="N500" s="9"/>
      <c r="O500" s="10">
        <f t="shared" si="93"/>
        <v>17.49407644299604</v>
      </c>
      <c r="P500" s="10"/>
      <c r="Q500" s="29">
        <f t="shared" si="94"/>
        <v>4.4098435429173577E-2</v>
      </c>
      <c r="R500" s="6">
        <f t="shared" si="99"/>
        <v>1.0031353047334335</v>
      </c>
      <c r="S500" s="6">
        <f t="shared" si="105"/>
        <v>7.3187064239899442</v>
      </c>
      <c r="T500" s="13">
        <f t="shared" si="100"/>
        <v>-2.4356634205700001E-2</v>
      </c>
      <c r="U500" s="67">
        <f t="shared" si="101"/>
        <v>-2.3260362364417753E-2</v>
      </c>
      <c r="V500" s="13">
        <f t="shared" si="102"/>
        <v>-1.0962718412822481E-3</v>
      </c>
      <c r="Y500" s="28"/>
      <c r="Z500" s="28"/>
    </row>
    <row r="501" spans="1:26" x14ac:dyDescent="0.35">
      <c r="A501" s="1">
        <v>1912.01</v>
      </c>
      <c r="B501" s="2">
        <v>9.1199999999999992</v>
      </c>
      <c r="C501" s="3">
        <v>0.4708</v>
      </c>
      <c r="D501" s="4">
        <v>0.59919999999999995</v>
      </c>
      <c r="E501" s="5">
        <v>9.1340049590000003</v>
      </c>
      <c r="F501" s="3">
        <f t="shared" si="103"/>
        <v>1912.0416666666295</v>
      </c>
      <c r="G501" s="6">
        <v>4.01</v>
      </c>
      <c r="H501" s="3">
        <f t="shared" si="95"/>
        <v>304.16191938483047</v>
      </c>
      <c r="I501" s="3">
        <f t="shared" si="96"/>
        <v>15.701692066488839</v>
      </c>
      <c r="J501" s="7">
        <f t="shared" si="104"/>
        <v>2352.7481640829287</v>
      </c>
      <c r="K501" s="3">
        <f t="shared" si="97"/>
        <v>19.983971720985792</v>
      </c>
      <c r="L501" s="7">
        <f t="shared" si="98"/>
        <v>154.57968200860645</v>
      </c>
      <c r="M501" s="27">
        <f t="shared" si="92"/>
        <v>13.794952631845822</v>
      </c>
      <c r="N501" s="9"/>
      <c r="O501" s="10">
        <f t="shared" si="93"/>
        <v>17.340766146480274</v>
      </c>
      <c r="P501" s="10"/>
      <c r="Q501" s="29">
        <f t="shared" si="94"/>
        <v>4.7047640823835613E-2</v>
      </c>
      <c r="R501" s="6">
        <f t="shared" si="99"/>
        <v>1.0003506907546551</v>
      </c>
      <c r="S501" s="6">
        <f t="shared" si="105"/>
        <v>7.2651616517011313</v>
      </c>
      <c r="T501" s="13">
        <f t="shared" si="100"/>
        <v>-2.1191134802391542E-2</v>
      </c>
      <c r="U501" s="67">
        <f t="shared" si="101"/>
        <v>-1.9380715036719343E-2</v>
      </c>
      <c r="V501" s="13">
        <f t="shared" si="102"/>
        <v>-1.8104197656721999E-3</v>
      </c>
      <c r="Y501" s="28"/>
      <c r="Z501" s="28"/>
    </row>
    <row r="502" spans="1:26" x14ac:dyDescent="0.35">
      <c r="A502" s="1">
        <v>1912.02</v>
      </c>
      <c r="B502" s="2">
        <v>9.0399999999999991</v>
      </c>
      <c r="C502" s="3">
        <v>0.47170000000000001</v>
      </c>
      <c r="D502" s="4">
        <v>0.60829999999999995</v>
      </c>
      <c r="E502" s="5">
        <v>9.229089256</v>
      </c>
      <c r="F502" s="3">
        <f t="shared" si="103"/>
        <v>1912.1249999999627</v>
      </c>
      <c r="G502" s="6">
        <f>G501*11/12+G513*1/12</f>
        <v>4.0466666666666669</v>
      </c>
      <c r="H502" s="3">
        <f t="shared" si="95"/>
        <v>298.38763973483884</v>
      </c>
      <c r="I502" s="3">
        <f t="shared" si="96"/>
        <v>15.569629387491538</v>
      </c>
      <c r="J502" s="7">
        <f t="shared" si="104"/>
        <v>2318.1192145188852</v>
      </c>
      <c r="K502" s="3">
        <f t="shared" si="97"/>
        <v>20.078451465785673</v>
      </c>
      <c r="L502" s="7">
        <f t="shared" si="98"/>
        <v>155.98583165838915</v>
      </c>
      <c r="M502" s="27">
        <f t="shared" si="92"/>
        <v>13.5316343696866</v>
      </c>
      <c r="N502" s="9"/>
      <c r="O502" s="10">
        <f t="shared" si="93"/>
        <v>17.024470442136412</v>
      </c>
      <c r="P502" s="10"/>
      <c r="Q502" s="29">
        <f t="shared" si="94"/>
        <v>4.914293070284783E-2</v>
      </c>
      <c r="R502" s="6">
        <f t="shared" si="99"/>
        <v>1.0003863444173371</v>
      </c>
      <c r="S502" s="6">
        <f t="shared" si="105"/>
        <v>7.192832635983704</v>
      </c>
      <c r="T502" s="13">
        <f t="shared" si="100"/>
        <v>-1.7098368530148678E-2</v>
      </c>
      <c r="U502" s="67">
        <f t="shared" si="101"/>
        <v>-1.8087330716241246E-2</v>
      </c>
      <c r="V502" s="13">
        <f t="shared" si="102"/>
        <v>9.8896218609256792E-4</v>
      </c>
      <c r="Y502" s="28"/>
      <c r="Z502" s="28"/>
    </row>
    <row r="503" spans="1:26" x14ac:dyDescent="0.35">
      <c r="A503" s="1">
        <v>1912.03</v>
      </c>
      <c r="B503" s="2">
        <v>9.3000000000000007</v>
      </c>
      <c r="C503" s="3">
        <v>0.47249999999999998</v>
      </c>
      <c r="D503" s="4">
        <v>0.61750000000000005</v>
      </c>
      <c r="E503" s="5">
        <v>9.4194198349999994</v>
      </c>
      <c r="F503" s="3">
        <f t="shared" si="103"/>
        <v>1912.208333333296</v>
      </c>
      <c r="G503" s="6">
        <f>G501*10/12+G513*2/12</f>
        <v>4.083333333333333</v>
      </c>
      <c r="H503" s="3">
        <f t="shared" si="95"/>
        <v>300.76689962084066</v>
      </c>
      <c r="I503" s="3">
        <f t="shared" si="96"/>
        <v>15.280898932349162</v>
      </c>
      <c r="J503" s="7">
        <f t="shared" si="104"/>
        <v>2346.4961278011597</v>
      </c>
      <c r="K503" s="3">
        <f t="shared" si="97"/>
        <v>19.970275324287002</v>
      </c>
      <c r="L503" s="7">
        <f t="shared" si="98"/>
        <v>155.80229665776517</v>
      </c>
      <c r="M503" s="27">
        <f t="shared" si="92"/>
        <v>13.63976917394417</v>
      </c>
      <c r="N503" s="9"/>
      <c r="O503" s="10">
        <f t="shared" si="93"/>
        <v>17.172513777043733</v>
      </c>
      <c r="P503" s="10"/>
      <c r="Q503" s="29">
        <f t="shared" si="94"/>
        <v>5.0265881303448695E-2</v>
      </c>
      <c r="R503" s="6">
        <f t="shared" si="99"/>
        <v>1.0004219860003025</v>
      </c>
      <c r="S503" s="6">
        <f t="shared" si="105"/>
        <v>7.0502156586546949</v>
      </c>
      <c r="T503" s="13">
        <f t="shared" si="100"/>
        <v>-1.2995211417227148E-2</v>
      </c>
      <c r="U503" s="67">
        <f t="shared" si="101"/>
        <v>-1.4633648542101474E-2</v>
      </c>
      <c r="V503" s="13">
        <f t="shared" si="102"/>
        <v>1.6384371248743257E-3</v>
      </c>
      <c r="Y503" s="28"/>
      <c r="Z503" s="28"/>
    </row>
    <row r="504" spans="1:26" x14ac:dyDescent="0.35">
      <c r="A504" s="1">
        <v>1912.04</v>
      </c>
      <c r="B504" s="2">
        <v>9.59</v>
      </c>
      <c r="C504" s="3">
        <v>0.4733</v>
      </c>
      <c r="D504" s="4">
        <v>0.62670000000000003</v>
      </c>
      <c r="E504" s="5">
        <v>9.7048347110000002</v>
      </c>
      <c r="F504" s="3">
        <f t="shared" si="103"/>
        <v>1912.2916666666292</v>
      </c>
      <c r="G504" s="6">
        <f>G501*9/12+G513*3/12</f>
        <v>4.12</v>
      </c>
      <c r="H504" s="3">
        <f t="shared" si="95"/>
        <v>301.02440659692348</v>
      </c>
      <c r="I504" s="3">
        <f t="shared" si="96"/>
        <v>14.856606010669852</v>
      </c>
      <c r="J504" s="7">
        <f t="shared" si="104"/>
        <v>2358.1640335216453</v>
      </c>
      <c r="K504" s="3">
        <f t="shared" si="97"/>
        <v>19.671740939967876</v>
      </c>
      <c r="L504" s="7">
        <f t="shared" si="98"/>
        <v>154.10442125213922</v>
      </c>
      <c r="M504" s="27">
        <f t="shared" si="92"/>
        <v>13.654392690553241</v>
      </c>
      <c r="N504" s="9"/>
      <c r="O504" s="10">
        <f t="shared" si="93"/>
        <v>17.200337051440417</v>
      </c>
      <c r="P504" s="10"/>
      <c r="Q504" s="29">
        <f t="shared" si="94"/>
        <v>5.1641620629539003E-2</v>
      </c>
      <c r="R504" s="6">
        <f t="shared" si="99"/>
        <v>1.0004576155364637</v>
      </c>
      <c r="S504" s="6">
        <f t="shared" si="105"/>
        <v>6.8457595454299085</v>
      </c>
      <c r="T504" s="13">
        <f t="shared" si="100"/>
        <v>-7.1727380939492491E-3</v>
      </c>
      <c r="U504" s="67">
        <f t="shared" si="101"/>
        <v>-1.1414869605843148E-2</v>
      </c>
      <c r="V504" s="13">
        <f t="shared" si="102"/>
        <v>4.2421315118938985E-3</v>
      </c>
      <c r="Y504" s="28"/>
      <c r="Z504" s="28"/>
    </row>
    <row r="505" spans="1:26" x14ac:dyDescent="0.35">
      <c r="A505" s="1">
        <v>1912.05</v>
      </c>
      <c r="B505" s="2">
        <v>9.58</v>
      </c>
      <c r="C505" s="3">
        <v>0.47420000000000001</v>
      </c>
      <c r="D505" s="4">
        <v>0.63580000000000003</v>
      </c>
      <c r="E505" s="5">
        <v>9.7048347110000002</v>
      </c>
      <c r="F505" s="3">
        <f t="shared" si="103"/>
        <v>1912.3749999999625</v>
      </c>
      <c r="G505" s="6">
        <f>G501*8/12+G513*4/12</f>
        <v>4.1566666666666663</v>
      </c>
      <c r="H505" s="3">
        <f t="shared" si="95"/>
        <v>300.71051253373582</v>
      </c>
      <c r="I505" s="3">
        <f t="shared" si="96"/>
        <v>14.884856476356736</v>
      </c>
      <c r="J505" s="7">
        <f t="shared" si="104"/>
        <v>2365.4221296345522</v>
      </c>
      <c r="K505" s="3">
        <f t="shared" si="97"/>
        <v>19.957384537468606</v>
      </c>
      <c r="L505" s="7">
        <f t="shared" si="98"/>
        <v>156.98699269537039</v>
      </c>
      <c r="M505" s="27">
        <f t="shared" si="92"/>
        <v>13.645500685612371</v>
      </c>
      <c r="N505" s="9"/>
      <c r="O505" s="10">
        <f t="shared" si="93"/>
        <v>17.198878723155349</v>
      </c>
      <c r="P505" s="10"/>
      <c r="Q505" s="29">
        <f t="shared" si="94"/>
        <v>5.0116700725255391E-2</v>
      </c>
      <c r="R505" s="6">
        <f t="shared" si="99"/>
        <v>1.0004932330586358</v>
      </c>
      <c r="S505" s="6">
        <f t="shared" si="105"/>
        <v>6.8488922713567915</v>
      </c>
      <c r="T505" s="13">
        <f t="shared" si="100"/>
        <v>-3.2084820167708195E-3</v>
      </c>
      <c r="U505" s="67">
        <f t="shared" si="101"/>
        <v>-1.1144897810831833E-2</v>
      </c>
      <c r="V505" s="13">
        <f t="shared" si="102"/>
        <v>7.9364157940610136E-3</v>
      </c>
      <c r="Y505" s="28"/>
      <c r="Z505" s="28"/>
    </row>
    <row r="506" spans="1:26" x14ac:dyDescent="0.35">
      <c r="A506" s="1">
        <v>1912.06</v>
      </c>
      <c r="B506" s="2">
        <v>9.58</v>
      </c>
      <c r="C506" s="3">
        <v>0.47499999999999998</v>
      </c>
      <c r="D506" s="4">
        <v>0.64500000000000002</v>
      </c>
      <c r="E506" s="5">
        <v>9.6096694209999995</v>
      </c>
      <c r="F506" s="3">
        <f t="shared" si="103"/>
        <v>1912.4583333332957</v>
      </c>
      <c r="G506" s="6">
        <f>G501*7/12+G513*5/12</f>
        <v>4.1933333333333334</v>
      </c>
      <c r="H506" s="3">
        <f t="shared" si="95"/>
        <v>303.6884716994054</v>
      </c>
      <c r="I506" s="3">
        <f t="shared" si="96"/>
        <v>15.057622552945467</v>
      </c>
      <c r="J506" s="7">
        <f t="shared" si="104"/>
        <v>2398.7174958694395</v>
      </c>
      <c r="K506" s="3">
        <f t="shared" si="97"/>
        <v>20.446666413999637</v>
      </c>
      <c r="L506" s="7">
        <f t="shared" si="98"/>
        <v>161.50029069267106</v>
      </c>
      <c r="M506" s="27">
        <f t="shared" si="92"/>
        <v>13.785417404502526</v>
      </c>
      <c r="N506" s="9"/>
      <c r="O506" s="10">
        <f t="shared" si="93"/>
        <v>17.384332578345727</v>
      </c>
      <c r="P506" s="10"/>
      <c r="Q506" s="29">
        <f t="shared" si="94"/>
        <v>4.681405774368827E-2</v>
      </c>
      <c r="R506" s="6">
        <f t="shared" si="99"/>
        <v>1.0005288385995368</v>
      </c>
      <c r="S506" s="6">
        <f t="shared" si="105"/>
        <v>6.9201289281175127</v>
      </c>
      <c r="T506" s="13">
        <f t="shared" si="100"/>
        <v>-5.0636770243509543E-3</v>
      </c>
      <c r="U506" s="67">
        <f t="shared" si="101"/>
        <v>-1.1852190205361546E-2</v>
      </c>
      <c r="V506" s="13">
        <f t="shared" si="102"/>
        <v>6.7885131810105914E-3</v>
      </c>
      <c r="Y506" s="28"/>
      <c r="Z506" s="28"/>
    </row>
    <row r="507" spans="1:26" x14ac:dyDescent="0.35">
      <c r="A507" s="1">
        <v>1912.07</v>
      </c>
      <c r="B507" s="2">
        <v>9.59</v>
      </c>
      <c r="C507" s="3">
        <v>0.4758</v>
      </c>
      <c r="D507" s="4">
        <v>0.6542</v>
      </c>
      <c r="E507" s="5">
        <v>9.6096694209999995</v>
      </c>
      <c r="F507" s="3">
        <f t="shared" si="103"/>
        <v>1912.541666666629</v>
      </c>
      <c r="G507" s="6">
        <f>G501*6/12+G513*6/12</f>
        <v>4.2300000000000004</v>
      </c>
      <c r="H507" s="3">
        <f t="shared" si="95"/>
        <v>304.00547427946748</v>
      </c>
      <c r="I507" s="3">
        <f t="shared" si="96"/>
        <v>15.082982759350429</v>
      </c>
      <c r="J507" s="7">
        <f t="shared" si="104"/>
        <v>2411.1492624320622</v>
      </c>
      <c r="K507" s="3">
        <f t="shared" si="97"/>
        <v>20.738308787656685</v>
      </c>
      <c r="L507" s="7">
        <f t="shared" si="98"/>
        <v>164.48111026934879</v>
      </c>
      <c r="M507" s="27">
        <f t="shared" si="92"/>
        <v>13.802876645015786</v>
      </c>
      <c r="N507" s="9"/>
      <c r="O507" s="10">
        <f t="shared" si="93"/>
        <v>17.414315464952487</v>
      </c>
      <c r="P507" s="10"/>
      <c r="Q507" s="29">
        <f t="shared" si="94"/>
        <v>4.6355634792276834E-2</v>
      </c>
      <c r="R507" s="6">
        <f t="shared" si="99"/>
        <v>1.0005644321917888</v>
      </c>
      <c r="S507" s="6">
        <f t="shared" si="105"/>
        <v>6.9237885594084734</v>
      </c>
      <c r="T507" s="13">
        <f t="shared" si="100"/>
        <v>-4.9925314815403299E-3</v>
      </c>
      <c r="U507" s="67">
        <f t="shared" si="101"/>
        <v>-1.2178456771505752E-2</v>
      </c>
      <c r="V507" s="13">
        <f t="shared" si="102"/>
        <v>7.1859252899654225E-3</v>
      </c>
      <c r="Y507" s="28"/>
      <c r="Z507" s="28"/>
    </row>
    <row r="508" spans="1:26" x14ac:dyDescent="0.35">
      <c r="A508" s="1">
        <v>1912.08</v>
      </c>
      <c r="B508" s="2">
        <v>9.81</v>
      </c>
      <c r="C508" s="3">
        <v>0.47670000000000001</v>
      </c>
      <c r="D508" s="4">
        <v>0.6633</v>
      </c>
      <c r="E508" s="5">
        <v>9.7048347110000002</v>
      </c>
      <c r="F508" s="3">
        <f t="shared" si="103"/>
        <v>1912.6249999999623</v>
      </c>
      <c r="G508" s="6">
        <f>G501*5/12+G513*7/12</f>
        <v>4.2666666666666666</v>
      </c>
      <c r="H508" s="3">
        <f t="shared" si="95"/>
        <v>307.930075987051</v>
      </c>
      <c r="I508" s="3">
        <f t="shared" si="96"/>
        <v>14.963329992153641</v>
      </c>
      <c r="J508" s="7">
        <f t="shared" si="104"/>
        <v>2452.1661850658052</v>
      </c>
      <c r="K508" s="3">
        <f t="shared" si="97"/>
        <v>20.820593211234549</v>
      </c>
      <c r="L508" s="7">
        <f t="shared" si="98"/>
        <v>165.8024292104127</v>
      </c>
      <c r="M508" s="27">
        <f t="shared" si="92"/>
        <v>13.984761763426279</v>
      </c>
      <c r="N508" s="9"/>
      <c r="O508" s="10">
        <f t="shared" si="93"/>
        <v>17.649150043747611</v>
      </c>
      <c r="P508" s="10"/>
      <c r="Q508" s="29">
        <f t="shared" si="94"/>
        <v>4.7238873758240658E-2</v>
      </c>
      <c r="R508" s="6">
        <f t="shared" si="99"/>
        <v>1.000600013867917</v>
      </c>
      <c r="S508" s="6">
        <f t="shared" si="105"/>
        <v>6.859763803849793</v>
      </c>
      <c r="T508" s="13">
        <f t="shared" si="100"/>
        <v>-1.3375699452523593E-3</v>
      </c>
      <c r="U508" s="67">
        <f t="shared" si="101"/>
        <v>-9.7585899235531626E-3</v>
      </c>
      <c r="V508" s="13">
        <f t="shared" si="102"/>
        <v>8.4210199783008033E-3</v>
      </c>
      <c r="Y508" s="28"/>
      <c r="Z508" s="28"/>
    </row>
    <row r="509" spans="1:26" x14ac:dyDescent="0.35">
      <c r="A509" s="1">
        <v>1912.09</v>
      </c>
      <c r="B509" s="2">
        <v>9.86</v>
      </c>
      <c r="C509" s="3">
        <v>0.47749999999999998</v>
      </c>
      <c r="D509" s="4">
        <v>0.67249999999999999</v>
      </c>
      <c r="E509" s="5">
        <v>9.8000000000000007</v>
      </c>
      <c r="F509" s="3">
        <f t="shared" si="103"/>
        <v>1912.7083333332955</v>
      </c>
      <c r="G509" s="6">
        <f>G501*4/12+G513*8/12</f>
        <v>4.3033333333333337</v>
      </c>
      <c r="H509" s="3">
        <f t="shared" si="95"/>
        <v>306.49407551020408</v>
      </c>
      <c r="I509" s="3">
        <f t="shared" si="96"/>
        <v>14.842892602040816</v>
      </c>
      <c r="J509" s="7">
        <f t="shared" si="104"/>
        <v>2450.5807324846523</v>
      </c>
      <c r="K509" s="3">
        <f t="shared" si="97"/>
        <v>20.904388010204084</v>
      </c>
      <c r="L509" s="7">
        <f t="shared" si="98"/>
        <v>167.1415357602362</v>
      </c>
      <c r="M509" s="27">
        <f t="shared" si="92"/>
        <v>13.926285001315877</v>
      </c>
      <c r="N509" s="9"/>
      <c r="O509" s="10">
        <f t="shared" si="93"/>
        <v>17.579229265969389</v>
      </c>
      <c r="P509" s="10"/>
      <c r="Q509" s="29">
        <f t="shared" si="94"/>
        <v>4.6975292586145023E-2</v>
      </c>
      <c r="R509" s="6">
        <f t="shared" si="99"/>
        <v>1.0006355836603513</v>
      </c>
      <c r="S509" s="6">
        <f t="shared" si="105"/>
        <v>6.7972263796340471</v>
      </c>
      <c r="T509" s="13">
        <f t="shared" si="100"/>
        <v>1.7557145178128675E-3</v>
      </c>
      <c r="U509" s="67">
        <f t="shared" si="101"/>
        <v>-8.5335596805291569E-3</v>
      </c>
      <c r="V509" s="13">
        <f t="shared" si="102"/>
        <v>1.0289274198342024E-2</v>
      </c>
      <c r="Y509" s="28"/>
      <c r="Z509" s="28"/>
    </row>
    <row r="510" spans="1:26" x14ac:dyDescent="0.35">
      <c r="A510" s="1">
        <v>1912.1</v>
      </c>
      <c r="B510" s="2">
        <v>9.84</v>
      </c>
      <c r="C510" s="3">
        <v>0.4783</v>
      </c>
      <c r="D510" s="4">
        <v>0.68169999999999997</v>
      </c>
      <c r="E510" s="5">
        <v>9.8000000000000007</v>
      </c>
      <c r="F510" s="3">
        <f t="shared" si="103"/>
        <v>1912.7916666666288</v>
      </c>
      <c r="G510" s="6">
        <f>G501*3/12+G513*9/12</f>
        <v>4.34</v>
      </c>
      <c r="H510" s="3">
        <f t="shared" si="95"/>
        <v>305.87238367346936</v>
      </c>
      <c r="I510" s="3">
        <f t="shared" si="96"/>
        <v>14.867760275510204</v>
      </c>
      <c r="J510" s="7">
        <f t="shared" si="104"/>
        <v>2455.5162749842389</v>
      </c>
      <c r="K510" s="3">
        <f t="shared" si="97"/>
        <v>21.190366255102038</v>
      </c>
      <c r="L510" s="7">
        <f t="shared" si="98"/>
        <v>170.11437445698735</v>
      </c>
      <c r="M510" s="27">
        <f t="shared" si="92"/>
        <v>13.905092701178472</v>
      </c>
      <c r="N510" s="9"/>
      <c r="O510" s="10">
        <f t="shared" si="93"/>
        <v>17.556109765014838</v>
      </c>
      <c r="P510" s="10"/>
      <c r="Q510" s="29">
        <f t="shared" si="94"/>
        <v>3.9873848016867962E-2</v>
      </c>
      <c r="R510" s="6">
        <f t="shared" si="99"/>
        <v>1.000671141601426</v>
      </c>
      <c r="S510" s="6">
        <f t="shared" si="105"/>
        <v>6.8015465856566504</v>
      </c>
      <c r="T510" s="13">
        <f t="shared" si="100"/>
        <v>3.5927814022957971E-3</v>
      </c>
      <c r="U510" s="67">
        <f t="shared" si="101"/>
        <v>-8.8737870377096906E-3</v>
      </c>
      <c r="V510" s="13">
        <f t="shared" si="102"/>
        <v>1.2466568440005488E-2</v>
      </c>
      <c r="Y510" s="28"/>
      <c r="Z510" s="28"/>
    </row>
    <row r="511" spans="1:26" x14ac:dyDescent="0.35">
      <c r="A511" s="1">
        <v>1912.11</v>
      </c>
      <c r="B511" s="2">
        <v>9.73</v>
      </c>
      <c r="C511" s="3">
        <v>0.47920000000000001</v>
      </c>
      <c r="D511" s="4">
        <v>0.69079999999999997</v>
      </c>
      <c r="E511" s="5">
        <v>9.8000000000000007</v>
      </c>
      <c r="F511" s="3">
        <f t="shared" si="103"/>
        <v>1912.874999999962</v>
      </c>
      <c r="G511" s="6">
        <f>G501*2/12+G513*10/12</f>
        <v>4.3766666666666669</v>
      </c>
      <c r="H511" s="3">
        <f t="shared" si="95"/>
        <v>302.45307857142859</v>
      </c>
      <c r="I511" s="3">
        <f t="shared" si="96"/>
        <v>14.895736408163266</v>
      </c>
      <c r="J511" s="7">
        <f t="shared" si="104"/>
        <v>2438.0315351129084</v>
      </c>
      <c r="K511" s="3">
        <f t="shared" si="97"/>
        <v>21.473236040816325</v>
      </c>
      <c r="L511" s="7">
        <f t="shared" si="98"/>
        <v>173.09272193792364</v>
      </c>
      <c r="M511" s="27">
        <f t="shared" si="92"/>
        <v>13.749541018606539</v>
      </c>
      <c r="N511" s="9"/>
      <c r="O511" s="10">
        <f t="shared" si="93"/>
        <v>17.365109945477691</v>
      </c>
      <c r="P511" s="10"/>
      <c r="Q511" s="29">
        <f t="shared" si="94"/>
        <v>4.3679918829743154E-2</v>
      </c>
      <c r="R511" s="6">
        <f t="shared" si="99"/>
        <v>1.0007066877233795</v>
      </c>
      <c r="S511" s="6">
        <f t="shared" si="105"/>
        <v>6.8061113865243215</v>
      </c>
      <c r="T511" s="13">
        <f t="shared" si="100"/>
        <v>-9.130488621299504E-4</v>
      </c>
      <c r="U511" s="67">
        <f t="shared" si="101"/>
        <v>-9.2134450088283693E-3</v>
      </c>
      <c r="V511" s="13">
        <f t="shared" si="102"/>
        <v>8.3003961466984189E-3</v>
      </c>
      <c r="Y511" s="28"/>
      <c r="Z511" s="28"/>
    </row>
    <row r="512" spans="1:26" x14ac:dyDescent="0.35">
      <c r="A512" s="1">
        <v>1912.12</v>
      </c>
      <c r="B512" s="2">
        <v>9.3800000000000008</v>
      </c>
      <c r="C512" s="3">
        <v>0.48</v>
      </c>
      <c r="D512" s="4">
        <v>0.7</v>
      </c>
      <c r="E512" s="5">
        <v>9.7048347110000002</v>
      </c>
      <c r="F512" s="3">
        <f t="shared" si="103"/>
        <v>1912.9583333332953</v>
      </c>
      <c r="G512" s="6">
        <f>G501*1/12+G513*11/12</f>
        <v>4.4133333333333331</v>
      </c>
      <c r="H512" s="3">
        <f t="shared" si="95"/>
        <v>294.43263126998357</v>
      </c>
      <c r="I512" s="3">
        <f t="shared" si="96"/>
        <v>15.066915033005554</v>
      </c>
      <c r="J512" s="7">
        <f t="shared" si="104"/>
        <v>2383.5008653455825</v>
      </c>
      <c r="K512" s="3">
        <f t="shared" si="97"/>
        <v>21.972584423133096</v>
      </c>
      <c r="L512" s="7">
        <f t="shared" si="98"/>
        <v>177.8731989063867</v>
      </c>
      <c r="M512" s="27">
        <f t="shared" si="92"/>
        <v>13.38899945257964</v>
      </c>
      <c r="N512" s="9"/>
      <c r="O512" s="10">
        <f t="shared" si="93"/>
        <v>16.915632310225789</v>
      </c>
      <c r="P512" s="10"/>
      <c r="Q512" s="29">
        <f t="shared" si="94"/>
        <v>4.3149761425109054E-2</v>
      </c>
      <c r="R512" s="6">
        <f t="shared" si="99"/>
        <v>1.0007422220583555</v>
      </c>
      <c r="S512" s="6">
        <f t="shared" si="105"/>
        <v>6.8777088502928843</v>
      </c>
      <c r="T512" s="13">
        <f t="shared" si="100"/>
        <v>1.0109874232950844E-3</v>
      </c>
      <c r="U512" s="67">
        <f t="shared" si="101"/>
        <v>-1.0518602010658795E-2</v>
      </c>
      <c r="V512" s="13">
        <f t="shared" si="102"/>
        <v>1.152958943395388E-2</v>
      </c>
      <c r="Y512" s="28"/>
      <c r="Z512" s="28"/>
    </row>
    <row r="513" spans="1:26" x14ac:dyDescent="0.35">
      <c r="A513" s="1">
        <v>1913.01</v>
      </c>
      <c r="B513" s="2">
        <v>9.3000000000000007</v>
      </c>
      <c r="C513" s="3">
        <v>0.48</v>
      </c>
      <c r="D513" s="4">
        <v>0.69420000000000004</v>
      </c>
      <c r="E513" s="5">
        <v>9.8000000000000007</v>
      </c>
      <c r="F513" s="3">
        <f t="shared" si="103"/>
        <v>1913.0416666666285</v>
      </c>
      <c r="G513" s="6">
        <v>4.45</v>
      </c>
      <c r="H513" s="3">
        <f t="shared" si="95"/>
        <v>289.08670408163266</v>
      </c>
      <c r="I513" s="3">
        <f t="shared" si="96"/>
        <v>14.920604081632654</v>
      </c>
      <c r="J513" s="7">
        <f t="shared" si="104"/>
        <v>2350.28981813366</v>
      </c>
      <c r="K513" s="3">
        <f t="shared" si="97"/>
        <v>21.578923653061224</v>
      </c>
      <c r="L513" s="7">
        <f t="shared" si="98"/>
        <v>175.43776255358995</v>
      </c>
      <c r="M513" s="27">
        <f t="shared" ref="M513:M576" si="106">H513/AVERAGE(K393:K512)</f>
        <v>13.148088791761568</v>
      </c>
      <c r="N513" s="9"/>
      <c r="O513" s="10">
        <f t="shared" ref="O513:O576" si="107">J513/AVERAGE(L393:L512)</f>
        <v>16.616510711718927</v>
      </c>
      <c r="P513" s="10"/>
      <c r="Q513" s="29">
        <f t="shared" ref="Q513:Q576" si="108">1/M513-(G513/100-(((E513/E393)^(1/10))-1))</f>
        <v>4.402058279252271E-2</v>
      </c>
      <c r="R513" s="6">
        <f t="shared" si="99"/>
        <v>1.0056452933353177</v>
      </c>
      <c r="S513" s="6">
        <f t="shared" si="105"/>
        <v>6.8159763978240475</v>
      </c>
      <c r="T513" s="13">
        <f t="shared" si="100"/>
        <v>4.8543282949875532E-3</v>
      </c>
      <c r="U513" s="67">
        <f t="shared" si="101"/>
        <v>-8.7187838070484913E-3</v>
      </c>
      <c r="V513" s="13">
        <f t="shared" si="102"/>
        <v>1.3573112102036045E-2</v>
      </c>
      <c r="Y513" s="28"/>
      <c r="Z513" s="28"/>
    </row>
    <row r="514" spans="1:26" x14ac:dyDescent="0.35">
      <c r="A514" s="1">
        <v>1913.02</v>
      </c>
      <c r="B514" s="2">
        <v>8.9700000000000006</v>
      </c>
      <c r="C514" s="3">
        <v>0.48</v>
      </c>
      <c r="D514" s="4">
        <v>0.68830000000000002</v>
      </c>
      <c r="E514" s="5">
        <v>9.8000000000000007</v>
      </c>
      <c r="F514" s="3">
        <f t="shared" si="103"/>
        <v>1913.1249999999618</v>
      </c>
      <c r="G514" s="6">
        <f>G513*11/12+G525*1/12</f>
        <v>4.4258333333333333</v>
      </c>
      <c r="H514" s="3">
        <f t="shared" si="95"/>
        <v>278.82878877551019</v>
      </c>
      <c r="I514" s="3">
        <f t="shared" si="96"/>
        <v>14.920604081632654</v>
      </c>
      <c r="J514" s="7">
        <f t="shared" si="104"/>
        <v>2277.0012109015352</v>
      </c>
      <c r="K514" s="3">
        <f t="shared" si="97"/>
        <v>21.395524561224491</v>
      </c>
      <c r="L514" s="7">
        <f t="shared" si="98"/>
        <v>174.72240060908885</v>
      </c>
      <c r="M514" s="27">
        <f t="shared" si="106"/>
        <v>12.682960516236763</v>
      </c>
      <c r="N514" s="9"/>
      <c r="O514" s="10">
        <f t="shared" si="107"/>
        <v>16.037450941848547</v>
      </c>
      <c r="P514" s="10"/>
      <c r="Q514" s="29">
        <f t="shared" si="108"/>
        <v>4.7051512502896742E-2</v>
      </c>
      <c r="R514" s="6">
        <f t="shared" si="99"/>
        <v>1.0056273197322045</v>
      </c>
      <c r="S514" s="6">
        <f t="shared" si="105"/>
        <v>6.8544545839563664</v>
      </c>
      <c r="T514" s="13">
        <f t="shared" si="100"/>
        <v>1.2731790139461907E-2</v>
      </c>
      <c r="U514" s="67">
        <f t="shared" si="101"/>
        <v>-8.7187612357875199E-3</v>
      </c>
      <c r="V514" s="13">
        <f t="shared" si="102"/>
        <v>2.1450551375249427E-2</v>
      </c>
      <c r="Y514" s="28"/>
      <c r="Z514" s="28"/>
    </row>
    <row r="515" spans="1:26" x14ac:dyDescent="0.35">
      <c r="A515" s="1">
        <v>1913.03</v>
      </c>
      <c r="B515" s="2">
        <v>8.8000000000000007</v>
      </c>
      <c r="C515" s="3">
        <v>0.48</v>
      </c>
      <c r="D515" s="4">
        <v>0.6825</v>
      </c>
      <c r="E515" s="5">
        <v>9.8000000000000007</v>
      </c>
      <c r="F515" s="3">
        <f t="shared" si="103"/>
        <v>1913.2083333332951</v>
      </c>
      <c r="G515" s="6">
        <f>G513*10/12+G525*2/12</f>
        <v>4.4016666666666673</v>
      </c>
      <c r="H515" s="3">
        <f t="shared" si="95"/>
        <v>273.54440816326536</v>
      </c>
      <c r="I515" s="3">
        <f t="shared" si="96"/>
        <v>14.920604081632654</v>
      </c>
      <c r="J515" s="7">
        <f t="shared" si="104"/>
        <v>2244.0011933522383</v>
      </c>
      <c r="K515" s="3">
        <f t="shared" si="97"/>
        <v>21.215233928571429</v>
      </c>
      <c r="L515" s="7">
        <f t="shared" si="98"/>
        <v>174.03759255260252</v>
      </c>
      <c r="M515" s="27">
        <f t="shared" si="106"/>
        <v>12.443453515183672</v>
      </c>
      <c r="N515" s="9"/>
      <c r="O515" s="10">
        <f t="shared" si="107"/>
        <v>15.745059939032139</v>
      </c>
      <c r="P515" s="10"/>
      <c r="Q515" s="29">
        <f t="shared" si="108"/>
        <v>5.2210253654173894E-2</v>
      </c>
      <c r="R515" s="6">
        <f t="shared" si="99"/>
        <v>1.0056093495067409</v>
      </c>
      <c r="S515" s="6">
        <f t="shared" si="105"/>
        <v>6.8930267914901648</v>
      </c>
      <c r="T515" s="13">
        <f t="shared" si="100"/>
        <v>1.6300255522496476E-2</v>
      </c>
      <c r="U515" s="67">
        <f t="shared" si="101"/>
        <v>-8.7187907954053845E-3</v>
      </c>
      <c r="V515" s="13">
        <f t="shared" si="102"/>
        <v>2.5019046317901861E-2</v>
      </c>
      <c r="Y515" s="28"/>
      <c r="Z515" s="28"/>
    </row>
    <row r="516" spans="1:26" x14ac:dyDescent="0.35">
      <c r="A516" s="1">
        <v>1913.04</v>
      </c>
      <c r="B516" s="2">
        <v>8.7899999999999991</v>
      </c>
      <c r="C516" s="3">
        <v>0.48</v>
      </c>
      <c r="D516" s="4">
        <v>0.67669999999999997</v>
      </c>
      <c r="E516" s="5">
        <v>9.8000000000000007</v>
      </c>
      <c r="F516" s="3">
        <f t="shared" si="103"/>
        <v>1913.2916666666283</v>
      </c>
      <c r="G516" s="6">
        <f>G513*9/12+G525*3/12</f>
        <v>4.3775000000000004</v>
      </c>
      <c r="H516" s="3">
        <f t="shared" si="95"/>
        <v>273.23356224489794</v>
      </c>
      <c r="I516" s="3">
        <f t="shared" si="96"/>
        <v>14.920604081632654</v>
      </c>
      <c r="J516" s="7">
        <f t="shared" si="104"/>
        <v>2251.6511974204841</v>
      </c>
      <c r="K516" s="3">
        <f t="shared" si="97"/>
        <v>21.034943295918364</v>
      </c>
      <c r="L516" s="7">
        <f t="shared" si="98"/>
        <v>173.34384133042565</v>
      </c>
      <c r="M516" s="27">
        <f t="shared" si="106"/>
        <v>12.433067081795176</v>
      </c>
      <c r="N516" s="9"/>
      <c r="O516" s="10">
        <f t="shared" si="107"/>
        <v>15.742029169880437</v>
      </c>
      <c r="P516" s="10"/>
      <c r="Q516" s="29">
        <f t="shared" si="108"/>
        <v>5.251905504882274E-2</v>
      </c>
      <c r="R516" s="6">
        <f t="shared" si="99"/>
        <v>1.0055913826649947</v>
      </c>
      <c r="S516" s="6">
        <f t="shared" si="105"/>
        <v>6.9316921879229616</v>
      </c>
      <c r="T516" s="13">
        <f t="shared" si="100"/>
        <v>1.2218962920049758E-2</v>
      </c>
      <c r="U516" s="67">
        <f t="shared" si="101"/>
        <v>-9.3069970459457307E-3</v>
      </c>
      <c r="V516" s="13">
        <f t="shared" si="102"/>
        <v>2.1525959965995489E-2</v>
      </c>
      <c r="Y516" s="28"/>
      <c r="Z516" s="28"/>
    </row>
    <row r="517" spans="1:26" x14ac:dyDescent="0.35">
      <c r="A517" s="1">
        <v>1913.05</v>
      </c>
      <c r="B517" s="2">
        <v>8.5500000000000007</v>
      </c>
      <c r="C517" s="3">
        <v>0.48</v>
      </c>
      <c r="D517" s="4">
        <v>0.67079999999999995</v>
      </c>
      <c r="E517" s="5">
        <v>9.6999999999999993</v>
      </c>
      <c r="F517" s="3">
        <f t="shared" si="103"/>
        <v>1913.3749999999616</v>
      </c>
      <c r="G517" s="6">
        <f>G513*8/12+G525*4/12</f>
        <v>4.3533333333333335</v>
      </c>
      <c r="H517" s="3">
        <f t="shared" si="95"/>
        <v>268.51319072164955</v>
      </c>
      <c r="I517" s="3">
        <f t="shared" si="96"/>
        <v>15.074424742268043</v>
      </c>
      <c r="J517" s="7">
        <f t="shared" si="104"/>
        <v>2223.1038211328623</v>
      </c>
      <c r="K517" s="3">
        <f t="shared" si="97"/>
        <v>21.066508577319588</v>
      </c>
      <c r="L517" s="7">
        <f t="shared" si="98"/>
        <v>174.4161454053712</v>
      </c>
      <c r="M517" s="27">
        <f t="shared" si="106"/>
        <v>12.221401061154134</v>
      </c>
      <c r="N517" s="9"/>
      <c r="O517" s="10">
        <f t="shared" si="107"/>
        <v>15.486455408529729</v>
      </c>
      <c r="P517" s="10"/>
      <c r="Q517" s="29">
        <f t="shared" si="108"/>
        <v>5.5448529180466173E-2</v>
      </c>
      <c r="R517" s="6">
        <f t="shared" si="99"/>
        <v>1.0055734192130459</v>
      </c>
      <c r="S517" s="6">
        <f t="shared" si="105"/>
        <v>7.0423102400333626</v>
      </c>
      <c r="T517" s="13">
        <f t="shared" si="100"/>
        <v>9.1185593105977958E-3</v>
      </c>
      <c r="U517" s="67">
        <f t="shared" si="101"/>
        <v>-1.032271393151829E-2</v>
      </c>
      <c r="V517" s="13">
        <f t="shared" si="102"/>
        <v>1.9441273242116086E-2</v>
      </c>
      <c r="Y517" s="28"/>
      <c r="Z517" s="28"/>
    </row>
    <row r="518" spans="1:26" x14ac:dyDescent="0.35">
      <c r="A518" s="1">
        <v>1913.06</v>
      </c>
      <c r="B518" s="2">
        <v>8.1199999999999992</v>
      </c>
      <c r="C518" s="3">
        <v>0.48</v>
      </c>
      <c r="D518" s="4">
        <v>0.66500000000000004</v>
      </c>
      <c r="E518" s="5">
        <v>9.8000000000000007</v>
      </c>
      <c r="F518" s="3">
        <f t="shared" si="103"/>
        <v>1913.4583333332948</v>
      </c>
      <c r="G518" s="6">
        <f>G513*7/12+G525*5/12</f>
        <v>4.3291666666666675</v>
      </c>
      <c r="H518" s="3">
        <f t="shared" si="95"/>
        <v>252.40688571428572</v>
      </c>
      <c r="I518" s="3">
        <f t="shared" si="96"/>
        <v>14.920604081632654</v>
      </c>
      <c r="J518" s="7">
        <f t="shared" si="104"/>
        <v>2100.0490947643902</v>
      </c>
      <c r="K518" s="3">
        <f t="shared" si="97"/>
        <v>20.671253571428572</v>
      </c>
      <c r="L518" s="7">
        <f t="shared" si="98"/>
        <v>171.9867793126009</v>
      </c>
      <c r="M518" s="27">
        <f t="shared" si="106"/>
        <v>11.491962852761239</v>
      </c>
      <c r="N518" s="9"/>
      <c r="O518" s="10">
        <f t="shared" si="107"/>
        <v>14.577005951226639</v>
      </c>
      <c r="P518" s="10"/>
      <c r="Q518" s="29">
        <f t="shared" si="108"/>
        <v>6.1927636746905143E-2</v>
      </c>
      <c r="R518" s="6">
        <f t="shared" si="99"/>
        <v>1.0055554591569871</v>
      </c>
      <c r="S518" s="6">
        <f t="shared" si="105"/>
        <v>7.0092991710331756</v>
      </c>
      <c r="T518" s="13">
        <f t="shared" si="100"/>
        <v>1.0878047528940504E-2</v>
      </c>
      <c r="U518" s="67">
        <f t="shared" si="101"/>
        <v>-9.8916250778446901E-3</v>
      </c>
      <c r="V518" s="13">
        <f t="shared" si="102"/>
        <v>2.0769672606785194E-2</v>
      </c>
      <c r="Y518" s="28"/>
      <c r="Z518" s="28"/>
    </row>
    <row r="519" spans="1:26" x14ac:dyDescent="0.35">
      <c r="A519" s="1">
        <v>1913.07</v>
      </c>
      <c r="B519" s="2">
        <v>8.23</v>
      </c>
      <c r="C519" s="3">
        <v>0.48</v>
      </c>
      <c r="D519" s="4">
        <v>0.65920000000000001</v>
      </c>
      <c r="E519" s="5">
        <v>9.9</v>
      </c>
      <c r="F519" s="3">
        <f t="shared" si="103"/>
        <v>1913.5416666666281</v>
      </c>
      <c r="G519" s="6">
        <f>G513*6/12+G525*6/12</f>
        <v>4.3049999999999997</v>
      </c>
      <c r="H519" s="3">
        <f t="shared" si="95"/>
        <v>253.24208787878791</v>
      </c>
      <c r="I519" s="3">
        <f t="shared" si="96"/>
        <v>14.769890909090909</v>
      </c>
      <c r="J519" s="7">
        <f t="shared" si="104"/>
        <v>2117.2386293262025</v>
      </c>
      <c r="K519" s="3">
        <f t="shared" si="97"/>
        <v>20.283983515151515</v>
      </c>
      <c r="L519" s="7">
        <f t="shared" si="98"/>
        <v>169.58489726024698</v>
      </c>
      <c r="M519" s="27">
        <f t="shared" si="106"/>
        <v>11.534022795459869</v>
      </c>
      <c r="N519" s="9"/>
      <c r="O519" s="10">
        <f t="shared" si="107"/>
        <v>14.645116150014802</v>
      </c>
      <c r="P519" s="10"/>
      <c r="Q519" s="29">
        <f t="shared" si="108"/>
        <v>6.2886227551677609E-2</v>
      </c>
      <c r="R519" s="6">
        <f t="shared" si="99"/>
        <v>1.0055375025029214</v>
      </c>
      <c r="S519" s="6">
        <f t="shared" si="105"/>
        <v>6.9770447124959745</v>
      </c>
      <c r="T519" s="13">
        <f t="shared" si="100"/>
        <v>5.9752625072555521E-3</v>
      </c>
      <c r="U519" s="67">
        <f t="shared" si="101"/>
        <v>-1.0044690574377735E-2</v>
      </c>
      <c r="V519" s="13">
        <f t="shared" si="102"/>
        <v>1.6019953081633287E-2</v>
      </c>
      <c r="Y519" s="28"/>
      <c r="Z519" s="28"/>
    </row>
    <row r="520" spans="1:26" x14ac:dyDescent="0.35">
      <c r="A520" s="1">
        <v>1913.08</v>
      </c>
      <c r="B520" s="2">
        <v>8.4499999999999993</v>
      </c>
      <c r="C520" s="3">
        <v>0.48</v>
      </c>
      <c r="D520" s="4">
        <v>0.65329999999999999</v>
      </c>
      <c r="E520" s="5">
        <v>9.9</v>
      </c>
      <c r="F520" s="3">
        <f t="shared" si="103"/>
        <v>1913.6249999999613</v>
      </c>
      <c r="G520" s="6">
        <f>G513*5/12+G525*7/12</f>
        <v>4.2808333333333337</v>
      </c>
      <c r="H520" s="3">
        <f t="shared" si="95"/>
        <v>260.01162121212121</v>
      </c>
      <c r="I520" s="3">
        <f t="shared" si="96"/>
        <v>14.769890909090909</v>
      </c>
      <c r="J520" s="7">
        <f t="shared" si="104"/>
        <v>2184.1258764252075</v>
      </c>
      <c r="K520" s="3">
        <f t="shared" si="97"/>
        <v>20.102436939393939</v>
      </c>
      <c r="L520" s="7">
        <f t="shared" si="98"/>
        <v>168.86265503770272</v>
      </c>
      <c r="M520" s="27">
        <f t="shared" si="106"/>
        <v>11.846840543564635</v>
      </c>
      <c r="N520" s="9"/>
      <c r="O520" s="10">
        <f t="shared" si="107"/>
        <v>15.056415065211731</v>
      </c>
      <c r="P520" s="10"/>
      <c r="Q520" s="29">
        <f t="shared" si="108"/>
        <v>6.0838566129037638E-2</v>
      </c>
      <c r="R520" s="6">
        <f t="shared" si="99"/>
        <v>1.0055195492569646</v>
      </c>
      <c r="S520" s="6">
        <f t="shared" si="105"/>
        <v>7.0156801150544146</v>
      </c>
      <c r="T520" s="13">
        <f t="shared" si="100"/>
        <v>4.4722265252603588E-3</v>
      </c>
      <c r="U520" s="67">
        <f t="shared" si="101"/>
        <v>-9.4675766482905654E-3</v>
      </c>
      <c r="V520" s="13">
        <f t="shared" si="102"/>
        <v>1.3939803173550924E-2</v>
      </c>
      <c r="Y520" s="28"/>
      <c r="Z520" s="28"/>
    </row>
    <row r="521" spans="1:26" x14ac:dyDescent="0.35">
      <c r="A521" s="1">
        <v>1913.09</v>
      </c>
      <c r="B521" s="2">
        <v>8.5299999999999994</v>
      </c>
      <c r="C521" s="3">
        <v>0.48</v>
      </c>
      <c r="D521" s="4">
        <v>0.64749999999999996</v>
      </c>
      <c r="E521" s="5">
        <v>10</v>
      </c>
      <c r="F521" s="3">
        <f t="shared" si="103"/>
        <v>1913.7083333332946</v>
      </c>
      <c r="G521" s="6">
        <f>G513*4/12+G525*8/12</f>
        <v>4.2566666666666668</v>
      </c>
      <c r="H521" s="3">
        <f t="shared" ref="H521:H584" si="109">B521*$E$1838/E521</f>
        <v>259.84853699999996</v>
      </c>
      <c r="I521" s="3">
        <f t="shared" ref="I521:I584" si="110">C521*$E$1838/E521</f>
        <v>14.622192000000002</v>
      </c>
      <c r="J521" s="7">
        <f t="shared" si="104"/>
        <v>2192.9916181484482</v>
      </c>
      <c r="K521" s="3">
        <f t="shared" ref="K521:K584" si="111">D521*$E$1838/E521</f>
        <v>19.72472775</v>
      </c>
      <c r="L521" s="7">
        <f t="shared" ref="L521:L584" si="112">K521*(J521/H521)</f>
        <v>166.46683150657918</v>
      </c>
      <c r="M521" s="27">
        <f t="shared" si="106"/>
        <v>11.843316826625976</v>
      </c>
      <c r="N521" s="9"/>
      <c r="O521" s="10">
        <f t="shared" si="107"/>
        <v>15.065935573976557</v>
      </c>
      <c r="P521" s="10"/>
      <c r="Q521" s="29">
        <f t="shared" si="108"/>
        <v>6.0951161221823258E-2</v>
      </c>
      <c r="R521" s="6">
        <f t="shared" ref="R521:R584" si="113">((G521/G522+G521/1200+((1+G522/1200)^(-119))*(1-G521/G522)))</f>
        <v>1.005501599425245</v>
      </c>
      <c r="S521" s="6">
        <f t="shared" si="105"/>
        <v>6.9838594719503586</v>
      </c>
      <c r="T521" s="13">
        <f t="shared" ref="T521:T584" si="114">(($J641/$J521)^(1/10)-1)</f>
        <v>4.6355399792461505E-3</v>
      </c>
      <c r="U521" s="67">
        <f t="shared" ref="U521:U584" si="115">(($S641/$S521)^(1/10)-1)</f>
        <v>-9.0498831368744925E-3</v>
      </c>
      <c r="V521" s="13">
        <f t="shared" ref="V521:V584" si="116">T521-U521</f>
        <v>1.3685423116120643E-2</v>
      </c>
      <c r="Y521" s="28"/>
      <c r="Z521" s="28"/>
    </row>
    <row r="522" spans="1:26" x14ac:dyDescent="0.35">
      <c r="A522" s="1">
        <v>1913.1</v>
      </c>
      <c r="B522" s="2">
        <v>8.26</v>
      </c>
      <c r="C522" s="3">
        <v>0.48</v>
      </c>
      <c r="D522" s="4">
        <v>0.64170000000000005</v>
      </c>
      <c r="E522" s="5">
        <v>10</v>
      </c>
      <c r="F522" s="3">
        <f t="shared" ref="F522:F585" si="117">F521+1/12</f>
        <v>1913.7916666666279</v>
      </c>
      <c r="G522" s="6">
        <f>G513*3/12+G525*9/12</f>
        <v>4.2324999999999999</v>
      </c>
      <c r="H522" s="3">
        <f t="shared" si="109"/>
        <v>251.62355400000001</v>
      </c>
      <c r="I522" s="3">
        <f t="shared" si="110"/>
        <v>14.622192000000002</v>
      </c>
      <c r="J522" s="7">
        <f t="shared" ref="J522:J585" si="118">J521*((H522+(I522/12))/H521)</f>
        <v>2133.8605428642582</v>
      </c>
      <c r="K522" s="3">
        <f t="shared" si="111"/>
        <v>19.548042930000001</v>
      </c>
      <c r="L522" s="7">
        <f t="shared" si="112"/>
        <v>165.7746138445514</v>
      </c>
      <c r="M522" s="27">
        <f t="shared" si="106"/>
        <v>11.471490240312299</v>
      </c>
      <c r="N522" s="9"/>
      <c r="O522" s="10">
        <f t="shared" si="107"/>
        <v>14.609857401411718</v>
      </c>
      <c r="P522" s="10"/>
      <c r="Q522" s="29">
        <f t="shared" si="108"/>
        <v>6.5108721960351279E-2</v>
      </c>
      <c r="R522" s="6">
        <f t="shared" si="113"/>
        <v>1.0054836530139013</v>
      </c>
      <c r="S522" s="6">
        <f t="shared" ref="S522:S585" si="119">S521*R521*E521/E522</f>
        <v>7.022281869207232</v>
      </c>
      <c r="T522" s="13">
        <f t="shared" si="114"/>
        <v>5.8573572307978328E-3</v>
      </c>
      <c r="U522" s="67">
        <f t="shared" si="115"/>
        <v>-9.6245751969068483E-3</v>
      </c>
      <c r="V522" s="13">
        <f t="shared" si="116"/>
        <v>1.5481932427704681E-2</v>
      </c>
      <c r="Y522" s="28"/>
      <c r="Z522" s="28"/>
    </row>
    <row r="523" spans="1:26" x14ac:dyDescent="0.35">
      <c r="A523" s="1">
        <v>1913.11</v>
      </c>
      <c r="B523" s="2">
        <v>8.0500000000000007</v>
      </c>
      <c r="C523" s="3">
        <v>0.48</v>
      </c>
      <c r="D523" s="4">
        <v>0.63580000000000003</v>
      </c>
      <c r="E523" s="5">
        <v>10.1</v>
      </c>
      <c r="F523" s="3">
        <f t="shared" si="117"/>
        <v>1913.8749999999611</v>
      </c>
      <c r="G523" s="6">
        <f>G513*2/12+G525*10/12</f>
        <v>4.2083333333333339</v>
      </c>
      <c r="H523" s="3">
        <f t="shared" si="109"/>
        <v>242.79836138613865</v>
      </c>
      <c r="I523" s="3">
        <f t="shared" si="110"/>
        <v>14.477417821782179</v>
      </c>
      <c r="J523" s="7">
        <f t="shared" si="118"/>
        <v>2069.250808113999</v>
      </c>
      <c r="K523" s="3">
        <f t="shared" si="111"/>
        <v>19.176546356435647</v>
      </c>
      <c r="L523" s="7">
        <f t="shared" si="112"/>
        <v>163.43225637253175</v>
      </c>
      <c r="M523" s="27">
        <f t="shared" si="106"/>
        <v>11.072537845038013</v>
      </c>
      <c r="N523" s="9"/>
      <c r="O523" s="10">
        <f t="shared" si="107"/>
        <v>14.120136915548965</v>
      </c>
      <c r="P523" s="10"/>
      <c r="Q523" s="29">
        <f t="shared" si="108"/>
        <v>7.0702015740189195E-2</v>
      </c>
      <c r="R523" s="6">
        <f t="shared" si="113"/>
        <v>1.0054657100290856</v>
      </c>
      <c r="S523" s="6">
        <f t="shared" si="119"/>
        <v>6.9908808181621538</v>
      </c>
      <c r="T523" s="13">
        <f t="shared" si="114"/>
        <v>1.24679045871261E-2</v>
      </c>
      <c r="U523" s="67">
        <f t="shared" si="115"/>
        <v>-8.639073767631511E-3</v>
      </c>
      <c r="V523" s="13">
        <f t="shared" si="116"/>
        <v>2.1106978354757611E-2</v>
      </c>
      <c r="Y523" s="28"/>
      <c r="Z523" s="28"/>
    </row>
    <row r="524" spans="1:26" x14ac:dyDescent="0.35">
      <c r="A524" s="1">
        <v>1913.12</v>
      </c>
      <c r="B524" s="2">
        <v>8.0399999999999991</v>
      </c>
      <c r="C524" s="3">
        <v>0.48</v>
      </c>
      <c r="D524" s="4">
        <v>0.63</v>
      </c>
      <c r="E524" s="5">
        <v>10</v>
      </c>
      <c r="F524" s="3">
        <f t="shared" si="117"/>
        <v>1913.9583333332944</v>
      </c>
      <c r="G524" s="6">
        <f>G513*1/12+G525*11/12</f>
        <v>4.184166666666667</v>
      </c>
      <c r="H524" s="3">
        <f t="shared" si="109"/>
        <v>244.92171599999998</v>
      </c>
      <c r="I524" s="3">
        <f t="shared" si="110"/>
        <v>14.622192000000002</v>
      </c>
      <c r="J524" s="7">
        <f t="shared" si="118"/>
        <v>2097.7319248269214</v>
      </c>
      <c r="K524" s="3">
        <f t="shared" si="111"/>
        <v>19.191627000000004</v>
      </c>
      <c r="L524" s="7">
        <f t="shared" si="112"/>
        <v>164.37451649763196</v>
      </c>
      <c r="M524" s="27">
        <f t="shared" si="106"/>
        <v>11.174040870036803</v>
      </c>
      <c r="N524" s="9"/>
      <c r="O524" s="10">
        <f t="shared" si="107"/>
        <v>14.268761140269396</v>
      </c>
      <c r="P524" s="10"/>
      <c r="Q524" s="29">
        <f t="shared" si="108"/>
        <v>6.9106402858134575E-2</v>
      </c>
      <c r="R524" s="6">
        <f t="shared" si="113"/>
        <v>1.0054477704769611</v>
      </c>
      <c r="S524" s="6">
        <f t="shared" si="119"/>
        <v>7.0993818550177448</v>
      </c>
      <c r="T524" s="13">
        <f t="shared" si="114"/>
        <v>1.497981548849614E-2</v>
      </c>
      <c r="U524" s="67">
        <f t="shared" si="115"/>
        <v>-9.6255167220593574E-3</v>
      </c>
      <c r="V524" s="13">
        <f t="shared" si="116"/>
        <v>2.4605332210555497E-2</v>
      </c>
      <c r="Y524" s="28"/>
      <c r="Z524" s="28"/>
    </row>
    <row r="525" spans="1:26" x14ac:dyDescent="0.35">
      <c r="A525" s="1">
        <v>1914.01</v>
      </c>
      <c r="B525" s="2">
        <v>8.3699999999999992</v>
      </c>
      <c r="C525" s="3">
        <v>0.47499999999999998</v>
      </c>
      <c r="D525" s="4">
        <v>0.62080000000000002</v>
      </c>
      <c r="E525" s="5">
        <v>10</v>
      </c>
      <c r="F525" s="3">
        <f t="shared" si="117"/>
        <v>1914.0416666666276</v>
      </c>
      <c r="G525" s="6">
        <v>4.16</v>
      </c>
      <c r="H525" s="3">
        <f t="shared" si="109"/>
        <v>254.97447299999999</v>
      </c>
      <c r="I525" s="3">
        <f t="shared" si="110"/>
        <v>14.469877500000001</v>
      </c>
      <c r="J525" s="7">
        <f t="shared" si="118"/>
        <v>2194.1606259733499</v>
      </c>
      <c r="K525" s="3">
        <f t="shared" si="111"/>
        <v>18.911368320000001</v>
      </c>
      <c r="L525" s="7">
        <f t="shared" si="112"/>
        <v>162.74013340552636</v>
      </c>
      <c r="M525" s="27">
        <f t="shared" si="106"/>
        <v>11.63609210504614</v>
      </c>
      <c r="N525" s="9"/>
      <c r="O525" s="10">
        <f t="shared" si="107"/>
        <v>14.875360055450976</v>
      </c>
      <c r="P525" s="10"/>
      <c r="Q525" s="29">
        <f t="shared" si="108"/>
        <v>6.3421527429306554E-2</v>
      </c>
      <c r="R525" s="6">
        <f t="shared" si="113"/>
        <v>1.0029258782902253</v>
      </c>
      <c r="S525" s="6">
        <f t="shared" si="119"/>
        <v>7.138057657892185</v>
      </c>
      <c r="T525" s="13">
        <f t="shared" si="114"/>
        <v>1.4197189323069681E-2</v>
      </c>
      <c r="U525" s="67">
        <f t="shared" si="115"/>
        <v>-9.626065077590007E-3</v>
      </c>
      <c r="V525" s="13">
        <f t="shared" si="116"/>
        <v>2.3823254400659688E-2</v>
      </c>
      <c r="Y525" s="28"/>
      <c r="Z525" s="28"/>
    </row>
    <row r="526" spans="1:26" x14ac:dyDescent="0.35">
      <c r="A526" s="1">
        <v>1914.02</v>
      </c>
      <c r="B526" s="2">
        <v>8.48</v>
      </c>
      <c r="C526" s="3">
        <v>0.47</v>
      </c>
      <c r="D526" s="4">
        <v>0.61170000000000002</v>
      </c>
      <c r="E526" s="5">
        <v>9.9</v>
      </c>
      <c r="F526" s="3">
        <f t="shared" si="117"/>
        <v>1914.1249999999609</v>
      </c>
      <c r="G526" s="6">
        <f>G525*11/12+G537*1/12</f>
        <v>4.166666666666667</v>
      </c>
      <c r="H526" s="3">
        <f t="shared" si="109"/>
        <v>260.93473939393942</v>
      </c>
      <c r="I526" s="3">
        <f t="shared" si="110"/>
        <v>14.462184848484849</v>
      </c>
      <c r="J526" s="7">
        <f t="shared" si="118"/>
        <v>2255.8222688177634</v>
      </c>
      <c r="K526" s="3">
        <f t="shared" si="111"/>
        <v>18.822379727272729</v>
      </c>
      <c r="L526" s="7">
        <f t="shared" si="112"/>
        <v>162.72246248063985</v>
      </c>
      <c r="M526" s="27">
        <f t="shared" si="106"/>
        <v>11.910233879798248</v>
      </c>
      <c r="N526" s="9"/>
      <c r="O526" s="10">
        <f t="shared" si="107"/>
        <v>15.242178170369364</v>
      </c>
      <c r="P526" s="10"/>
      <c r="Q526" s="29">
        <f t="shared" si="108"/>
        <v>5.8042327223677206E-2</v>
      </c>
      <c r="R526" s="6">
        <f t="shared" si="113"/>
        <v>1.0029316012375706</v>
      </c>
      <c r="S526" s="6">
        <f t="shared" si="119"/>
        <v>7.2312552988159471</v>
      </c>
      <c r="T526" s="13">
        <f t="shared" si="114"/>
        <v>1.2940338427729792E-2</v>
      </c>
      <c r="U526" s="67">
        <f t="shared" si="115"/>
        <v>-9.8679797779215317E-3</v>
      </c>
      <c r="V526" s="13">
        <f t="shared" si="116"/>
        <v>2.2808318205651323E-2</v>
      </c>
      <c r="Y526" s="28"/>
      <c r="Z526" s="28"/>
    </row>
    <row r="527" spans="1:26" x14ac:dyDescent="0.35">
      <c r="A527" s="1">
        <v>1914.03</v>
      </c>
      <c r="B527" s="2">
        <v>8.32</v>
      </c>
      <c r="C527" s="3">
        <v>0.46500000000000002</v>
      </c>
      <c r="D527" s="4">
        <v>0.60250000000000004</v>
      </c>
      <c r="E527" s="5">
        <v>9.9</v>
      </c>
      <c r="F527" s="3">
        <f t="shared" si="117"/>
        <v>1914.2083333332941</v>
      </c>
      <c r="G527" s="6">
        <f>G525*10/12+G537*2/12</f>
        <v>4.1733333333333338</v>
      </c>
      <c r="H527" s="3">
        <f t="shared" si="109"/>
        <v>256.01144242424243</v>
      </c>
      <c r="I527" s="3">
        <f t="shared" si="110"/>
        <v>14.308331818181818</v>
      </c>
      <c r="J527" s="7">
        <f t="shared" si="118"/>
        <v>2223.5677346085472</v>
      </c>
      <c r="K527" s="3">
        <f t="shared" si="111"/>
        <v>18.539290151515154</v>
      </c>
      <c r="L527" s="7">
        <f t="shared" si="112"/>
        <v>161.02158174298674</v>
      </c>
      <c r="M527" s="27">
        <f t="shared" si="106"/>
        <v>11.685526018836834</v>
      </c>
      <c r="N527" s="9"/>
      <c r="O527" s="10">
        <f t="shared" si="107"/>
        <v>14.971980169053344</v>
      </c>
      <c r="P527" s="10"/>
      <c r="Q527" s="29">
        <f t="shared" si="108"/>
        <v>6.0737861694664837E-2</v>
      </c>
      <c r="R527" s="6">
        <f t="shared" si="113"/>
        <v>1.002937324112795</v>
      </c>
      <c r="S527" s="6">
        <f t="shared" si="119"/>
        <v>7.2524544557991462</v>
      </c>
      <c r="T527" s="13">
        <f t="shared" si="114"/>
        <v>1.3547488395359464E-2</v>
      </c>
      <c r="U527" s="67">
        <f t="shared" si="115"/>
        <v>-9.1129440450385957E-3</v>
      </c>
      <c r="V527" s="13">
        <f t="shared" si="116"/>
        <v>2.2660432440398059E-2</v>
      </c>
      <c r="Y527" s="28"/>
      <c r="Z527" s="28"/>
    </row>
    <row r="528" spans="1:26" x14ac:dyDescent="0.35">
      <c r="A528" s="1">
        <v>1914.04</v>
      </c>
      <c r="B528" s="2">
        <v>8.1199999999999992</v>
      </c>
      <c r="C528" s="3">
        <v>0.46</v>
      </c>
      <c r="D528" s="4">
        <v>0.59330000000000005</v>
      </c>
      <c r="E528" s="5">
        <v>9.8000000000000007</v>
      </c>
      <c r="F528" s="3">
        <f t="shared" si="117"/>
        <v>1914.2916666666274</v>
      </c>
      <c r="G528" s="6">
        <f>G525*9/12+G537*3/12</f>
        <v>4.18</v>
      </c>
      <c r="H528" s="3">
        <f t="shared" si="109"/>
        <v>252.40688571428572</v>
      </c>
      <c r="I528" s="3">
        <f t="shared" si="110"/>
        <v>14.298912244897959</v>
      </c>
      <c r="J528" s="7">
        <f t="shared" si="118"/>
        <v>2202.6099760228099</v>
      </c>
      <c r="K528" s="3">
        <f t="shared" si="111"/>
        <v>18.442488336734694</v>
      </c>
      <c r="L528" s="7">
        <f t="shared" si="112"/>
        <v>160.93700723821837</v>
      </c>
      <c r="M528" s="27">
        <f t="shared" si="106"/>
        <v>11.522662536200242</v>
      </c>
      <c r="N528" s="9"/>
      <c r="O528" s="10">
        <f t="shared" si="107"/>
        <v>14.781642625967594</v>
      </c>
      <c r="P528" s="10"/>
      <c r="Q528" s="29">
        <f t="shared" si="108"/>
        <v>6.2010776197820063E-2</v>
      </c>
      <c r="R528" s="6">
        <f t="shared" si="113"/>
        <v>1.0029430469159344</v>
      </c>
      <c r="S528" s="6">
        <f t="shared" si="119"/>
        <v>7.3479792780587969</v>
      </c>
      <c r="T528" s="13">
        <f t="shared" si="114"/>
        <v>1.3276523399382789E-2</v>
      </c>
      <c r="U528" s="67">
        <f t="shared" si="115"/>
        <v>-9.3620167725330106E-3</v>
      </c>
      <c r="V528" s="13">
        <f t="shared" si="116"/>
        <v>2.26385401719158E-2</v>
      </c>
      <c r="Y528" s="28"/>
      <c r="Z528" s="28"/>
    </row>
    <row r="529" spans="1:26" x14ac:dyDescent="0.35">
      <c r="A529" s="1">
        <v>1914.05</v>
      </c>
      <c r="B529" s="2">
        <v>8.17</v>
      </c>
      <c r="C529" s="3">
        <v>0.45500000000000002</v>
      </c>
      <c r="D529" s="4">
        <v>0.58420000000000005</v>
      </c>
      <c r="E529" s="5">
        <v>9.9</v>
      </c>
      <c r="F529" s="3">
        <f t="shared" si="117"/>
        <v>1914.3749999999607</v>
      </c>
      <c r="G529" s="6">
        <f>G525*8/12+G537*4/12</f>
        <v>4.1866666666666665</v>
      </c>
      <c r="H529" s="3">
        <f t="shared" si="109"/>
        <v>251.39585151515149</v>
      </c>
      <c r="I529" s="3">
        <f t="shared" si="110"/>
        <v>14.000625757575758</v>
      </c>
      <c r="J529" s="7">
        <f t="shared" si="118"/>
        <v>2203.9685462651901</v>
      </c>
      <c r="K529" s="3">
        <f t="shared" si="111"/>
        <v>17.976188060606063</v>
      </c>
      <c r="L529" s="7">
        <f t="shared" si="112"/>
        <v>157.59589041959907</v>
      </c>
      <c r="M529" s="27">
        <f t="shared" si="106"/>
        <v>11.479008694164486</v>
      </c>
      <c r="N529" s="9"/>
      <c r="O529" s="10">
        <f t="shared" si="107"/>
        <v>14.742681655780236</v>
      </c>
      <c r="P529" s="10"/>
      <c r="Q529" s="29">
        <f t="shared" si="108"/>
        <v>6.5677718833512588E-2</v>
      </c>
      <c r="R529" s="6">
        <f t="shared" si="113"/>
        <v>1.0029487696470247</v>
      </c>
      <c r="S529" s="6">
        <f t="shared" si="119"/>
        <v>7.2951642740355656</v>
      </c>
      <c r="T529" s="13">
        <f t="shared" si="114"/>
        <v>1.339102029937167E-2</v>
      </c>
      <c r="U529" s="67">
        <f t="shared" si="115"/>
        <v>-8.1817421083246744E-3</v>
      </c>
      <c r="V529" s="13">
        <f t="shared" si="116"/>
        <v>2.1572762407696344E-2</v>
      </c>
      <c r="Y529" s="28"/>
      <c r="Z529" s="28"/>
    </row>
    <row r="530" spans="1:26" x14ac:dyDescent="0.35">
      <c r="A530" s="1">
        <v>1914.06</v>
      </c>
      <c r="B530" s="2">
        <v>8.1300000000000008</v>
      </c>
      <c r="C530" s="3">
        <v>0.45</v>
      </c>
      <c r="D530" s="4">
        <v>0.57499999999999996</v>
      </c>
      <c r="E530" s="5">
        <v>9.9</v>
      </c>
      <c r="F530" s="3">
        <f t="shared" si="117"/>
        <v>1914.4583333332939</v>
      </c>
      <c r="G530" s="6">
        <f>G525*7/12+G537*5/12</f>
        <v>4.1933333333333334</v>
      </c>
      <c r="H530" s="3">
        <f t="shared" si="109"/>
        <v>250.16502727272731</v>
      </c>
      <c r="I530" s="3">
        <f t="shared" si="110"/>
        <v>13.846772727272729</v>
      </c>
      <c r="J530" s="7">
        <f t="shared" si="118"/>
        <v>2203.2941372853052</v>
      </c>
      <c r="K530" s="3">
        <f t="shared" si="111"/>
        <v>17.693098484848484</v>
      </c>
      <c r="L530" s="7">
        <f t="shared" si="112"/>
        <v>155.82953615486471</v>
      </c>
      <c r="M530" s="27">
        <f t="shared" si="106"/>
        <v>11.428715168831895</v>
      </c>
      <c r="N530" s="9"/>
      <c r="O530" s="10">
        <f t="shared" si="107"/>
        <v>14.694917610765897</v>
      </c>
      <c r="P530" s="10"/>
      <c r="Q530" s="29">
        <f t="shared" si="108"/>
        <v>6.5994415246006105E-2</v>
      </c>
      <c r="R530" s="6">
        <f t="shared" si="113"/>
        <v>1.0029544923061013</v>
      </c>
      <c r="S530" s="6">
        <f t="shared" si="119"/>
        <v>7.3166760330169014</v>
      </c>
      <c r="T530" s="13">
        <f t="shared" si="114"/>
        <v>1.5848515590267009E-2</v>
      </c>
      <c r="U530" s="67">
        <f t="shared" si="115"/>
        <v>-8.0095128875690147E-3</v>
      </c>
      <c r="V530" s="13">
        <f t="shared" si="116"/>
        <v>2.3858028477836024E-2</v>
      </c>
      <c r="Y530" s="28"/>
      <c r="Z530" s="28"/>
    </row>
    <row r="531" spans="1:26" x14ac:dyDescent="0.35">
      <c r="A531" s="1">
        <v>1914.07</v>
      </c>
      <c r="B531" s="2">
        <v>7.68</v>
      </c>
      <c r="C531" s="3">
        <v>0.44500000000000001</v>
      </c>
      <c r="D531" s="4">
        <v>0.56579999999999997</v>
      </c>
      <c r="E531" s="5">
        <v>10</v>
      </c>
      <c r="F531" s="3">
        <f t="shared" si="117"/>
        <v>1914.5416666666272</v>
      </c>
      <c r="G531" s="6">
        <f>G525*6/12+G537*6/12</f>
        <v>4.2</v>
      </c>
      <c r="H531" s="3">
        <f t="shared" si="109"/>
        <v>233.95507200000003</v>
      </c>
      <c r="I531" s="3">
        <f t="shared" si="110"/>
        <v>13.555990500000002</v>
      </c>
      <c r="J531" s="7">
        <f t="shared" si="118"/>
        <v>2070.4765585021796</v>
      </c>
      <c r="K531" s="3">
        <f t="shared" si="111"/>
        <v>17.235908819999999</v>
      </c>
      <c r="L531" s="7">
        <f t="shared" si="112"/>
        <v>152.53589020840272</v>
      </c>
      <c r="M531" s="27">
        <f t="shared" si="106"/>
        <v>10.694345183040149</v>
      </c>
      <c r="N531" s="9"/>
      <c r="O531" s="10">
        <f t="shared" si="107"/>
        <v>13.769849699257298</v>
      </c>
      <c r="P531" s="10"/>
      <c r="Q531" s="29">
        <f t="shared" si="108"/>
        <v>7.296229128121004E-2</v>
      </c>
      <c r="R531" s="6">
        <f t="shared" si="113"/>
        <v>1.0029602148931998</v>
      </c>
      <c r="S531" s="6">
        <f t="shared" si="119"/>
        <v>7.2649101651020604</v>
      </c>
      <c r="T531" s="13">
        <f t="shared" si="114"/>
        <v>2.6735809697336244E-2</v>
      </c>
      <c r="U531" s="67">
        <f t="shared" si="115"/>
        <v>-7.4237590536836429E-3</v>
      </c>
      <c r="V531" s="13">
        <f t="shared" si="116"/>
        <v>3.4159568751019886E-2</v>
      </c>
      <c r="Y531" s="28"/>
      <c r="Z531" s="28"/>
    </row>
    <row r="532" spans="1:26" x14ac:dyDescent="0.35">
      <c r="A532" s="1">
        <v>1914.08</v>
      </c>
      <c r="B532" s="2">
        <v>7.68</v>
      </c>
      <c r="C532" s="3">
        <v>0.44</v>
      </c>
      <c r="D532" s="4">
        <v>0.55669999999999997</v>
      </c>
      <c r="E532" s="5">
        <v>10.199999999999999</v>
      </c>
      <c r="F532" s="3">
        <f t="shared" si="117"/>
        <v>1914.6249999999604</v>
      </c>
      <c r="G532" s="6">
        <f>G525*5/12+G537*7/12</f>
        <v>4.206666666666667</v>
      </c>
      <c r="H532" s="3">
        <f t="shared" si="109"/>
        <v>229.36771764705887</v>
      </c>
      <c r="I532" s="3">
        <f t="shared" si="110"/>
        <v>13.140858823529415</v>
      </c>
      <c r="J532" s="7">
        <f t="shared" si="118"/>
        <v>2039.5702414098864</v>
      </c>
      <c r="K532" s="3">
        <f t="shared" si="111"/>
        <v>16.626172970588236</v>
      </c>
      <c r="L532" s="7">
        <f t="shared" si="112"/>
        <v>147.84228559803174</v>
      </c>
      <c r="M532" s="27">
        <f t="shared" si="106"/>
        <v>10.492046265076445</v>
      </c>
      <c r="N532" s="9"/>
      <c r="O532" s="10">
        <f t="shared" si="107"/>
        <v>13.528140067051339</v>
      </c>
      <c r="P532" s="10"/>
      <c r="Q532" s="29">
        <f t="shared" si="108"/>
        <v>7.5527102476564731E-2</v>
      </c>
      <c r="R532" s="6">
        <f t="shared" si="113"/>
        <v>1.0029659374083564</v>
      </c>
      <c r="S532" s="6">
        <f t="shared" si="119"/>
        <v>7.1435449611476036</v>
      </c>
      <c r="T532" s="13">
        <f t="shared" si="114"/>
        <v>3.2862520619821423E-2</v>
      </c>
      <c r="U532" s="67">
        <f t="shared" si="115"/>
        <v>-4.7036406680173171E-3</v>
      </c>
      <c r="V532" s="13">
        <f t="shared" si="116"/>
        <v>3.756616128783874E-2</v>
      </c>
      <c r="Y532" s="28"/>
      <c r="Z532" s="28"/>
    </row>
    <row r="533" spans="1:26" x14ac:dyDescent="0.35">
      <c r="A533" s="1">
        <v>1914.09</v>
      </c>
      <c r="B533" s="2">
        <v>7.68</v>
      </c>
      <c r="C533" s="3">
        <v>0.435</v>
      </c>
      <c r="D533" s="4">
        <v>0.54749999999999999</v>
      </c>
      <c r="E533" s="5">
        <v>10.199999999999999</v>
      </c>
      <c r="F533" s="3">
        <f t="shared" si="117"/>
        <v>1914.7083333332937</v>
      </c>
      <c r="G533" s="6">
        <f>G525*4/12+G537*8/12</f>
        <v>4.2133333333333329</v>
      </c>
      <c r="H533" s="3">
        <f t="shared" si="109"/>
        <v>229.36771764705887</v>
      </c>
      <c r="I533" s="3">
        <f t="shared" si="110"/>
        <v>12.991530882352944</v>
      </c>
      <c r="J533" s="7">
        <f t="shared" si="118"/>
        <v>2049.1971191769576</v>
      </c>
      <c r="K533" s="3">
        <f t="shared" si="111"/>
        <v>16.35140955882353</v>
      </c>
      <c r="L533" s="7">
        <f t="shared" si="112"/>
        <v>146.08534150382604</v>
      </c>
      <c r="M533" s="27">
        <f t="shared" si="106"/>
        <v>10.500497301802138</v>
      </c>
      <c r="N533" s="9"/>
      <c r="O533" s="10">
        <f t="shared" si="107"/>
        <v>13.558230015308219</v>
      </c>
      <c r="P533" s="10"/>
      <c r="Q533" s="29">
        <f t="shared" si="108"/>
        <v>7.4202323100274942E-2</v>
      </c>
      <c r="R533" s="6">
        <f t="shared" si="113"/>
        <v>1.0029716598516059</v>
      </c>
      <c r="S533" s="6">
        <f t="shared" si="119"/>
        <v>7.1647322683761461</v>
      </c>
      <c r="T533" s="13">
        <f t="shared" si="114"/>
        <v>3.1277377894172398E-2</v>
      </c>
      <c r="U533" s="67">
        <f t="shared" si="115"/>
        <v>-5.1200046587526193E-3</v>
      </c>
      <c r="V533" s="13">
        <f t="shared" si="116"/>
        <v>3.6397382552925017E-2</v>
      </c>
      <c r="Y533" s="28"/>
      <c r="Z533" s="28"/>
    </row>
    <row r="534" spans="1:26" x14ac:dyDescent="0.35">
      <c r="A534" s="1">
        <v>1914.1</v>
      </c>
      <c r="B534" s="2">
        <v>7.68</v>
      </c>
      <c r="C534" s="3">
        <v>0.43</v>
      </c>
      <c r="D534" s="4">
        <v>0.5383</v>
      </c>
      <c r="E534" s="5">
        <v>10.1</v>
      </c>
      <c r="F534" s="3">
        <f t="shared" si="117"/>
        <v>1914.791666666627</v>
      </c>
      <c r="G534" s="6">
        <f>G525*3/12+G537*9/12</f>
        <v>4.2200000000000006</v>
      </c>
      <c r="H534" s="3">
        <f t="shared" si="109"/>
        <v>231.63868514851487</v>
      </c>
      <c r="I534" s="3">
        <f t="shared" si="110"/>
        <v>12.969353465346536</v>
      </c>
      <c r="J534" s="7">
        <f t="shared" si="118"/>
        <v>2079.1420054004911</v>
      </c>
      <c r="K534" s="3">
        <f t="shared" si="111"/>
        <v>16.235820861386138</v>
      </c>
      <c r="L534" s="7">
        <f t="shared" si="112"/>
        <v>145.72944550873493</v>
      </c>
      <c r="M534" s="27">
        <f t="shared" si="106"/>
        <v>10.61275946612623</v>
      </c>
      <c r="N534" s="9"/>
      <c r="O534" s="10">
        <f t="shared" si="107"/>
        <v>13.722477893212863</v>
      </c>
      <c r="P534" s="10"/>
      <c r="Q534" s="29">
        <f t="shared" si="108"/>
        <v>7.2122747418878558E-2</v>
      </c>
      <c r="R534" s="6">
        <f t="shared" si="113"/>
        <v>1.002977382222985</v>
      </c>
      <c r="S534" s="6">
        <f t="shared" si="119"/>
        <v>7.2571721622947472</v>
      </c>
      <c r="T534" s="13">
        <f t="shared" si="114"/>
        <v>2.8350805783321498E-2</v>
      </c>
      <c r="U534" s="67">
        <f t="shared" si="115"/>
        <v>-6.5139247002863332E-3</v>
      </c>
      <c r="V534" s="13">
        <f t="shared" si="116"/>
        <v>3.4864730483607831E-2</v>
      </c>
      <c r="Y534" s="28"/>
      <c r="Z534" s="28"/>
    </row>
    <row r="535" spans="1:26" x14ac:dyDescent="0.35">
      <c r="A535" s="1">
        <v>1914.11</v>
      </c>
      <c r="B535" s="2">
        <v>7.68</v>
      </c>
      <c r="C535" s="3">
        <v>0.42499999999999999</v>
      </c>
      <c r="D535" s="4">
        <v>0.5292</v>
      </c>
      <c r="E535" s="5">
        <v>10.199999999999999</v>
      </c>
      <c r="F535" s="3">
        <f t="shared" si="117"/>
        <v>1914.8749999999602</v>
      </c>
      <c r="G535" s="6">
        <f>G525*2/12+G537*10/12</f>
        <v>4.2266666666666666</v>
      </c>
      <c r="H535" s="3">
        <f t="shared" si="109"/>
        <v>229.36771764705887</v>
      </c>
      <c r="I535" s="3">
        <f t="shared" si="110"/>
        <v>12.692875000000003</v>
      </c>
      <c r="J535" s="7">
        <f t="shared" si="118"/>
        <v>2068.2523168967073</v>
      </c>
      <c r="K535" s="3">
        <f t="shared" si="111"/>
        <v>15.804869294117649</v>
      </c>
      <c r="L535" s="7">
        <f t="shared" si="112"/>
        <v>142.51551121116373</v>
      </c>
      <c r="M535" s="27">
        <f t="shared" si="106"/>
        <v>10.516917642992128</v>
      </c>
      <c r="N535" s="9"/>
      <c r="O535" s="10">
        <f t="shared" si="107"/>
        <v>13.617092303207144</v>
      </c>
      <c r="P535" s="10"/>
      <c r="Q535" s="29">
        <f t="shared" si="108"/>
        <v>7.1602652010320983E-2</v>
      </c>
      <c r="R535" s="6">
        <f t="shared" si="113"/>
        <v>1.0029831045225286</v>
      </c>
      <c r="S535" s="6">
        <f t="shared" si="119"/>
        <v>7.2074189539771609</v>
      </c>
      <c r="T535" s="13">
        <f t="shared" si="114"/>
        <v>3.4988066159721054E-2</v>
      </c>
      <c r="U535" s="67">
        <f t="shared" si="115"/>
        <v>-5.371128359994537E-3</v>
      </c>
      <c r="V535" s="13">
        <f t="shared" si="116"/>
        <v>4.0359194519715591E-2</v>
      </c>
      <c r="Y535" s="28"/>
      <c r="Z535" s="28"/>
    </row>
    <row r="536" spans="1:26" x14ac:dyDescent="0.35">
      <c r="A536" s="1">
        <v>1914.12</v>
      </c>
      <c r="B536" s="2">
        <v>7.35</v>
      </c>
      <c r="C536" s="3">
        <v>0.42</v>
      </c>
      <c r="D536" s="4">
        <v>0.52</v>
      </c>
      <c r="E536" s="5">
        <v>10.1</v>
      </c>
      <c r="F536" s="3">
        <f t="shared" si="117"/>
        <v>1914.9583333332935</v>
      </c>
      <c r="G536" s="6">
        <f>G525*1/12+G537*11/12</f>
        <v>4.2333333333333334</v>
      </c>
      <c r="H536" s="3">
        <f t="shared" si="109"/>
        <v>221.68546039603962</v>
      </c>
      <c r="I536" s="3">
        <f t="shared" si="110"/>
        <v>12.667740594059406</v>
      </c>
      <c r="J536" s="7">
        <f t="shared" si="118"/>
        <v>2008.4988948390865</v>
      </c>
      <c r="K536" s="3">
        <f t="shared" si="111"/>
        <v>15.683869306930694</v>
      </c>
      <c r="L536" s="7">
        <f t="shared" si="112"/>
        <v>142.09788099541836</v>
      </c>
      <c r="M536" s="27">
        <f t="shared" si="106"/>
        <v>10.172217991997869</v>
      </c>
      <c r="N536" s="9"/>
      <c r="O536" s="10">
        <f t="shared" si="107"/>
        <v>13.191719327709951</v>
      </c>
      <c r="P536" s="10"/>
      <c r="Q536" s="29">
        <f t="shared" si="108"/>
        <v>7.3754825935587368E-2</v>
      </c>
      <c r="R536" s="6">
        <f t="shared" si="113"/>
        <v>1.0029888267502722</v>
      </c>
      <c r="S536" s="6">
        <f t="shared" si="119"/>
        <v>7.3004928978372465</v>
      </c>
      <c r="T536" s="13">
        <f t="shared" si="114"/>
        <v>4.3359350795322049E-2</v>
      </c>
      <c r="U536" s="67">
        <f t="shared" si="115"/>
        <v>-6.7650081812419272E-3</v>
      </c>
      <c r="V536" s="13">
        <f t="shared" si="116"/>
        <v>5.0124358976563976E-2</v>
      </c>
      <c r="Y536" s="28"/>
      <c r="Z536" s="28"/>
    </row>
    <row r="537" spans="1:26" x14ac:dyDescent="0.35">
      <c r="A537" s="1">
        <v>1915.01</v>
      </c>
      <c r="B537" s="2">
        <v>7.48</v>
      </c>
      <c r="C537" s="3">
        <v>0.42080000000000001</v>
      </c>
      <c r="D537" s="4">
        <v>0.55000000000000004</v>
      </c>
      <c r="E537" s="5">
        <v>10.1</v>
      </c>
      <c r="F537" s="3">
        <f t="shared" si="117"/>
        <v>1915.0416666666267</v>
      </c>
      <c r="G537" s="6">
        <v>4.24</v>
      </c>
      <c r="H537" s="3">
        <f t="shared" si="109"/>
        <v>225.60642772277231</v>
      </c>
      <c r="I537" s="3">
        <f t="shared" si="110"/>
        <v>12.691869623762377</v>
      </c>
      <c r="J537" s="7">
        <f t="shared" si="118"/>
        <v>2053.6058632166064</v>
      </c>
      <c r="K537" s="3">
        <f t="shared" si="111"/>
        <v>16.588707920792082</v>
      </c>
      <c r="L537" s="7">
        <f t="shared" si="112"/>
        <v>151.00043111886814</v>
      </c>
      <c r="M537" s="27">
        <f t="shared" si="106"/>
        <v>10.359834197757273</v>
      </c>
      <c r="N537" s="9"/>
      <c r="O537" s="10">
        <f t="shared" si="107"/>
        <v>13.455503012706057</v>
      </c>
      <c r="P537" s="10"/>
      <c r="Q537" s="29">
        <f t="shared" si="108"/>
        <v>7.1907823631394668E-2</v>
      </c>
      <c r="R537" s="6">
        <f t="shared" si="113"/>
        <v>1.0048142824374222</v>
      </c>
      <c r="S537" s="6">
        <f t="shared" si="119"/>
        <v>7.3223128063004754</v>
      </c>
      <c r="T537" s="13">
        <f t="shared" si="114"/>
        <v>4.5725557855251564E-2</v>
      </c>
      <c r="U537" s="67">
        <f t="shared" si="115"/>
        <v>-6.6053778011641029E-3</v>
      </c>
      <c r="V537" s="13">
        <f t="shared" si="116"/>
        <v>5.2330935656415667E-2</v>
      </c>
      <c r="Y537" s="28"/>
      <c r="Z537" s="28"/>
    </row>
    <row r="538" spans="1:26" x14ac:dyDescent="0.35">
      <c r="A538" s="1">
        <v>1915.02</v>
      </c>
      <c r="B538" s="2">
        <v>7.38</v>
      </c>
      <c r="C538" s="3">
        <v>0.42170000000000002</v>
      </c>
      <c r="D538" s="4">
        <v>0.57999999999999996</v>
      </c>
      <c r="E538" s="5">
        <v>10</v>
      </c>
      <c r="F538" s="3">
        <f t="shared" si="117"/>
        <v>1915.12499999996</v>
      </c>
      <c r="G538" s="6">
        <f>G537*11/12+G549*1/12</f>
        <v>4.2241666666666671</v>
      </c>
      <c r="H538" s="3">
        <f t="shared" si="109"/>
        <v>224.81620200000003</v>
      </c>
      <c r="I538" s="3">
        <f t="shared" si="110"/>
        <v>12.846204930000003</v>
      </c>
      <c r="J538" s="7">
        <f t="shared" si="118"/>
        <v>2056.1572442888919</v>
      </c>
      <c r="K538" s="3">
        <f t="shared" si="111"/>
        <v>17.668482000000001</v>
      </c>
      <c r="L538" s="7">
        <f t="shared" si="112"/>
        <v>161.59501377880179</v>
      </c>
      <c r="M538" s="27">
        <f t="shared" si="106"/>
        <v>10.329786209660696</v>
      </c>
      <c r="N538" s="9"/>
      <c r="O538" s="10">
        <f t="shared" si="107"/>
        <v>13.435767253018033</v>
      </c>
      <c r="P538" s="10"/>
      <c r="Q538" s="29">
        <f t="shared" si="108"/>
        <v>7.1334717986856949E-2</v>
      </c>
      <c r="R538" s="6">
        <f t="shared" si="113"/>
        <v>1.004802029369261</v>
      </c>
      <c r="S538" s="6">
        <f t="shared" si="119"/>
        <v>7.4311401331276112</v>
      </c>
      <c r="T538" s="13">
        <f t="shared" si="114"/>
        <v>4.7544296397374453E-2</v>
      </c>
      <c r="U538" s="67">
        <f t="shared" si="115"/>
        <v>-7.0536965882035396E-3</v>
      </c>
      <c r="V538" s="13">
        <f t="shared" si="116"/>
        <v>5.4597992985577992E-2</v>
      </c>
      <c r="Y538" s="28"/>
      <c r="Z538" s="28"/>
    </row>
    <row r="539" spans="1:26" x14ac:dyDescent="0.35">
      <c r="A539" s="1">
        <v>1915.03</v>
      </c>
      <c r="B539" s="2">
        <v>7.57</v>
      </c>
      <c r="C539" s="3">
        <v>0.42249999999999999</v>
      </c>
      <c r="D539" s="4">
        <v>0.61</v>
      </c>
      <c r="E539" s="5">
        <v>9.9</v>
      </c>
      <c r="F539" s="3">
        <f t="shared" si="117"/>
        <v>1915.2083333332932</v>
      </c>
      <c r="G539" s="6">
        <f>G537*10/12+G549*2/12</f>
        <v>4.2083333333333339</v>
      </c>
      <c r="H539" s="3">
        <f t="shared" si="109"/>
        <v>232.9334878787879</v>
      </c>
      <c r="I539" s="3">
        <f t="shared" si="110"/>
        <v>13.000581060606061</v>
      </c>
      <c r="J539" s="7">
        <f t="shared" si="118"/>
        <v>2140.3060700377191</v>
      </c>
      <c r="K539" s="3">
        <f t="shared" si="111"/>
        <v>18.770069696969696</v>
      </c>
      <c r="L539" s="7">
        <f t="shared" si="112"/>
        <v>172.4685208352719</v>
      </c>
      <c r="M539" s="27">
        <f t="shared" si="106"/>
        <v>10.707013188682819</v>
      </c>
      <c r="N539" s="9"/>
      <c r="O539" s="10">
        <f t="shared" si="107"/>
        <v>13.942381087442412</v>
      </c>
      <c r="P539" s="10"/>
      <c r="Q539" s="29">
        <f t="shared" si="108"/>
        <v>6.8208639007930894E-2</v>
      </c>
      <c r="R539" s="6">
        <f t="shared" si="113"/>
        <v>1.0047897772647538</v>
      </c>
      <c r="S539" s="6">
        <f t="shared" si="119"/>
        <v>7.542247157872711</v>
      </c>
      <c r="T539" s="13">
        <f t="shared" si="114"/>
        <v>4.0445368556087491E-2</v>
      </c>
      <c r="U539" s="67">
        <f t="shared" si="115"/>
        <v>-8.6617252536855815E-3</v>
      </c>
      <c r="V539" s="13">
        <f t="shared" si="116"/>
        <v>4.9107093809773072E-2</v>
      </c>
      <c r="Y539" s="28"/>
      <c r="Z539" s="28"/>
    </row>
    <row r="540" spans="1:26" x14ac:dyDescent="0.35">
      <c r="A540" s="1">
        <v>1915.04</v>
      </c>
      <c r="B540" s="2">
        <v>8.14</v>
      </c>
      <c r="C540" s="3">
        <v>0.42330000000000001</v>
      </c>
      <c r="D540" s="4">
        <v>0.64</v>
      </c>
      <c r="E540" s="5">
        <v>10</v>
      </c>
      <c r="F540" s="3">
        <f t="shared" si="117"/>
        <v>1915.2916666666265</v>
      </c>
      <c r="G540" s="6">
        <f>G537*9/12+G549*3/12</f>
        <v>4.1924999999999999</v>
      </c>
      <c r="H540" s="3">
        <f t="shared" si="109"/>
        <v>247.968006</v>
      </c>
      <c r="I540" s="3">
        <f t="shared" si="110"/>
        <v>12.894945570000001</v>
      </c>
      <c r="J540" s="7">
        <f t="shared" si="118"/>
        <v>2288.3242800079702</v>
      </c>
      <c r="K540" s="3">
        <f t="shared" si="111"/>
        <v>19.496256000000002</v>
      </c>
      <c r="L540" s="7">
        <f t="shared" si="112"/>
        <v>179.9173881087348</v>
      </c>
      <c r="M540" s="27">
        <f t="shared" si="106"/>
        <v>11.401123789000192</v>
      </c>
      <c r="N540" s="9"/>
      <c r="O540" s="10">
        <f t="shared" si="107"/>
        <v>14.855567969356278</v>
      </c>
      <c r="P540" s="10"/>
      <c r="Q540" s="29">
        <f t="shared" si="108"/>
        <v>6.3703423729853131E-2</v>
      </c>
      <c r="R540" s="6">
        <f t="shared" si="113"/>
        <v>1.0047775261250353</v>
      </c>
      <c r="S540" s="6">
        <f t="shared" si="119"/>
        <v>7.5025891134162972</v>
      </c>
      <c r="T540" s="13">
        <f t="shared" si="114"/>
        <v>3.3483833698883636E-2</v>
      </c>
      <c r="U540" s="67">
        <f t="shared" si="115"/>
        <v>-7.1251634677615971E-3</v>
      </c>
      <c r="V540" s="13">
        <f t="shared" si="116"/>
        <v>4.0608997166645233E-2</v>
      </c>
      <c r="Y540" s="28"/>
      <c r="Z540" s="28"/>
    </row>
    <row r="541" spans="1:26" x14ac:dyDescent="0.35">
      <c r="A541" s="1">
        <v>1915.05</v>
      </c>
      <c r="B541" s="2">
        <v>7.95</v>
      </c>
      <c r="C541" s="3">
        <v>0.42420000000000002</v>
      </c>
      <c r="D541" s="4">
        <v>0.67</v>
      </c>
      <c r="E541" s="5">
        <v>10.1</v>
      </c>
      <c r="F541" s="3">
        <f t="shared" si="117"/>
        <v>1915.3749999999598</v>
      </c>
      <c r="G541" s="6">
        <f>G537*8/12+G549*4/12</f>
        <v>4.1766666666666667</v>
      </c>
      <c r="H541" s="3">
        <f t="shared" si="109"/>
        <v>239.78223267326737</v>
      </c>
      <c r="I541" s="3">
        <f t="shared" si="110"/>
        <v>12.794418000000002</v>
      </c>
      <c r="J541" s="7">
        <f t="shared" si="118"/>
        <v>2222.6227028683252</v>
      </c>
      <c r="K541" s="3">
        <f t="shared" si="111"/>
        <v>20.208062376237628</v>
      </c>
      <c r="L541" s="7">
        <f t="shared" si="112"/>
        <v>187.31537244299091</v>
      </c>
      <c r="M541" s="27">
        <f t="shared" si="106"/>
        <v>11.026929876471321</v>
      </c>
      <c r="N541" s="9"/>
      <c r="O541" s="10">
        <f t="shared" si="107"/>
        <v>14.376666202260198</v>
      </c>
      <c r="P541" s="10"/>
      <c r="Q541" s="29">
        <f t="shared" si="108"/>
        <v>6.9016953859026925E-2</v>
      </c>
      <c r="R541" s="6">
        <f t="shared" si="113"/>
        <v>1.0047652759512427</v>
      </c>
      <c r="S541" s="6">
        <f t="shared" si="119"/>
        <v>7.463794979119851</v>
      </c>
      <c r="T541" s="13">
        <f t="shared" si="114"/>
        <v>3.9641479282454428E-2</v>
      </c>
      <c r="U541" s="67">
        <f t="shared" si="115"/>
        <v>-6.7483709702291783E-3</v>
      </c>
      <c r="V541" s="13">
        <f t="shared" si="116"/>
        <v>4.6389850252683607E-2</v>
      </c>
      <c r="Y541" s="28"/>
      <c r="Z541" s="28"/>
    </row>
    <row r="542" spans="1:26" x14ac:dyDescent="0.35">
      <c r="A542" s="1">
        <v>1915.06</v>
      </c>
      <c r="B542" s="2">
        <v>8.0399999999999991</v>
      </c>
      <c r="C542" s="3">
        <v>0.42499999999999999</v>
      </c>
      <c r="D542" s="4">
        <v>0.7</v>
      </c>
      <c r="E542" s="5">
        <v>10.1</v>
      </c>
      <c r="F542" s="3">
        <f t="shared" si="117"/>
        <v>1915.458333333293</v>
      </c>
      <c r="G542" s="6">
        <f>G537*7/12+G549*5/12</f>
        <v>4.1608333333333327</v>
      </c>
      <c r="H542" s="3">
        <f t="shared" si="109"/>
        <v>242.49674851485148</v>
      </c>
      <c r="I542" s="3">
        <f t="shared" si="110"/>
        <v>12.818547029702973</v>
      </c>
      <c r="J542" s="7">
        <f t="shared" si="118"/>
        <v>2257.6860903716456</v>
      </c>
      <c r="K542" s="3">
        <f t="shared" si="111"/>
        <v>21.112900990099011</v>
      </c>
      <c r="L542" s="7">
        <f t="shared" si="112"/>
        <v>196.56470936071543</v>
      </c>
      <c r="M542" s="27">
        <f t="shared" si="106"/>
        <v>11.154262189096345</v>
      </c>
      <c r="N542" s="9"/>
      <c r="O542" s="10">
        <f t="shared" si="107"/>
        <v>14.548595263420406</v>
      </c>
      <c r="P542" s="10"/>
      <c r="Q542" s="29">
        <f t="shared" si="108"/>
        <v>6.8140042135714549E-2</v>
      </c>
      <c r="R542" s="6">
        <f t="shared" si="113"/>
        <v>1.0047530267445139</v>
      </c>
      <c r="S542" s="6">
        <f t="shared" si="119"/>
        <v>7.4993620218388566</v>
      </c>
      <c r="T542" s="13">
        <f t="shared" si="114"/>
        <v>3.912482048340471E-2</v>
      </c>
      <c r="U542" s="67">
        <f t="shared" si="115"/>
        <v>-7.9249485135145514E-3</v>
      </c>
      <c r="V542" s="13">
        <f t="shared" si="116"/>
        <v>4.7049768996919261E-2</v>
      </c>
      <c r="Y542" s="28"/>
      <c r="Z542" s="28"/>
    </row>
    <row r="543" spans="1:26" x14ac:dyDescent="0.35">
      <c r="A543" s="1">
        <v>1915.07</v>
      </c>
      <c r="B543" s="2">
        <v>8.01</v>
      </c>
      <c r="C543" s="3">
        <v>0.42580000000000001</v>
      </c>
      <c r="D543" s="4">
        <v>0.73</v>
      </c>
      <c r="E543" s="5">
        <v>10.1</v>
      </c>
      <c r="F543" s="3">
        <f t="shared" si="117"/>
        <v>1915.5416666666263</v>
      </c>
      <c r="G543" s="6">
        <f>G537*6/12+G549*6/12</f>
        <v>4.1449999999999996</v>
      </c>
      <c r="H543" s="3">
        <f t="shared" si="109"/>
        <v>241.59190990099009</v>
      </c>
      <c r="I543" s="3">
        <f t="shared" si="110"/>
        <v>12.842676059405942</v>
      </c>
      <c r="J543" s="7">
        <f t="shared" si="118"/>
        <v>2259.2258472616377</v>
      </c>
      <c r="K543" s="3">
        <f t="shared" si="111"/>
        <v>22.017739603960397</v>
      </c>
      <c r="L543" s="7">
        <f t="shared" si="112"/>
        <v>205.89698732846389</v>
      </c>
      <c r="M543" s="27">
        <f t="shared" si="106"/>
        <v>11.113629393949603</v>
      </c>
      <c r="N543" s="9"/>
      <c r="O543" s="10">
        <f t="shared" si="107"/>
        <v>14.499550030038966</v>
      </c>
      <c r="P543" s="10"/>
      <c r="Q543" s="29">
        <f t="shared" si="108"/>
        <v>6.8626153573738358E-2</v>
      </c>
      <c r="R543" s="6">
        <f t="shared" si="113"/>
        <v>1.0047407785059888</v>
      </c>
      <c r="S543" s="6">
        <f t="shared" si="119"/>
        <v>7.5350066900954484</v>
      </c>
      <c r="T543" s="13">
        <f t="shared" si="114"/>
        <v>4.1173118926299823E-2</v>
      </c>
      <c r="U543" s="67">
        <f t="shared" si="115"/>
        <v>-9.0871284395922514E-3</v>
      </c>
      <c r="V543" s="13">
        <f t="shared" si="116"/>
        <v>5.0260247365892075E-2</v>
      </c>
      <c r="Y543" s="28"/>
      <c r="Z543" s="28"/>
    </row>
    <row r="544" spans="1:26" x14ac:dyDescent="0.35">
      <c r="A544" s="1">
        <v>1915.08</v>
      </c>
      <c r="B544" s="2">
        <v>8.35</v>
      </c>
      <c r="C544" s="3">
        <v>0.42670000000000002</v>
      </c>
      <c r="D544" s="4">
        <v>0.76</v>
      </c>
      <c r="E544" s="5">
        <v>10.1</v>
      </c>
      <c r="F544" s="3">
        <f t="shared" si="117"/>
        <v>1915.6249999999595</v>
      </c>
      <c r="G544" s="6">
        <f>G537*5/12+G549*7/12</f>
        <v>4.1291666666666664</v>
      </c>
      <c r="H544" s="3">
        <f t="shared" si="109"/>
        <v>251.84674752475249</v>
      </c>
      <c r="I544" s="3">
        <f t="shared" si="110"/>
        <v>12.869821217821784</v>
      </c>
      <c r="J544" s="7">
        <f t="shared" si="118"/>
        <v>2365.1523258909974</v>
      </c>
      <c r="K544" s="3">
        <f t="shared" si="111"/>
        <v>22.922578217821783</v>
      </c>
      <c r="L544" s="7">
        <f t="shared" si="112"/>
        <v>215.27134942241412</v>
      </c>
      <c r="M544" s="27">
        <f t="shared" si="106"/>
        <v>11.584831641604605</v>
      </c>
      <c r="N544" s="9"/>
      <c r="O544" s="10">
        <f t="shared" si="107"/>
        <v>15.113448857043224</v>
      </c>
      <c r="P544" s="10"/>
      <c r="Q544" s="29">
        <f t="shared" si="108"/>
        <v>6.3959240859477712E-2</v>
      </c>
      <c r="R544" s="6">
        <f t="shared" si="113"/>
        <v>1.0047285312368082</v>
      </c>
      <c r="S544" s="6">
        <f t="shared" si="119"/>
        <v>7.5707284878543346</v>
      </c>
      <c r="T544" s="13">
        <f t="shared" si="114"/>
        <v>3.8253007101227032E-2</v>
      </c>
      <c r="U544" s="67">
        <f t="shared" si="115"/>
        <v>-9.1225166993306184E-3</v>
      </c>
      <c r="V544" s="13">
        <f t="shared" si="116"/>
        <v>4.7375523800557651E-2</v>
      </c>
      <c r="Y544" s="28"/>
      <c r="Z544" s="28"/>
    </row>
    <row r="545" spans="1:26" x14ac:dyDescent="0.35">
      <c r="A545" s="1">
        <v>1915.09</v>
      </c>
      <c r="B545" s="2">
        <v>8.66</v>
      </c>
      <c r="C545" s="3">
        <v>0.42749999999999999</v>
      </c>
      <c r="D545" s="4">
        <v>0.79</v>
      </c>
      <c r="E545" s="5">
        <v>10.1</v>
      </c>
      <c r="F545" s="3">
        <f t="shared" si="117"/>
        <v>1915.7083333332928</v>
      </c>
      <c r="G545" s="6">
        <f>G537*4/12+G549*8/12</f>
        <v>4.1133333333333333</v>
      </c>
      <c r="H545" s="3">
        <f t="shared" si="109"/>
        <v>261.19674653465347</v>
      </c>
      <c r="I545" s="3">
        <f t="shared" si="110"/>
        <v>12.893950247524755</v>
      </c>
      <c r="J545" s="7">
        <f t="shared" si="118"/>
        <v>2463.0512208174732</v>
      </c>
      <c r="K545" s="3">
        <f t="shared" si="111"/>
        <v>23.827416831683173</v>
      </c>
      <c r="L545" s="7">
        <f t="shared" si="112"/>
        <v>224.68943007457321</v>
      </c>
      <c r="M545" s="27">
        <f t="shared" si="106"/>
        <v>12.011570757825895</v>
      </c>
      <c r="N545" s="9"/>
      <c r="O545" s="10">
        <f t="shared" si="107"/>
        <v>15.664883714157819</v>
      </c>
      <c r="P545" s="10"/>
      <c r="Q545" s="29">
        <f t="shared" si="108"/>
        <v>6.2216271961368093E-2</v>
      </c>
      <c r="R545" s="6">
        <f t="shared" si="113"/>
        <v>1.0047162849381146</v>
      </c>
      <c r="S545" s="6">
        <f t="shared" si="119"/>
        <v>7.6065269139945473</v>
      </c>
      <c r="T545" s="13">
        <f t="shared" si="114"/>
        <v>3.6855850443499705E-2</v>
      </c>
      <c r="U545" s="67">
        <f t="shared" si="115"/>
        <v>-9.1578431390776371E-3</v>
      </c>
      <c r="V545" s="13">
        <f t="shared" si="116"/>
        <v>4.6013693582577342E-2</v>
      </c>
      <c r="Y545" s="28"/>
      <c r="Z545" s="28"/>
    </row>
    <row r="546" spans="1:26" x14ac:dyDescent="0.35">
      <c r="A546" s="1">
        <v>1915.1</v>
      </c>
      <c r="B546" s="2">
        <v>9.14</v>
      </c>
      <c r="C546" s="3">
        <v>0.42830000000000001</v>
      </c>
      <c r="D546" s="4">
        <v>0.82</v>
      </c>
      <c r="E546" s="5">
        <v>10.199999999999999</v>
      </c>
      <c r="F546" s="3">
        <f t="shared" si="117"/>
        <v>1915.791666666626</v>
      </c>
      <c r="G546" s="6">
        <f>G537*3/12+G549*9/12</f>
        <v>4.0975000000000001</v>
      </c>
      <c r="H546" s="3">
        <f t="shared" si="109"/>
        <v>272.9714764705883</v>
      </c>
      <c r="I546" s="3">
        <f t="shared" si="110"/>
        <v>12.791431441176472</v>
      </c>
      <c r="J546" s="7">
        <f t="shared" si="118"/>
        <v>2584.1371809811089</v>
      </c>
      <c r="K546" s="3">
        <f t="shared" si="111"/>
        <v>24.48978235294118</v>
      </c>
      <c r="L546" s="7">
        <f t="shared" si="112"/>
        <v>231.83725256066839</v>
      </c>
      <c r="M546" s="27">
        <f t="shared" si="106"/>
        <v>12.549076133220163</v>
      </c>
      <c r="N546" s="9"/>
      <c r="O546" s="10">
        <f t="shared" si="107"/>
        <v>16.354096721194846</v>
      </c>
      <c r="P546" s="10"/>
      <c r="Q546" s="29">
        <f t="shared" si="108"/>
        <v>5.9814212715783181E-2</v>
      </c>
      <c r="R546" s="6">
        <f t="shared" si="113"/>
        <v>1.0047040396110525</v>
      </c>
      <c r="S546" s="6">
        <f t="shared" si="119"/>
        <v>7.5674759577779298</v>
      </c>
      <c r="T546" s="13">
        <f t="shared" si="114"/>
        <v>3.5677532122646571E-2</v>
      </c>
      <c r="U546" s="67">
        <f t="shared" si="115"/>
        <v>-8.2164544190062028E-3</v>
      </c>
      <c r="V546" s="13">
        <f t="shared" si="116"/>
        <v>4.3893986541652774E-2</v>
      </c>
      <c r="Y546" s="28"/>
      <c r="Z546" s="28"/>
    </row>
    <row r="547" spans="1:26" x14ac:dyDescent="0.35">
      <c r="A547" s="1">
        <v>1915.11</v>
      </c>
      <c r="B547" s="2">
        <v>9.4600000000000009</v>
      </c>
      <c r="C547" s="3">
        <v>0.42920000000000003</v>
      </c>
      <c r="D547" s="4">
        <v>0.85</v>
      </c>
      <c r="E547" s="5">
        <v>10.3</v>
      </c>
      <c r="F547" s="3">
        <f t="shared" si="117"/>
        <v>1915.8749999999593</v>
      </c>
      <c r="G547" s="6">
        <f>G537*2/12+G549*10/12</f>
        <v>4.081666666666667</v>
      </c>
      <c r="H547" s="3">
        <f t="shared" si="109"/>
        <v>279.78546990291267</v>
      </c>
      <c r="I547" s="3">
        <f t="shared" si="110"/>
        <v>12.693860854368932</v>
      </c>
      <c r="J547" s="7">
        <f t="shared" si="118"/>
        <v>2658.657238996353</v>
      </c>
      <c r="K547" s="3">
        <f t="shared" si="111"/>
        <v>25.139286407766992</v>
      </c>
      <c r="L547" s="7">
        <f t="shared" si="112"/>
        <v>238.88569272165961</v>
      </c>
      <c r="M547" s="27">
        <f t="shared" si="106"/>
        <v>12.85771445355932</v>
      </c>
      <c r="N547" s="9"/>
      <c r="O547" s="10">
        <f t="shared" si="107"/>
        <v>16.740136872288513</v>
      </c>
      <c r="P547" s="10"/>
      <c r="Q547" s="29">
        <f t="shared" si="108"/>
        <v>5.7888719568749344E-2</v>
      </c>
      <c r="R547" s="6">
        <f t="shared" si="113"/>
        <v>1.0046917952567669</v>
      </c>
      <c r="S547" s="6">
        <f t="shared" si="119"/>
        <v>7.5292574152696927</v>
      </c>
      <c r="T547" s="13">
        <f t="shared" si="114"/>
        <v>3.458538094031316E-2</v>
      </c>
      <c r="U547" s="67">
        <f t="shared" si="115"/>
        <v>-8.9507216159639968E-3</v>
      </c>
      <c r="V547" s="13">
        <f t="shared" si="116"/>
        <v>4.3536102556277156E-2</v>
      </c>
      <c r="Y547" s="28"/>
      <c r="Z547" s="28"/>
    </row>
    <row r="548" spans="1:26" x14ac:dyDescent="0.35">
      <c r="A548" s="1">
        <v>1915.12</v>
      </c>
      <c r="B548" s="2">
        <v>9.48</v>
      </c>
      <c r="C548" s="3">
        <v>0.43</v>
      </c>
      <c r="D548" s="4">
        <v>0.88</v>
      </c>
      <c r="E548" s="5">
        <v>10.3</v>
      </c>
      <c r="F548" s="3">
        <f t="shared" si="117"/>
        <v>1915.9583333332926</v>
      </c>
      <c r="G548" s="6">
        <f>G537*1/12+G549*11/12</f>
        <v>4.065833333333333</v>
      </c>
      <c r="H548" s="3">
        <f t="shared" si="109"/>
        <v>280.37698252427185</v>
      </c>
      <c r="I548" s="3">
        <f t="shared" si="110"/>
        <v>12.717521359223301</v>
      </c>
      <c r="J548" s="7">
        <f t="shared" si="118"/>
        <v>2674.3487501849322</v>
      </c>
      <c r="K548" s="3">
        <f t="shared" si="111"/>
        <v>26.026555339805828</v>
      </c>
      <c r="L548" s="7">
        <f t="shared" si="112"/>
        <v>248.2517827175887</v>
      </c>
      <c r="M548" s="27">
        <f t="shared" si="106"/>
        <v>12.878444602185995</v>
      </c>
      <c r="N548" s="9"/>
      <c r="O548" s="10">
        <f t="shared" si="107"/>
        <v>16.749313030943096</v>
      </c>
      <c r="P548" s="10"/>
      <c r="Q548" s="29">
        <f t="shared" si="108"/>
        <v>5.6769648712160496E-2</v>
      </c>
      <c r="R548" s="6">
        <f t="shared" si="113"/>
        <v>1.0046795518764049</v>
      </c>
      <c r="S548" s="6">
        <f t="shared" si="119"/>
        <v>7.5645831494976319</v>
      </c>
      <c r="T548" s="13">
        <f t="shared" si="114"/>
        <v>3.6643430275943523E-2</v>
      </c>
      <c r="U548" s="67">
        <f t="shared" si="115"/>
        <v>-8.4336202922336012E-3</v>
      </c>
      <c r="V548" s="13">
        <f t="shared" si="116"/>
        <v>4.5077050568177124E-2</v>
      </c>
      <c r="Y548" s="28"/>
      <c r="Z548" s="28"/>
    </row>
    <row r="549" spans="1:26" x14ac:dyDescent="0.35">
      <c r="A549" s="1">
        <v>1916.01</v>
      </c>
      <c r="B549" s="2">
        <v>9.33</v>
      </c>
      <c r="C549" s="3">
        <v>0.44080000000000003</v>
      </c>
      <c r="D549" s="4">
        <v>0.93420000000000003</v>
      </c>
      <c r="E549" s="5">
        <v>10.4</v>
      </c>
      <c r="F549" s="3">
        <f t="shared" si="117"/>
        <v>1916.0416666666258</v>
      </c>
      <c r="G549" s="6">
        <v>4.05</v>
      </c>
      <c r="H549" s="3">
        <f t="shared" si="109"/>
        <v>273.28736250000003</v>
      </c>
      <c r="I549" s="3">
        <f t="shared" si="110"/>
        <v>12.911583</v>
      </c>
      <c r="J549" s="7">
        <f t="shared" si="118"/>
        <v>2616.9880853228469</v>
      </c>
      <c r="K549" s="3">
        <f t="shared" si="111"/>
        <v>27.363885750000005</v>
      </c>
      <c r="L549" s="7">
        <f t="shared" si="112"/>
        <v>262.03539863972173</v>
      </c>
      <c r="M549" s="27">
        <f t="shared" si="106"/>
        <v>12.54356369251618</v>
      </c>
      <c r="N549" s="9"/>
      <c r="O549" s="10">
        <f t="shared" si="107"/>
        <v>16.297027766820705</v>
      </c>
      <c r="P549" s="10"/>
      <c r="Q549" s="29">
        <f t="shared" si="108"/>
        <v>5.9986791585310749E-2</v>
      </c>
      <c r="R549" s="6">
        <f t="shared" si="113"/>
        <v>1.0021524623582816</v>
      </c>
      <c r="S549" s="6">
        <f t="shared" si="119"/>
        <v>7.5269052586847662</v>
      </c>
      <c r="T549" s="13">
        <f t="shared" si="114"/>
        <v>4.0882565660646408E-2</v>
      </c>
      <c r="U549" s="67">
        <f t="shared" si="115"/>
        <v>-7.5102573656017357E-3</v>
      </c>
      <c r="V549" s="13">
        <f t="shared" si="116"/>
        <v>4.8392823026248144E-2</v>
      </c>
      <c r="Y549" s="28"/>
      <c r="Z549" s="28"/>
    </row>
    <row r="550" spans="1:26" x14ac:dyDescent="0.35">
      <c r="A550" s="1">
        <v>1916.02</v>
      </c>
      <c r="B550" s="2">
        <v>9.1999999999999993</v>
      </c>
      <c r="C550" s="3">
        <v>0.45169999999999999</v>
      </c>
      <c r="D550" s="4">
        <v>0.98829999999999996</v>
      </c>
      <c r="E550" s="5">
        <v>10.4</v>
      </c>
      <c r="F550" s="3">
        <f t="shared" si="117"/>
        <v>1916.1249999999591</v>
      </c>
      <c r="G550" s="6">
        <f>G549*11/12+G561*1/12</f>
        <v>4.0649999999999995</v>
      </c>
      <c r="H550" s="3">
        <f t="shared" si="109"/>
        <v>269.47949999999997</v>
      </c>
      <c r="I550" s="3">
        <f t="shared" si="110"/>
        <v>13.230857625000001</v>
      </c>
      <c r="J550" s="7">
        <f t="shared" si="118"/>
        <v>2591.0823342067038</v>
      </c>
      <c r="K550" s="3">
        <f t="shared" si="111"/>
        <v>28.948542374999999</v>
      </c>
      <c r="L550" s="7">
        <f t="shared" si="112"/>
        <v>278.34420335831362</v>
      </c>
      <c r="M550" s="27">
        <f t="shared" si="106"/>
        <v>12.354652326458801</v>
      </c>
      <c r="N550" s="9"/>
      <c r="O550" s="10">
        <f t="shared" si="107"/>
        <v>16.034835612136874</v>
      </c>
      <c r="P550" s="10"/>
      <c r="Q550" s="29">
        <f t="shared" si="108"/>
        <v>6.1055799767671393E-2</v>
      </c>
      <c r="R550" s="6">
        <f t="shared" si="113"/>
        <v>1.002165815139745</v>
      </c>
      <c r="S550" s="6">
        <f t="shared" si="119"/>
        <v>7.5431066389284371</v>
      </c>
      <c r="T550" s="13">
        <f t="shared" si="114"/>
        <v>4.2503961003233171E-2</v>
      </c>
      <c r="U550" s="67">
        <f t="shared" si="115"/>
        <v>-7.1870378425568093E-3</v>
      </c>
      <c r="V550" s="13">
        <f t="shared" si="116"/>
        <v>4.969099884578998E-2</v>
      </c>
      <c r="Y550" s="28"/>
      <c r="Z550" s="28"/>
    </row>
    <row r="551" spans="1:26" x14ac:dyDescent="0.35">
      <c r="A551" s="1">
        <v>1916.03</v>
      </c>
      <c r="B551" s="2">
        <v>9.17</v>
      </c>
      <c r="C551" s="3">
        <v>0.46250000000000002</v>
      </c>
      <c r="D551" s="4">
        <v>1.042</v>
      </c>
      <c r="E551" s="5">
        <v>10.5</v>
      </c>
      <c r="F551" s="3">
        <f t="shared" si="117"/>
        <v>1916.2083333332923</v>
      </c>
      <c r="G551" s="6">
        <f>G549*10/12+G561*2/12</f>
        <v>4.08</v>
      </c>
      <c r="H551" s="3">
        <f t="shared" si="109"/>
        <v>266.04266000000001</v>
      </c>
      <c r="I551" s="3">
        <f t="shared" si="110"/>
        <v>13.418182142857145</v>
      </c>
      <c r="J551" s="7">
        <f t="shared" si="118"/>
        <v>2568.7881181944736</v>
      </c>
      <c r="K551" s="3">
        <f t="shared" si="111"/>
        <v>30.230801714285718</v>
      </c>
      <c r="L551" s="7">
        <f t="shared" si="112"/>
        <v>291.89500754183661</v>
      </c>
      <c r="M551" s="27">
        <f t="shared" si="106"/>
        <v>12.177052795748484</v>
      </c>
      <c r="N551" s="9"/>
      <c r="O551" s="10">
        <f t="shared" si="107"/>
        <v>15.786513243251877</v>
      </c>
      <c r="P551" s="10"/>
      <c r="Q551" s="29">
        <f t="shared" si="108"/>
        <v>6.3063591449976919E-2</v>
      </c>
      <c r="R551" s="6">
        <f t="shared" si="113"/>
        <v>1.0021791670939835</v>
      </c>
      <c r="S551" s="6">
        <f t="shared" si="119"/>
        <v>7.4874489124069044</v>
      </c>
      <c r="T551" s="13">
        <f t="shared" si="114"/>
        <v>3.7131876005485953E-2</v>
      </c>
      <c r="U551" s="67">
        <f t="shared" si="115"/>
        <v>-5.3591637132331948E-3</v>
      </c>
      <c r="V551" s="13">
        <f t="shared" si="116"/>
        <v>4.2491039718719148E-2</v>
      </c>
      <c r="Y551" s="28"/>
      <c r="Z551" s="28"/>
    </row>
    <row r="552" spans="1:26" x14ac:dyDescent="0.35">
      <c r="A552" s="1">
        <v>1916.04</v>
      </c>
      <c r="B552" s="2">
        <v>9.07</v>
      </c>
      <c r="C552" s="3">
        <v>0.4733</v>
      </c>
      <c r="D552" s="4">
        <v>1.097</v>
      </c>
      <c r="E552" s="5">
        <v>10.6</v>
      </c>
      <c r="F552" s="3">
        <f t="shared" si="117"/>
        <v>1916.2916666666256</v>
      </c>
      <c r="G552" s="6">
        <f>G549*9/12+G561*3/12</f>
        <v>4.0949999999999998</v>
      </c>
      <c r="H552" s="3">
        <f t="shared" si="109"/>
        <v>260.65896509433964</v>
      </c>
      <c r="I552" s="3">
        <f t="shared" si="110"/>
        <v>13.601972235849058</v>
      </c>
      <c r="J552" s="7">
        <f t="shared" si="118"/>
        <v>2527.7501278322407</v>
      </c>
      <c r="K552" s="3">
        <f t="shared" si="111"/>
        <v>31.526227641509436</v>
      </c>
      <c r="L552" s="7">
        <f t="shared" si="112"/>
        <v>305.72677951840882</v>
      </c>
      <c r="M552" s="27">
        <f t="shared" si="106"/>
        <v>11.906481776593184</v>
      </c>
      <c r="N552" s="9"/>
      <c r="O552" s="10">
        <f t="shared" si="107"/>
        <v>15.418161727089233</v>
      </c>
      <c r="P552" s="10"/>
      <c r="Q552" s="29">
        <f t="shared" si="108"/>
        <v>6.5748722644587421E-2</v>
      </c>
      <c r="R552" s="6">
        <f t="shared" si="113"/>
        <v>1.0021925182219196</v>
      </c>
      <c r="S552" s="6">
        <f t="shared" si="119"/>
        <v>7.4329750758768292</v>
      </c>
      <c r="T552" s="13">
        <f t="shared" si="114"/>
        <v>3.5755982327786873E-2</v>
      </c>
      <c r="U552" s="67">
        <f t="shared" si="115"/>
        <v>-4.6561790108334833E-3</v>
      </c>
      <c r="V552" s="13">
        <f t="shared" si="116"/>
        <v>4.0412161338620356E-2</v>
      </c>
      <c r="Y552" s="28"/>
      <c r="Z552" s="28"/>
    </row>
    <row r="553" spans="1:26" x14ac:dyDescent="0.35">
      <c r="A553" s="1">
        <v>1916.05</v>
      </c>
      <c r="B553" s="2">
        <v>9.27</v>
      </c>
      <c r="C553" s="3">
        <v>0.48420000000000002</v>
      </c>
      <c r="D553" s="4">
        <v>1.151</v>
      </c>
      <c r="E553" s="5">
        <v>10.7</v>
      </c>
      <c r="F553" s="3">
        <f t="shared" si="117"/>
        <v>1916.3749999999588</v>
      </c>
      <c r="G553" s="6">
        <f>G549*8/12+G561*4/12</f>
        <v>4.1099999999999994</v>
      </c>
      <c r="H553" s="3">
        <f t="shared" si="109"/>
        <v>263.91690000000006</v>
      </c>
      <c r="I553" s="3">
        <f t="shared" si="110"/>
        <v>13.785174000000001</v>
      </c>
      <c r="J553" s="7">
        <f t="shared" si="118"/>
        <v>2570.4842612312009</v>
      </c>
      <c r="K553" s="3">
        <f t="shared" si="111"/>
        <v>32.768970000000003</v>
      </c>
      <c r="L553" s="7">
        <f t="shared" si="112"/>
        <v>319.16153017013073</v>
      </c>
      <c r="M553" s="27">
        <f t="shared" si="106"/>
        <v>12.026256671905163</v>
      </c>
      <c r="N553" s="9"/>
      <c r="O553" s="10">
        <f t="shared" si="107"/>
        <v>15.553193893472116</v>
      </c>
      <c r="P553" s="10"/>
      <c r="Q553" s="29">
        <f t="shared" si="108"/>
        <v>6.4579620295515019E-2</v>
      </c>
      <c r="R553" s="6">
        <f t="shared" si="113"/>
        <v>1.002205868524475</v>
      </c>
      <c r="S553" s="6">
        <f t="shared" si="119"/>
        <v>7.3796526446020456</v>
      </c>
      <c r="T553" s="13">
        <f t="shared" si="114"/>
        <v>3.5794006515664334E-2</v>
      </c>
      <c r="U553" s="67">
        <f t="shared" si="115"/>
        <v>-2.8482834417464797E-3</v>
      </c>
      <c r="V553" s="13">
        <f t="shared" si="116"/>
        <v>3.8642289957410814E-2</v>
      </c>
      <c r="Y553" s="28"/>
      <c r="Z553" s="28"/>
    </row>
    <row r="554" spans="1:26" x14ac:dyDescent="0.35">
      <c r="A554" s="1">
        <v>1916.06</v>
      </c>
      <c r="B554" s="2">
        <v>9.36</v>
      </c>
      <c r="C554" s="3">
        <v>0.495</v>
      </c>
      <c r="D554" s="4">
        <v>1.2050000000000001</v>
      </c>
      <c r="E554" s="5">
        <v>10.8</v>
      </c>
      <c r="F554" s="3">
        <f t="shared" si="117"/>
        <v>1916.4583333332921</v>
      </c>
      <c r="G554" s="6">
        <f>G549*7/12+G561*5/12</f>
        <v>4.125</v>
      </c>
      <c r="H554" s="3">
        <f t="shared" si="109"/>
        <v>264.01179999999999</v>
      </c>
      <c r="I554" s="3">
        <f t="shared" si="110"/>
        <v>13.9621625</v>
      </c>
      <c r="J554" s="7">
        <f t="shared" si="118"/>
        <v>2582.740892780655</v>
      </c>
      <c r="K554" s="3">
        <f t="shared" si="111"/>
        <v>33.988698611111111</v>
      </c>
      <c r="L554" s="7">
        <f t="shared" si="112"/>
        <v>332.50029655990272</v>
      </c>
      <c r="M554" s="27">
        <f t="shared" si="106"/>
        <v>11.995961222946582</v>
      </c>
      <c r="N554" s="9"/>
      <c r="O554" s="10">
        <f t="shared" si="107"/>
        <v>15.49303551115821</v>
      </c>
      <c r="P554" s="10"/>
      <c r="Q554" s="29">
        <f t="shared" si="108"/>
        <v>6.5591255170430046E-2</v>
      </c>
      <c r="R554" s="6">
        <f t="shared" si="113"/>
        <v>1.0022192180025706</v>
      </c>
      <c r="S554" s="6">
        <f t="shared" si="119"/>
        <v>7.3274503437581417</v>
      </c>
      <c r="T554" s="13">
        <f t="shared" si="114"/>
        <v>4.1171911916072279E-2</v>
      </c>
      <c r="U554" s="67">
        <f t="shared" si="115"/>
        <v>-1.0460409510723023E-3</v>
      </c>
      <c r="V554" s="13">
        <f t="shared" si="116"/>
        <v>4.2217952867144581E-2</v>
      </c>
      <c r="Y554" s="28"/>
      <c r="Z554" s="28"/>
    </row>
    <row r="555" spans="1:26" x14ac:dyDescent="0.35">
      <c r="A555" s="1">
        <v>1916.07</v>
      </c>
      <c r="B555" s="2">
        <v>9.23</v>
      </c>
      <c r="C555" s="3">
        <v>0.50580000000000003</v>
      </c>
      <c r="D555" s="4">
        <v>1.2589999999999999</v>
      </c>
      <c r="E555" s="5">
        <v>10.8</v>
      </c>
      <c r="F555" s="3">
        <f t="shared" si="117"/>
        <v>1916.5416666666254</v>
      </c>
      <c r="G555" s="6">
        <f>G549*6/12+G561*6/12</f>
        <v>4.1400000000000006</v>
      </c>
      <c r="H555" s="3">
        <f t="shared" si="109"/>
        <v>260.34496944444447</v>
      </c>
      <c r="I555" s="3">
        <f t="shared" si="110"/>
        <v>14.2667915</v>
      </c>
      <c r="J555" s="7">
        <f t="shared" si="118"/>
        <v>2558.5001035252299</v>
      </c>
      <c r="K555" s="3">
        <f t="shared" si="111"/>
        <v>35.511843611111111</v>
      </c>
      <c r="L555" s="7">
        <f t="shared" si="112"/>
        <v>348.98717555127456</v>
      </c>
      <c r="M555" s="27">
        <f t="shared" si="106"/>
        <v>11.791165275254553</v>
      </c>
      <c r="N555" s="9"/>
      <c r="O555" s="10">
        <f t="shared" si="107"/>
        <v>15.208320664732767</v>
      </c>
      <c r="P555" s="10"/>
      <c r="Q555" s="29">
        <f t="shared" si="108"/>
        <v>7.0364500962744242E-2</v>
      </c>
      <c r="R555" s="6">
        <f t="shared" si="113"/>
        <v>1.0022325666571259</v>
      </c>
      <c r="S555" s="6">
        <f t="shared" si="119"/>
        <v>7.3437115534739528</v>
      </c>
      <c r="T555" s="13">
        <f t="shared" si="114"/>
        <v>4.8102474134000595E-2</v>
      </c>
      <c r="U555" s="67">
        <f t="shared" si="115"/>
        <v>3.9863792948291454E-4</v>
      </c>
      <c r="V555" s="13">
        <f t="shared" si="116"/>
        <v>4.770383620451768E-2</v>
      </c>
      <c r="Y555" s="28"/>
      <c r="Z555" s="28"/>
    </row>
    <row r="556" spans="1:26" x14ac:dyDescent="0.35">
      <c r="A556" s="1">
        <v>1916.08</v>
      </c>
      <c r="B556" s="2">
        <v>9.3000000000000007</v>
      </c>
      <c r="C556" s="3">
        <v>0.51670000000000005</v>
      </c>
      <c r="D556" s="4">
        <v>1.3129999999999999</v>
      </c>
      <c r="E556" s="5">
        <v>10.9</v>
      </c>
      <c r="F556" s="3">
        <f t="shared" si="117"/>
        <v>1916.6249999999586</v>
      </c>
      <c r="G556" s="6">
        <f>G549*5/12+G561*7/12</f>
        <v>4.1550000000000002</v>
      </c>
      <c r="H556" s="3">
        <f t="shared" si="109"/>
        <v>259.91281651376153</v>
      </c>
      <c r="I556" s="3">
        <f t="shared" si="110"/>
        <v>14.440532504587159</v>
      </c>
      <c r="J556" s="7">
        <f t="shared" si="118"/>
        <v>2566.0791962906801</v>
      </c>
      <c r="K556" s="3">
        <f t="shared" si="111"/>
        <v>36.6952180733945</v>
      </c>
      <c r="L556" s="7">
        <f t="shared" si="112"/>
        <v>362.28623491716797</v>
      </c>
      <c r="M556" s="27">
        <f t="shared" si="106"/>
        <v>11.732082638874164</v>
      </c>
      <c r="N556" s="9"/>
      <c r="O556" s="10">
        <f t="shared" si="107"/>
        <v>15.109356185858443</v>
      </c>
      <c r="P556" s="10"/>
      <c r="Q556" s="29">
        <f t="shared" si="108"/>
        <v>6.9255463374402984E-2</v>
      </c>
      <c r="R556" s="6">
        <f t="shared" si="113"/>
        <v>1.0022459144890594</v>
      </c>
      <c r="S556" s="6">
        <f t="shared" si="119"/>
        <v>7.292582962706434</v>
      </c>
      <c r="T556" s="13">
        <f t="shared" si="114"/>
        <v>5.2914948266491235E-2</v>
      </c>
      <c r="U556" s="67">
        <f t="shared" si="115"/>
        <v>2.2011150961964709E-3</v>
      </c>
      <c r="V556" s="13">
        <f t="shared" si="116"/>
        <v>5.0713833170294764E-2</v>
      </c>
      <c r="Y556" s="28"/>
      <c r="Z556" s="28"/>
    </row>
    <row r="557" spans="1:26" x14ac:dyDescent="0.35">
      <c r="A557" s="1">
        <v>1916.09</v>
      </c>
      <c r="B557" s="2">
        <v>9.68</v>
      </c>
      <c r="C557" s="3">
        <v>0.52749999999999997</v>
      </c>
      <c r="D557" s="4">
        <v>1.3680000000000001</v>
      </c>
      <c r="E557" s="5">
        <v>11.1</v>
      </c>
      <c r="F557" s="3">
        <f t="shared" si="117"/>
        <v>1916.7083333332919</v>
      </c>
      <c r="G557" s="6">
        <f>G549*4/12+G561*8/12</f>
        <v>4.17</v>
      </c>
      <c r="H557" s="3">
        <f t="shared" si="109"/>
        <v>265.65844324324325</v>
      </c>
      <c r="I557" s="3">
        <f t="shared" si="110"/>
        <v>14.476738513513515</v>
      </c>
      <c r="J557" s="7">
        <f t="shared" si="118"/>
        <v>2634.7154346016487</v>
      </c>
      <c r="K557" s="3">
        <f t="shared" si="111"/>
        <v>37.543465945945947</v>
      </c>
      <c r="L557" s="7">
        <f t="shared" si="112"/>
        <v>372.34408208006766</v>
      </c>
      <c r="M557" s="27">
        <f t="shared" si="106"/>
        <v>11.944552417504472</v>
      </c>
      <c r="N557" s="9"/>
      <c r="O557" s="10">
        <f t="shared" si="107"/>
        <v>15.357396326406246</v>
      </c>
      <c r="P557" s="10"/>
      <c r="Q557" s="29">
        <f t="shared" si="108"/>
        <v>6.8308113769912374E-2</v>
      </c>
      <c r="R557" s="6">
        <f t="shared" si="113"/>
        <v>1.0022592614992878</v>
      </c>
      <c r="S557" s="6">
        <f t="shared" si="119"/>
        <v>7.1772684807973866</v>
      </c>
      <c r="T557" s="13">
        <f t="shared" si="114"/>
        <v>5.1564873103981945E-2</v>
      </c>
      <c r="U557" s="67">
        <f t="shared" si="115"/>
        <v>3.7529242849765332E-3</v>
      </c>
      <c r="V557" s="13">
        <f t="shared" si="116"/>
        <v>4.7811948819005412E-2</v>
      </c>
      <c r="Y557" s="28"/>
      <c r="Z557" s="28"/>
    </row>
    <row r="558" spans="1:26" x14ac:dyDescent="0.35">
      <c r="A558" s="1">
        <v>1916.1</v>
      </c>
      <c r="B558" s="2">
        <v>9.98</v>
      </c>
      <c r="C558" s="3">
        <v>0.5383</v>
      </c>
      <c r="D558" s="4">
        <v>1.4219999999999999</v>
      </c>
      <c r="E558" s="5">
        <v>11.3</v>
      </c>
      <c r="F558" s="3">
        <f t="shared" si="117"/>
        <v>1916.7916666666251</v>
      </c>
      <c r="G558" s="6">
        <f>G549*3/12+G561*9/12</f>
        <v>4.1850000000000005</v>
      </c>
      <c r="H558" s="3">
        <f t="shared" si="109"/>
        <v>269.04401946902658</v>
      </c>
      <c r="I558" s="3">
        <f t="shared" si="110"/>
        <v>14.51166289380531</v>
      </c>
      <c r="J558" s="7">
        <f t="shared" si="118"/>
        <v>2680.2859987188626</v>
      </c>
      <c r="K558" s="3">
        <f t="shared" si="111"/>
        <v>38.334729026548672</v>
      </c>
      <c r="L558" s="7">
        <f t="shared" si="112"/>
        <v>381.9004699577377</v>
      </c>
      <c r="M558" s="27">
        <f t="shared" si="106"/>
        <v>12.045741763370801</v>
      </c>
      <c r="N558" s="9"/>
      <c r="O558" s="10">
        <f t="shared" si="107"/>
        <v>15.460165685093656</v>
      </c>
      <c r="P558" s="10"/>
      <c r="Q558" s="29">
        <f t="shared" si="108"/>
        <v>6.7031488912358439E-2</v>
      </c>
      <c r="R558" s="6">
        <f t="shared" si="113"/>
        <v>1.0022726076887278</v>
      </c>
      <c r="S558" s="6">
        <f t="shared" si="119"/>
        <v>7.0661655096744918</v>
      </c>
      <c r="T558" s="13">
        <f t="shared" si="114"/>
        <v>4.7229253159363216E-2</v>
      </c>
      <c r="U558" s="67">
        <f t="shared" si="115"/>
        <v>5.2743940980803927E-3</v>
      </c>
      <c r="V558" s="13">
        <f t="shared" si="116"/>
        <v>4.1954859061282823E-2</v>
      </c>
      <c r="Y558" s="28"/>
      <c r="Z558" s="28"/>
    </row>
    <row r="559" spans="1:26" x14ac:dyDescent="0.35">
      <c r="A559" s="1">
        <v>1916.11</v>
      </c>
      <c r="B559" s="2">
        <v>10.210000000000001</v>
      </c>
      <c r="C559" s="3">
        <v>0.54920000000000002</v>
      </c>
      <c r="D559" s="4">
        <v>1.476</v>
      </c>
      <c r="E559" s="5">
        <v>11.5</v>
      </c>
      <c r="F559" s="3">
        <f t="shared" si="117"/>
        <v>1916.8749999999584</v>
      </c>
      <c r="G559" s="6">
        <f>G549*2/12+G561*10/12</f>
        <v>4.2</v>
      </c>
      <c r="H559" s="3">
        <f t="shared" si="109"/>
        <v>270.45757304347831</v>
      </c>
      <c r="I559" s="3">
        <f t="shared" si="110"/>
        <v>14.548021460869565</v>
      </c>
      <c r="J559" s="7">
        <f t="shared" si="118"/>
        <v>2706.4457800084992</v>
      </c>
      <c r="K559" s="3">
        <f t="shared" si="111"/>
        <v>39.098469913043481</v>
      </c>
      <c r="L559" s="7">
        <f t="shared" si="112"/>
        <v>391.255041262737</v>
      </c>
      <c r="M559" s="27">
        <f t="shared" si="106"/>
        <v>12.053230403230502</v>
      </c>
      <c r="N559" s="9"/>
      <c r="O559" s="10">
        <f t="shared" si="107"/>
        <v>15.442014290555141</v>
      </c>
      <c r="P559" s="10"/>
      <c r="Q559" s="29">
        <f t="shared" si="108"/>
        <v>6.7521613279590997E-2</v>
      </c>
      <c r="R559" s="6">
        <f t="shared" si="113"/>
        <v>1.0022859530582944</v>
      </c>
      <c r="S559" s="6">
        <f t="shared" si="119"/>
        <v>6.9590550164069658</v>
      </c>
      <c r="T559" s="13">
        <f t="shared" si="114"/>
        <v>4.7427884489694039E-2</v>
      </c>
      <c r="U559" s="67">
        <f t="shared" si="115"/>
        <v>6.7664898615287239E-3</v>
      </c>
      <c r="V559" s="13">
        <f t="shared" si="116"/>
        <v>4.0661394628165315E-2</v>
      </c>
      <c r="Y559" s="28"/>
      <c r="Z559" s="28"/>
    </row>
    <row r="560" spans="1:26" x14ac:dyDescent="0.35">
      <c r="A560" s="1">
        <v>1916.12</v>
      </c>
      <c r="B560" s="2">
        <v>9.8000000000000007</v>
      </c>
      <c r="C560" s="3">
        <v>0.56000000000000005</v>
      </c>
      <c r="D560" s="4">
        <v>1.53</v>
      </c>
      <c r="E560" s="5">
        <v>11.6</v>
      </c>
      <c r="F560" s="3">
        <f t="shared" si="117"/>
        <v>1916.9583333332916</v>
      </c>
      <c r="G560" s="6">
        <f>G549*1/12+G561*11/12</f>
        <v>4.2149999999999999</v>
      </c>
      <c r="H560" s="3">
        <f t="shared" si="109"/>
        <v>257.35898275862075</v>
      </c>
      <c r="I560" s="3">
        <f t="shared" si="110"/>
        <v>14.7062275862069</v>
      </c>
      <c r="J560" s="7">
        <f t="shared" si="118"/>
        <v>2587.6329717503895</v>
      </c>
      <c r="K560" s="3">
        <f t="shared" si="111"/>
        <v>40.179514655172419</v>
      </c>
      <c r="L560" s="7">
        <f t="shared" si="112"/>
        <v>403.98759661000975</v>
      </c>
      <c r="M560" s="27">
        <f t="shared" si="106"/>
        <v>11.413559188849494</v>
      </c>
      <c r="N560" s="9"/>
      <c r="O560" s="10">
        <f t="shared" si="107"/>
        <v>14.599793322642681</v>
      </c>
      <c r="P560" s="10"/>
      <c r="Q560" s="29">
        <f t="shared" si="108"/>
        <v>7.1812050346403117E-2</v>
      </c>
      <c r="R560" s="6">
        <f t="shared" si="113"/>
        <v>1.0022992976089014</v>
      </c>
      <c r="S560" s="6">
        <f t="shared" si="119"/>
        <v>6.9148340973536584</v>
      </c>
      <c r="T560" s="13">
        <f t="shared" si="114"/>
        <v>5.4958154235523526E-2</v>
      </c>
      <c r="U560" s="67">
        <f t="shared" si="115"/>
        <v>7.9327507617692472E-3</v>
      </c>
      <c r="V560" s="13">
        <f t="shared" si="116"/>
        <v>4.7025403473754279E-2</v>
      </c>
      <c r="Y560" s="28"/>
      <c r="Z560" s="28"/>
    </row>
    <row r="561" spans="1:26" x14ac:dyDescent="0.35">
      <c r="A561" s="1">
        <v>1917.01</v>
      </c>
      <c r="B561" s="2">
        <v>9.57</v>
      </c>
      <c r="C561" s="3">
        <v>0.57079999999999997</v>
      </c>
      <c r="D561" s="4">
        <v>1.5089999999999999</v>
      </c>
      <c r="E561" s="5">
        <v>11.7</v>
      </c>
      <c r="F561" s="3">
        <f t="shared" si="117"/>
        <v>1917.0416666666249</v>
      </c>
      <c r="G561" s="6">
        <v>4.2300000000000004</v>
      </c>
      <c r="H561" s="3">
        <f t="shared" si="109"/>
        <v>249.17090000000005</v>
      </c>
      <c r="I561" s="3">
        <f t="shared" si="110"/>
        <v>14.861729333333335</v>
      </c>
      <c r="J561" s="7">
        <f t="shared" si="118"/>
        <v>2517.7577039091238</v>
      </c>
      <c r="K561" s="3">
        <f t="shared" si="111"/>
        <v>39.28933</v>
      </c>
      <c r="L561" s="7">
        <f t="shared" si="112"/>
        <v>397.00066616498088</v>
      </c>
      <c r="M561" s="27">
        <f t="shared" si="106"/>
        <v>10.992361427383425</v>
      </c>
      <c r="N561" s="9"/>
      <c r="O561" s="10">
        <f t="shared" si="107"/>
        <v>14.04113598870129</v>
      </c>
      <c r="P561" s="10"/>
      <c r="Q561" s="29">
        <f t="shared" si="108"/>
        <v>7.7000061756415841E-2</v>
      </c>
      <c r="R561" s="6">
        <f t="shared" si="113"/>
        <v>1.0012364045421127</v>
      </c>
      <c r="S561" s="6">
        <f t="shared" si="119"/>
        <v>6.8714963216044431</v>
      </c>
      <c r="T561" s="13">
        <f t="shared" si="114"/>
        <v>5.8801810018854095E-2</v>
      </c>
      <c r="U561" s="67">
        <f t="shared" si="115"/>
        <v>1.0236826164424118E-2</v>
      </c>
      <c r="V561" s="13">
        <f t="shared" si="116"/>
        <v>4.8564983854429977E-2</v>
      </c>
      <c r="Y561" s="28"/>
      <c r="Z561" s="28"/>
    </row>
    <row r="562" spans="1:26" x14ac:dyDescent="0.35">
      <c r="A562" s="1">
        <v>1917.02</v>
      </c>
      <c r="B562" s="2">
        <v>9.0299999999999994</v>
      </c>
      <c r="C562" s="3">
        <v>0.58169999999999999</v>
      </c>
      <c r="D562" s="4">
        <v>1.488</v>
      </c>
      <c r="E562" s="5">
        <v>12</v>
      </c>
      <c r="F562" s="3">
        <f t="shared" si="117"/>
        <v>1917.1249999999582</v>
      </c>
      <c r="G562" s="6">
        <f>G561*11/12+G573*1/12</f>
        <v>4.2583333333333329</v>
      </c>
      <c r="H562" s="3">
        <f t="shared" si="109"/>
        <v>229.23332249999999</v>
      </c>
      <c r="I562" s="3">
        <f t="shared" si="110"/>
        <v>14.766890775</v>
      </c>
      <c r="J562" s="7">
        <f t="shared" si="118"/>
        <v>2328.7320127190665</v>
      </c>
      <c r="K562" s="3">
        <f t="shared" si="111"/>
        <v>37.773996000000004</v>
      </c>
      <c r="L562" s="7">
        <f t="shared" si="112"/>
        <v>383.73789977031799</v>
      </c>
      <c r="M562" s="27">
        <f t="shared" si="106"/>
        <v>10.063187738735724</v>
      </c>
      <c r="N562" s="9"/>
      <c r="O562" s="10">
        <f t="shared" si="107"/>
        <v>12.84279955021273</v>
      </c>
      <c r="P562" s="10"/>
      <c r="Q562" s="29">
        <f t="shared" si="108"/>
        <v>8.5531669734137727E-2</v>
      </c>
      <c r="R562" s="6">
        <f t="shared" si="113"/>
        <v>1.0012630192103369</v>
      </c>
      <c r="S562" s="6">
        <f t="shared" si="119"/>
        <v>6.7079924640958959</v>
      </c>
      <c r="T562" s="13">
        <f t="shared" si="114"/>
        <v>7.0221134272459462E-2</v>
      </c>
      <c r="U562" s="67">
        <f t="shared" si="115"/>
        <v>1.3541894569252699E-2</v>
      </c>
      <c r="V562" s="13">
        <f t="shared" si="116"/>
        <v>5.6679239703206763E-2</v>
      </c>
      <c r="Y562" s="28"/>
      <c r="Z562" s="28"/>
    </row>
    <row r="563" spans="1:26" x14ac:dyDescent="0.35">
      <c r="A563" s="1">
        <v>1917.03</v>
      </c>
      <c r="B563" s="2">
        <v>9.31</v>
      </c>
      <c r="C563" s="3">
        <v>0.59250000000000003</v>
      </c>
      <c r="D563" s="4">
        <v>1.468</v>
      </c>
      <c r="E563" s="5">
        <v>12</v>
      </c>
      <c r="F563" s="3">
        <f t="shared" si="117"/>
        <v>1917.2083333332914</v>
      </c>
      <c r="G563" s="6">
        <f>G561*10/12+G573*2/12</f>
        <v>4.2866666666666671</v>
      </c>
      <c r="H563" s="3">
        <f t="shared" si="109"/>
        <v>236.34133250000002</v>
      </c>
      <c r="I563" s="3">
        <f t="shared" si="110"/>
        <v>15.041056875000002</v>
      </c>
      <c r="J563" s="7">
        <f t="shared" si="118"/>
        <v>2413.6739957411423</v>
      </c>
      <c r="K563" s="3">
        <f t="shared" si="111"/>
        <v>37.266280999999999</v>
      </c>
      <c r="L563" s="7">
        <f t="shared" si="112"/>
        <v>380.58790824360864</v>
      </c>
      <c r="M563" s="27">
        <f t="shared" si="106"/>
        <v>10.327157080107872</v>
      </c>
      <c r="N563" s="9"/>
      <c r="O563" s="10">
        <f t="shared" si="107"/>
        <v>13.170393039784484</v>
      </c>
      <c r="P563" s="10"/>
      <c r="Q563" s="29">
        <f t="shared" si="108"/>
        <v>8.3797745412941382E-2</v>
      </c>
      <c r="R563" s="6">
        <f t="shared" si="113"/>
        <v>1.0012896283886159</v>
      </c>
      <c r="S563" s="6">
        <f t="shared" si="119"/>
        <v>6.7164647874408443</v>
      </c>
      <c r="T563" s="13">
        <f t="shared" si="114"/>
        <v>6.9092717594199993E-2</v>
      </c>
      <c r="U563" s="67">
        <f t="shared" si="115"/>
        <v>1.4287155119889317E-2</v>
      </c>
      <c r="V563" s="13">
        <f t="shared" si="116"/>
        <v>5.4805562474310676E-2</v>
      </c>
      <c r="Y563" s="28"/>
      <c r="Z563" s="28"/>
    </row>
    <row r="564" spans="1:26" x14ac:dyDescent="0.35">
      <c r="A564" s="1">
        <v>1917.04</v>
      </c>
      <c r="B564" s="2">
        <v>9.17</v>
      </c>
      <c r="C564" s="3">
        <v>0.60329999999999995</v>
      </c>
      <c r="D564" s="4">
        <v>1.4470000000000001</v>
      </c>
      <c r="E564" s="5">
        <v>12.6</v>
      </c>
      <c r="F564" s="3">
        <f t="shared" si="117"/>
        <v>1917.2916666666247</v>
      </c>
      <c r="G564" s="6">
        <f>G561*9/12+G573*3/12</f>
        <v>4.3150000000000013</v>
      </c>
      <c r="H564" s="3">
        <f t="shared" si="109"/>
        <v>221.70221666666669</v>
      </c>
      <c r="I564" s="3">
        <f t="shared" si="110"/>
        <v>14.585926642857142</v>
      </c>
      <c r="J564" s="7">
        <f t="shared" si="118"/>
        <v>2276.5830904897102</v>
      </c>
      <c r="K564" s="3">
        <f t="shared" si="111"/>
        <v>34.983981190476193</v>
      </c>
      <c r="L564" s="7">
        <f t="shared" si="112"/>
        <v>359.23835680900879</v>
      </c>
      <c r="M564" s="27">
        <f t="shared" si="106"/>
        <v>9.6445311972812302</v>
      </c>
      <c r="N564" s="9"/>
      <c r="O564" s="10">
        <f t="shared" si="107"/>
        <v>12.294303251461313</v>
      </c>
      <c r="P564" s="10"/>
      <c r="Q564" s="29">
        <f t="shared" si="108"/>
        <v>9.5404891435485584E-2</v>
      </c>
      <c r="R564" s="6">
        <f t="shared" si="113"/>
        <v>1.0013162320884976</v>
      </c>
      <c r="S564" s="6">
        <f t="shared" si="119"/>
        <v>6.4048824105732063</v>
      </c>
      <c r="T564" s="13">
        <f t="shared" si="114"/>
        <v>7.8422141814086022E-2</v>
      </c>
      <c r="U564" s="67">
        <f t="shared" si="115"/>
        <v>1.94069207356935E-2</v>
      </c>
      <c r="V564" s="13">
        <f t="shared" si="116"/>
        <v>5.9015221078392521E-2</v>
      </c>
      <c r="Y564" s="28"/>
      <c r="Z564" s="28"/>
    </row>
    <row r="565" spans="1:26" x14ac:dyDescent="0.35">
      <c r="A565" s="1">
        <v>1917.05</v>
      </c>
      <c r="B565" s="2">
        <v>8.86</v>
      </c>
      <c r="C565" s="3">
        <v>0.61419999999999997</v>
      </c>
      <c r="D565" s="4">
        <v>1.4259999999999999</v>
      </c>
      <c r="E565" s="5">
        <v>12.8</v>
      </c>
      <c r="F565" s="3">
        <f t="shared" si="117"/>
        <v>1917.3749999999579</v>
      </c>
      <c r="G565" s="6">
        <f>G561*8/12+G573*4/12</f>
        <v>4.3433333333333337</v>
      </c>
      <c r="H565" s="3">
        <f t="shared" si="109"/>
        <v>210.86038593749998</v>
      </c>
      <c r="I565" s="3">
        <f t="shared" si="110"/>
        <v>14.617432171874999</v>
      </c>
      <c r="J565" s="7">
        <f t="shared" si="118"/>
        <v>2177.760539554909</v>
      </c>
      <c r="K565" s="3">
        <f t="shared" si="111"/>
        <v>33.93757453125</v>
      </c>
      <c r="L565" s="7">
        <f t="shared" si="112"/>
        <v>350.50638029405195</v>
      </c>
      <c r="M565" s="27">
        <f t="shared" si="106"/>
        <v>9.1389888133735742</v>
      </c>
      <c r="N565" s="9"/>
      <c r="O565" s="10">
        <f t="shared" si="107"/>
        <v>11.651154264223974</v>
      </c>
      <c r="P565" s="10"/>
      <c r="Q565" s="29">
        <f t="shared" si="108"/>
        <v>0.10030784408299685</v>
      </c>
      <c r="R565" s="6">
        <f t="shared" si="113"/>
        <v>1.0013428303215028</v>
      </c>
      <c r="S565" s="6">
        <f t="shared" si="119"/>
        <v>6.3131047110387266</v>
      </c>
      <c r="T565" s="13">
        <f t="shared" si="114"/>
        <v>8.6715488233132909E-2</v>
      </c>
      <c r="U565" s="67">
        <f t="shared" si="115"/>
        <v>2.0581622841253644E-2</v>
      </c>
      <c r="V565" s="13">
        <f t="shared" si="116"/>
        <v>6.6133865391879265E-2</v>
      </c>
      <c r="Y565" s="28"/>
      <c r="Z565" s="28"/>
    </row>
    <row r="566" spans="1:26" x14ac:dyDescent="0.35">
      <c r="A566" s="1">
        <v>1917.06</v>
      </c>
      <c r="B566" s="2">
        <v>9.0399999999999991</v>
      </c>
      <c r="C566" s="3">
        <v>0.625</v>
      </c>
      <c r="D566" s="4">
        <v>1.405</v>
      </c>
      <c r="E566" s="5">
        <v>13</v>
      </c>
      <c r="F566" s="3">
        <f t="shared" si="117"/>
        <v>1917.4583333332912</v>
      </c>
      <c r="G566" s="6">
        <f>G561*7/12+G573*5/12</f>
        <v>4.371666666666667</v>
      </c>
      <c r="H566" s="3">
        <f t="shared" si="109"/>
        <v>211.83431999999999</v>
      </c>
      <c r="I566" s="3">
        <f t="shared" si="110"/>
        <v>14.645624999999999</v>
      </c>
      <c r="J566" s="7">
        <f t="shared" si="118"/>
        <v>2200.4242742896417</v>
      </c>
      <c r="K566" s="3">
        <f t="shared" si="111"/>
        <v>32.923365000000004</v>
      </c>
      <c r="L566" s="7">
        <f t="shared" si="112"/>
        <v>341.99071962134371</v>
      </c>
      <c r="M566" s="27">
        <f t="shared" si="106"/>
        <v>9.1482202595395776</v>
      </c>
      <c r="N566" s="9"/>
      <c r="O566" s="10">
        <f t="shared" si="107"/>
        <v>11.66616164643313</v>
      </c>
      <c r="P566" s="10"/>
      <c r="Q566" s="29">
        <f t="shared" si="108"/>
        <v>0.10044670647542255</v>
      </c>
      <c r="R566" s="6">
        <f t="shared" si="113"/>
        <v>1.0013694230991275</v>
      </c>
      <c r="S566" s="6">
        <f t="shared" si="119"/>
        <v>6.2243270296295696</v>
      </c>
      <c r="T566" s="13">
        <f t="shared" si="114"/>
        <v>8.6187226223925162E-2</v>
      </c>
      <c r="U566" s="67">
        <f t="shared" si="115"/>
        <v>2.1151300928393457E-2</v>
      </c>
      <c r="V566" s="13">
        <f t="shared" si="116"/>
        <v>6.5035925295531705E-2</v>
      </c>
      <c r="Y566" s="28"/>
      <c r="Z566" s="28"/>
    </row>
    <row r="567" spans="1:26" x14ac:dyDescent="0.35">
      <c r="A567" s="1">
        <v>1917.07</v>
      </c>
      <c r="B567" s="2">
        <v>8.7899999999999991</v>
      </c>
      <c r="C567" s="3">
        <v>0.63580000000000003</v>
      </c>
      <c r="D567" s="4">
        <v>1.3839999999999999</v>
      </c>
      <c r="E567" s="5">
        <v>12.8</v>
      </c>
      <c r="F567" s="3">
        <f t="shared" si="117"/>
        <v>1917.5416666666245</v>
      </c>
      <c r="G567" s="6">
        <f>G561*6/12+G573*6/12</f>
        <v>4.4000000000000004</v>
      </c>
      <c r="H567" s="3">
        <f t="shared" si="109"/>
        <v>209.19444609374997</v>
      </c>
      <c r="I567" s="3">
        <f t="shared" si="110"/>
        <v>15.131493609375001</v>
      </c>
      <c r="J567" s="7">
        <f t="shared" si="118"/>
        <v>2186.1008139991545</v>
      </c>
      <c r="K567" s="3">
        <f t="shared" si="111"/>
        <v>32.938010624999997</v>
      </c>
      <c r="L567" s="7">
        <f t="shared" si="112"/>
        <v>344.20517936004893</v>
      </c>
      <c r="M567" s="27">
        <f t="shared" si="106"/>
        <v>9.0034723772287997</v>
      </c>
      <c r="N567" s="9"/>
      <c r="O567" s="10">
        <f t="shared" si="107"/>
        <v>11.489562693980314</v>
      </c>
      <c r="P567" s="10"/>
      <c r="Q567" s="29">
        <f t="shared" si="108"/>
        <v>0.10031754123277214</v>
      </c>
      <c r="R567" s="6">
        <f t="shared" si="113"/>
        <v>1.0013960104328399</v>
      </c>
      <c r="S567" s="6">
        <f t="shared" si="119"/>
        <v>6.3302390600723495</v>
      </c>
      <c r="T567" s="13">
        <f t="shared" si="114"/>
        <v>9.1595640648146404E-2</v>
      </c>
      <c r="U567" s="67">
        <f t="shared" si="115"/>
        <v>2.1474629807934686E-2</v>
      </c>
      <c r="V567" s="13">
        <f t="shared" si="116"/>
        <v>7.0121010840211717E-2</v>
      </c>
      <c r="Y567" s="28"/>
      <c r="Z567" s="28"/>
    </row>
    <row r="568" spans="1:26" x14ac:dyDescent="0.35">
      <c r="A568" s="1">
        <v>1917.08</v>
      </c>
      <c r="B568" s="2">
        <v>8.5299999999999994</v>
      </c>
      <c r="C568" s="3">
        <v>0.64670000000000005</v>
      </c>
      <c r="D568" s="4">
        <v>1.363</v>
      </c>
      <c r="E568" s="5">
        <v>13</v>
      </c>
      <c r="F568" s="3">
        <f t="shared" si="117"/>
        <v>1917.6249999999577</v>
      </c>
      <c r="G568" s="6">
        <f>G561*5/12+G573*7/12</f>
        <v>4.4283333333333337</v>
      </c>
      <c r="H568" s="3">
        <f t="shared" si="109"/>
        <v>199.88348999999999</v>
      </c>
      <c r="I568" s="3">
        <f t="shared" si="110"/>
        <v>15.154121100000001</v>
      </c>
      <c r="J568" s="7">
        <f t="shared" si="118"/>
        <v>2101.9973113257302</v>
      </c>
      <c r="K568" s="3">
        <f t="shared" si="111"/>
        <v>31.939179000000003</v>
      </c>
      <c r="L568" s="7">
        <f t="shared" si="112"/>
        <v>335.8760064873353</v>
      </c>
      <c r="M568" s="27">
        <f t="shared" si="106"/>
        <v>8.5726804667537753</v>
      </c>
      <c r="N568" s="9"/>
      <c r="O568" s="10">
        <f t="shared" si="107"/>
        <v>10.950858128288118</v>
      </c>
      <c r="P568" s="10"/>
      <c r="Q568" s="29">
        <f t="shared" si="108"/>
        <v>0.10721879004303467</v>
      </c>
      <c r="R568" s="6">
        <f t="shared" si="113"/>
        <v>1.0014225923340829</v>
      </c>
      <c r="S568" s="6">
        <f t="shared" si="119"/>
        <v>6.2415518915373109</v>
      </c>
      <c r="T568" s="13">
        <f t="shared" si="114"/>
        <v>0.10264761118331611</v>
      </c>
      <c r="U568" s="67">
        <f t="shared" si="115"/>
        <v>2.3801300523448754E-2</v>
      </c>
      <c r="V568" s="13">
        <f t="shared" si="116"/>
        <v>7.8846310659867358E-2</v>
      </c>
      <c r="Y568" s="28"/>
      <c r="Z568" s="28"/>
    </row>
    <row r="569" spans="1:26" x14ac:dyDescent="0.35">
      <c r="A569" s="1">
        <v>1917.09</v>
      </c>
      <c r="B569" s="2">
        <v>8.1199999999999992</v>
      </c>
      <c r="C569" s="3">
        <v>0.65749999999999997</v>
      </c>
      <c r="D569" s="4">
        <v>1.343</v>
      </c>
      <c r="E569" s="5">
        <v>13.3</v>
      </c>
      <c r="F569" s="3">
        <f t="shared" si="117"/>
        <v>1917.708333333291</v>
      </c>
      <c r="G569" s="6">
        <f>G561*4/12+G573*8/12</f>
        <v>4.456666666666667</v>
      </c>
      <c r="H569" s="3">
        <f t="shared" si="109"/>
        <v>185.98402105263159</v>
      </c>
      <c r="I569" s="3">
        <f t="shared" si="110"/>
        <v>15.059666729323308</v>
      </c>
      <c r="J569" s="7">
        <f t="shared" si="118"/>
        <v>1969.0263585554492</v>
      </c>
      <c r="K569" s="3">
        <f t="shared" si="111"/>
        <v>30.760657669172932</v>
      </c>
      <c r="L569" s="7">
        <f t="shared" si="112"/>
        <v>325.66532014039018</v>
      </c>
      <c r="M569" s="27">
        <f t="shared" si="106"/>
        <v>7.9508232642170587</v>
      </c>
      <c r="N569" s="9"/>
      <c r="O569" s="10">
        <f t="shared" si="107"/>
        <v>10.172312597694532</v>
      </c>
      <c r="P569" s="10"/>
      <c r="Q569" s="29">
        <f t="shared" si="108"/>
        <v>0.11842264421516835</v>
      </c>
      <c r="R569" s="6">
        <f t="shared" si="113"/>
        <v>1.0014491688142735</v>
      </c>
      <c r="S569" s="6">
        <f t="shared" si="119"/>
        <v>6.1094439082964591</v>
      </c>
      <c r="T569" s="13">
        <f t="shared" si="114"/>
        <v>0.11578614421476363</v>
      </c>
      <c r="U569" s="67">
        <f t="shared" si="115"/>
        <v>2.5691002334874646E-2</v>
      </c>
      <c r="V569" s="13">
        <f t="shared" si="116"/>
        <v>9.0095141879888985E-2</v>
      </c>
      <c r="Y569" s="28"/>
      <c r="Z569" s="28"/>
    </row>
    <row r="570" spans="1:26" x14ac:dyDescent="0.35">
      <c r="A570" s="1">
        <v>1917.1</v>
      </c>
      <c r="B570" s="2">
        <v>7.68</v>
      </c>
      <c r="C570" s="3">
        <v>0.66830000000000001</v>
      </c>
      <c r="D570" s="4">
        <v>1.3220000000000001</v>
      </c>
      <c r="E570" s="5">
        <v>13.5</v>
      </c>
      <c r="F570" s="3">
        <f t="shared" si="117"/>
        <v>1917.7916666666242</v>
      </c>
      <c r="G570" s="6">
        <f>G561*3/12+G573*9/12</f>
        <v>4.4850000000000003</v>
      </c>
      <c r="H570" s="3">
        <f t="shared" si="109"/>
        <v>173.30005333333335</v>
      </c>
      <c r="I570" s="3">
        <f t="shared" si="110"/>
        <v>15.080263755555556</v>
      </c>
      <c r="J570" s="7">
        <f t="shared" si="118"/>
        <v>1848.0449238388478</v>
      </c>
      <c r="K570" s="3">
        <f t="shared" si="111"/>
        <v>29.831076888888894</v>
      </c>
      <c r="L570" s="7">
        <f t="shared" si="112"/>
        <v>318.11398298371836</v>
      </c>
      <c r="M570" s="27">
        <f t="shared" si="106"/>
        <v>7.3871337111081417</v>
      </c>
      <c r="N570" s="9"/>
      <c r="O570" s="10">
        <f t="shared" si="107"/>
        <v>9.47182473090486</v>
      </c>
      <c r="P570" s="10"/>
      <c r="Q570" s="29">
        <f t="shared" si="108"/>
        <v>0.12822085584760276</v>
      </c>
      <c r="R570" s="6">
        <f t="shared" si="113"/>
        <v>1.001475739884802</v>
      </c>
      <c r="S570" s="6">
        <f t="shared" si="119"/>
        <v>6.0276560790826803</v>
      </c>
      <c r="T570" s="13">
        <f t="shared" si="114"/>
        <v>0.12092534378923614</v>
      </c>
      <c r="U570" s="67">
        <f t="shared" si="115"/>
        <v>2.6774482831725788E-2</v>
      </c>
      <c r="V570" s="13">
        <f t="shared" si="116"/>
        <v>9.4150860957510352E-2</v>
      </c>
      <c r="Y570" s="28"/>
      <c r="Z570" s="28"/>
    </row>
    <row r="571" spans="1:26" x14ac:dyDescent="0.35">
      <c r="A571" s="1">
        <v>1917.11</v>
      </c>
      <c r="B571" s="2">
        <v>7.04</v>
      </c>
      <c r="C571" s="3">
        <v>0.67920000000000003</v>
      </c>
      <c r="D571" s="4">
        <v>1.3009999999999999</v>
      </c>
      <c r="E571" s="5">
        <v>13.5</v>
      </c>
      <c r="F571" s="3">
        <f t="shared" si="117"/>
        <v>1917.8749999999575</v>
      </c>
      <c r="G571" s="6">
        <f>G561*2/12+G573*10/12</f>
        <v>4.5133333333333336</v>
      </c>
      <c r="H571" s="3">
        <f t="shared" si="109"/>
        <v>158.85838222222225</v>
      </c>
      <c r="I571" s="3">
        <f t="shared" si="110"/>
        <v>15.326223466666669</v>
      </c>
      <c r="J571" s="7">
        <f t="shared" si="118"/>
        <v>1707.6608862649437</v>
      </c>
      <c r="K571" s="3">
        <f t="shared" si="111"/>
        <v>29.357209555555556</v>
      </c>
      <c r="L571" s="7">
        <f t="shared" si="112"/>
        <v>315.57767230549592</v>
      </c>
      <c r="M571" s="27">
        <f t="shared" si="106"/>
        <v>6.7530136047743055</v>
      </c>
      <c r="N571" s="9"/>
      <c r="O571" s="10">
        <f t="shared" si="107"/>
        <v>8.6855669996580609</v>
      </c>
      <c r="P571" s="10"/>
      <c r="Q571" s="29">
        <f t="shared" si="108"/>
        <v>0.14498243667172836</v>
      </c>
      <c r="R571" s="6">
        <f t="shared" si="113"/>
        <v>1.0015023055570336</v>
      </c>
      <c r="S571" s="6">
        <f t="shared" si="119"/>
        <v>6.0365513315704522</v>
      </c>
      <c r="T571" s="13">
        <f t="shared" si="114"/>
        <v>0.13343864585591159</v>
      </c>
      <c r="U571" s="67">
        <f t="shared" si="115"/>
        <v>2.7507078840413479E-2</v>
      </c>
      <c r="V571" s="13">
        <f t="shared" si="116"/>
        <v>0.10593156701549811</v>
      </c>
      <c r="Y571" s="28"/>
      <c r="Z571" s="28"/>
    </row>
    <row r="572" spans="1:26" x14ac:dyDescent="0.35">
      <c r="A572" s="1">
        <v>1917.12</v>
      </c>
      <c r="B572" s="2">
        <v>6.8</v>
      </c>
      <c r="C572" s="3">
        <v>0.69</v>
      </c>
      <c r="D572" s="4">
        <v>1.28</v>
      </c>
      <c r="E572" s="5">
        <v>13.7</v>
      </c>
      <c r="F572" s="3">
        <f t="shared" si="117"/>
        <v>1917.9583333332907</v>
      </c>
      <c r="G572" s="6">
        <f>G561*1/12+G573*11/12</f>
        <v>4.541666666666667</v>
      </c>
      <c r="H572" s="3">
        <f t="shared" si="109"/>
        <v>151.20271532846718</v>
      </c>
      <c r="I572" s="3">
        <f t="shared" si="110"/>
        <v>15.342628467153284</v>
      </c>
      <c r="J572" s="7">
        <f t="shared" si="118"/>
        <v>1639.1095836314385</v>
      </c>
      <c r="K572" s="3">
        <f t="shared" si="111"/>
        <v>28.461687591240882</v>
      </c>
      <c r="L572" s="7">
        <f t="shared" si="112"/>
        <v>308.53827456591785</v>
      </c>
      <c r="M572" s="27">
        <f t="shared" si="106"/>
        <v>6.4125938981198178</v>
      </c>
      <c r="N572" s="9"/>
      <c r="O572" s="10">
        <f t="shared" si="107"/>
        <v>8.2763996429386619</v>
      </c>
      <c r="P572" s="10"/>
      <c r="Q572" s="29">
        <f t="shared" si="108"/>
        <v>0.15633999923668379</v>
      </c>
      <c r="R572" s="6">
        <f t="shared" si="113"/>
        <v>1.0015288658423072</v>
      </c>
      <c r="S572" s="6">
        <f t="shared" si="119"/>
        <v>5.957362848791683</v>
      </c>
      <c r="T572" s="13">
        <f t="shared" si="114"/>
        <v>0.14115126304508929</v>
      </c>
      <c r="U572" s="67">
        <f t="shared" si="115"/>
        <v>2.9157305756109198E-2</v>
      </c>
      <c r="V572" s="13">
        <f t="shared" si="116"/>
        <v>0.11199395728898009</v>
      </c>
      <c r="Y572" s="28"/>
      <c r="Z572" s="28"/>
    </row>
    <row r="573" spans="1:26" x14ac:dyDescent="0.35">
      <c r="A573" s="1">
        <v>1918.01</v>
      </c>
      <c r="B573" s="2">
        <v>7.21</v>
      </c>
      <c r="C573" s="3">
        <v>0.68</v>
      </c>
      <c r="D573" s="4">
        <v>1.256</v>
      </c>
      <c r="E573" s="5">
        <v>14</v>
      </c>
      <c r="F573" s="3">
        <f t="shared" si="117"/>
        <v>1918.041666666624</v>
      </c>
      <c r="G573" s="6">
        <v>4.57</v>
      </c>
      <c r="H573" s="3">
        <f t="shared" si="109"/>
        <v>156.88393500000001</v>
      </c>
      <c r="I573" s="3">
        <f t="shared" si="110"/>
        <v>14.796265714285715</v>
      </c>
      <c r="J573" s="7">
        <f t="shared" si="118"/>
        <v>1714.0632641714471</v>
      </c>
      <c r="K573" s="3">
        <f t="shared" si="111"/>
        <v>27.329573142857146</v>
      </c>
      <c r="L573" s="7">
        <f t="shared" si="112"/>
        <v>298.59409983347263</v>
      </c>
      <c r="M573" s="27">
        <f t="shared" si="106"/>
        <v>6.6406460286553486</v>
      </c>
      <c r="N573" s="9"/>
      <c r="O573" s="10">
        <f t="shared" si="107"/>
        <v>8.5957930734445256</v>
      </c>
      <c r="P573" s="10"/>
      <c r="Q573" s="29">
        <f t="shared" si="108"/>
        <v>0.15411544909528274</v>
      </c>
      <c r="R573" s="6">
        <f t="shared" si="113"/>
        <v>1.0042728992704246</v>
      </c>
      <c r="S573" s="6">
        <f t="shared" si="119"/>
        <v>5.8386179104179705</v>
      </c>
      <c r="T573" s="13">
        <f t="shared" si="114"/>
        <v>0.13693373732090275</v>
      </c>
      <c r="U573" s="67">
        <f t="shared" si="115"/>
        <v>3.1524590147336218E-2</v>
      </c>
      <c r="V573" s="13">
        <f t="shared" si="116"/>
        <v>0.10540914717356653</v>
      </c>
      <c r="Y573" s="28"/>
      <c r="Z573" s="28"/>
    </row>
    <row r="574" spans="1:26" x14ac:dyDescent="0.35">
      <c r="A574" s="1">
        <v>1918.02</v>
      </c>
      <c r="B574" s="2">
        <v>7.43</v>
      </c>
      <c r="C574" s="3">
        <v>0.67</v>
      </c>
      <c r="D574" s="4">
        <v>1.232</v>
      </c>
      <c r="E574" s="5">
        <v>14.1</v>
      </c>
      <c r="F574" s="3">
        <f t="shared" si="117"/>
        <v>1918.1249999999573</v>
      </c>
      <c r="G574" s="6">
        <f>G573*11/12+G585*1/12</f>
        <v>4.5641666666666669</v>
      </c>
      <c r="H574" s="3">
        <f t="shared" si="109"/>
        <v>160.52435957446809</v>
      </c>
      <c r="I574" s="3">
        <f t="shared" si="110"/>
        <v>14.475278723404257</v>
      </c>
      <c r="J574" s="7">
        <f t="shared" si="118"/>
        <v>1767.0167208396001</v>
      </c>
      <c r="K574" s="3">
        <f t="shared" si="111"/>
        <v>26.617228936170214</v>
      </c>
      <c r="L574" s="7">
        <f t="shared" si="112"/>
        <v>292.99658143666051</v>
      </c>
      <c r="M574" s="27">
        <f t="shared" si="106"/>
        <v>6.784343551630279</v>
      </c>
      <c r="N574" s="9"/>
      <c r="O574" s="10">
        <f t="shared" si="107"/>
        <v>8.8052311600834017</v>
      </c>
      <c r="P574" s="10"/>
      <c r="Q574" s="29">
        <f t="shared" si="108"/>
        <v>0.15289235664348777</v>
      </c>
      <c r="R574" s="6">
        <f t="shared" si="113"/>
        <v>1.0042681631239432</v>
      </c>
      <c r="S574" s="6">
        <f t="shared" si="119"/>
        <v>5.8219801640274875</v>
      </c>
      <c r="T574" s="13">
        <f t="shared" si="114"/>
        <v>0.13385817820459489</v>
      </c>
      <c r="U574" s="67">
        <f t="shared" si="115"/>
        <v>3.311026038935827E-2</v>
      </c>
      <c r="V574" s="13">
        <f t="shared" si="116"/>
        <v>0.10074791781523662</v>
      </c>
      <c r="Y574" s="28"/>
      <c r="Z574" s="28"/>
    </row>
    <row r="575" spans="1:26" x14ac:dyDescent="0.35">
      <c r="A575" s="1">
        <v>1918.03</v>
      </c>
      <c r="B575" s="2">
        <v>7.28</v>
      </c>
      <c r="C575" s="3">
        <v>0.66</v>
      </c>
      <c r="D575" s="4">
        <v>1.208</v>
      </c>
      <c r="E575" s="5">
        <v>14</v>
      </c>
      <c r="F575" s="3">
        <f t="shared" si="117"/>
        <v>1918.2083333332905</v>
      </c>
      <c r="G575" s="6">
        <f>G573*10/12+G585*2/12</f>
        <v>4.5583333333333336</v>
      </c>
      <c r="H575" s="3">
        <f t="shared" si="109"/>
        <v>158.40708000000001</v>
      </c>
      <c r="I575" s="3">
        <f t="shared" si="110"/>
        <v>14.361081428571429</v>
      </c>
      <c r="J575" s="7">
        <f t="shared" si="118"/>
        <v>1756.883809149725</v>
      </c>
      <c r="K575" s="3">
        <f t="shared" si="111"/>
        <v>26.285130857142857</v>
      </c>
      <c r="L575" s="7">
        <f t="shared" si="112"/>
        <v>291.52687382594337</v>
      </c>
      <c r="M575" s="27">
        <f t="shared" si="106"/>
        <v>6.6863557604558927</v>
      </c>
      <c r="N575" s="9"/>
      <c r="O575" s="10">
        <f t="shared" si="107"/>
        <v>8.7019899189195975</v>
      </c>
      <c r="P575" s="10"/>
      <c r="Q575" s="29">
        <f t="shared" si="108"/>
        <v>0.15436291759318102</v>
      </c>
      <c r="R575" s="6">
        <f t="shared" si="113"/>
        <v>1.0042634270244146</v>
      </c>
      <c r="S575" s="6">
        <f t="shared" si="119"/>
        <v>5.8885923916795742</v>
      </c>
      <c r="T575" s="13">
        <f t="shared" si="114"/>
        <v>0.14087057280347093</v>
      </c>
      <c r="U575" s="67">
        <f t="shared" si="115"/>
        <v>3.2028415220414663E-2</v>
      </c>
      <c r="V575" s="13">
        <f t="shared" si="116"/>
        <v>0.10884215758305626</v>
      </c>
      <c r="Y575" s="28"/>
      <c r="Z575" s="28"/>
    </row>
    <row r="576" spans="1:26" x14ac:dyDescent="0.35">
      <c r="A576" s="1">
        <v>1918.04</v>
      </c>
      <c r="B576" s="2">
        <v>7.21</v>
      </c>
      <c r="C576" s="3">
        <v>0.65</v>
      </c>
      <c r="D576" s="4">
        <v>1.1830000000000001</v>
      </c>
      <c r="E576" s="5">
        <v>14.2</v>
      </c>
      <c r="F576" s="3">
        <f t="shared" si="117"/>
        <v>1918.2916666666238</v>
      </c>
      <c r="G576" s="6">
        <f>G573*9/12+G585*3/12</f>
        <v>4.5525000000000002</v>
      </c>
      <c r="H576" s="3">
        <f t="shared" si="109"/>
        <v>154.67430211267606</v>
      </c>
      <c r="I576" s="3">
        <f t="shared" si="110"/>
        <v>13.944285211267609</v>
      </c>
      <c r="J576" s="7">
        <f t="shared" si="118"/>
        <v>1728.3717231354001</v>
      </c>
      <c r="K576" s="3">
        <f t="shared" si="111"/>
        <v>25.378599084507048</v>
      </c>
      <c r="L576" s="7">
        <f t="shared" si="112"/>
        <v>283.58720505813852</v>
      </c>
      <c r="M576" s="27">
        <f t="shared" si="106"/>
        <v>6.5207277305471578</v>
      </c>
      <c r="N576" s="9"/>
      <c r="O576" s="10">
        <f t="shared" si="107"/>
        <v>8.5097432226761747</v>
      </c>
      <c r="P576" s="10"/>
      <c r="Q576" s="29">
        <f t="shared" si="108"/>
        <v>0.15854915404352554</v>
      </c>
      <c r="R576" s="6">
        <f t="shared" si="113"/>
        <v>1.0042586909718596</v>
      </c>
      <c r="S576" s="6">
        <f t="shared" si="119"/>
        <v>5.8304064548346712</v>
      </c>
      <c r="T576" s="13">
        <f t="shared" si="114"/>
        <v>0.15013607556016151</v>
      </c>
      <c r="U576" s="67">
        <f t="shared" si="115"/>
        <v>3.3148808797931251E-2</v>
      </c>
      <c r="V576" s="13">
        <f t="shared" si="116"/>
        <v>0.11698726676223026</v>
      </c>
      <c r="Y576" s="28"/>
      <c r="Z576" s="28"/>
    </row>
    <row r="577" spans="1:26" x14ac:dyDescent="0.35">
      <c r="A577" s="1">
        <v>1918.05</v>
      </c>
      <c r="B577" s="2">
        <v>7.44</v>
      </c>
      <c r="C577" s="3">
        <v>0.64</v>
      </c>
      <c r="D577" s="4">
        <v>1.159</v>
      </c>
      <c r="E577" s="5">
        <v>14.5</v>
      </c>
      <c r="F577" s="3">
        <f t="shared" si="117"/>
        <v>1918.374999999957</v>
      </c>
      <c r="G577" s="6">
        <f>G573*8/12+G585*4/12</f>
        <v>4.5466666666666669</v>
      </c>
      <c r="H577" s="3">
        <f t="shared" si="109"/>
        <v>156.3061903448276</v>
      </c>
      <c r="I577" s="3">
        <f t="shared" si="110"/>
        <v>13.44569379310345</v>
      </c>
      <c r="J577" s="7">
        <f t="shared" si="118"/>
        <v>1759.1273549584384</v>
      </c>
      <c r="K577" s="3">
        <f t="shared" si="111"/>
        <v>24.349311103448279</v>
      </c>
      <c r="L577" s="7">
        <f t="shared" si="112"/>
        <v>274.03610274150947</v>
      </c>
      <c r="M577" s="27">
        <f t="shared" ref="M577:M640" si="120">H577/AVERAGE(K457:K576)</f>
        <v>6.5823632316210805</v>
      </c>
      <c r="N577" s="9"/>
      <c r="O577" s="10">
        <f t="shared" ref="O577:O640" si="121">J577/AVERAGE(L457:L576)</f>
        <v>8.6117930242140499</v>
      </c>
      <c r="P577" s="10"/>
      <c r="Q577" s="29">
        <f t="shared" ref="Q577:Q640" si="122">1/M577-(G577/100-(((E577/E457)^(1/10))-1))</f>
        <v>0.15937049095408246</v>
      </c>
      <c r="R577" s="6">
        <f t="shared" si="113"/>
        <v>1.0042539549662983</v>
      </c>
      <c r="S577" s="6">
        <f t="shared" si="119"/>
        <v>5.7340935330454679</v>
      </c>
      <c r="T577" s="13">
        <f t="shared" si="114"/>
        <v>0.15132497355288943</v>
      </c>
      <c r="U577" s="67">
        <f t="shared" si="115"/>
        <v>3.4365222142025864E-2</v>
      </c>
      <c r="V577" s="13">
        <f t="shared" si="116"/>
        <v>0.11695975141086357</v>
      </c>
      <c r="Y577" s="28"/>
      <c r="Z577" s="28"/>
    </row>
    <row r="578" spans="1:26" x14ac:dyDescent="0.35">
      <c r="A578" s="1">
        <v>1918.06</v>
      </c>
      <c r="B578" s="2">
        <v>7.45</v>
      </c>
      <c r="C578" s="3">
        <v>0.63</v>
      </c>
      <c r="D578" s="4">
        <v>1.135</v>
      </c>
      <c r="E578" s="5">
        <v>14.7</v>
      </c>
      <c r="F578" s="3">
        <f t="shared" si="117"/>
        <v>1918.4583333332903</v>
      </c>
      <c r="G578" s="6">
        <f>G573*7/12+G585*5/12</f>
        <v>4.5408333333333335</v>
      </c>
      <c r="H578" s="3">
        <f t="shared" si="109"/>
        <v>154.38680612244897</v>
      </c>
      <c r="I578" s="3">
        <f t="shared" si="110"/>
        <v>13.055528571428574</v>
      </c>
      <c r="J578" s="7">
        <f t="shared" si="118"/>
        <v>1749.7702090039811</v>
      </c>
      <c r="K578" s="3">
        <f t="shared" si="111"/>
        <v>23.520674489795919</v>
      </c>
      <c r="L578" s="7">
        <f t="shared" si="112"/>
        <v>266.57572982812331</v>
      </c>
      <c r="M578" s="27">
        <f t="shared" si="120"/>
        <v>6.4962913186410551</v>
      </c>
      <c r="N578" s="9"/>
      <c r="O578" s="10">
        <f t="shared" si="121"/>
        <v>8.5204377107995199</v>
      </c>
      <c r="P578" s="10"/>
      <c r="Q578" s="29">
        <f t="shared" si="122"/>
        <v>0.16288504851967153</v>
      </c>
      <c r="R578" s="6">
        <f t="shared" si="113"/>
        <v>1.004249219007751</v>
      </c>
      <c r="S578" s="6">
        <f t="shared" si="119"/>
        <v>5.6801393589292513</v>
      </c>
      <c r="T578" s="13">
        <f t="shared" si="114"/>
        <v>0.14724108245885237</v>
      </c>
      <c r="U578" s="67">
        <f t="shared" si="115"/>
        <v>3.6047055497378633E-2</v>
      </c>
      <c r="V578" s="13">
        <f t="shared" si="116"/>
        <v>0.11119402696147374</v>
      </c>
      <c r="Y578" s="28"/>
      <c r="Z578" s="28"/>
    </row>
    <row r="579" spans="1:26" x14ac:dyDescent="0.35">
      <c r="A579" s="1">
        <v>1918.07</v>
      </c>
      <c r="B579" s="2">
        <v>7.51</v>
      </c>
      <c r="C579" s="3">
        <v>0.62</v>
      </c>
      <c r="D579" s="4">
        <v>1.111</v>
      </c>
      <c r="E579" s="5">
        <v>15.1</v>
      </c>
      <c r="F579" s="3">
        <f t="shared" si="117"/>
        <v>1918.5416666666235</v>
      </c>
      <c r="G579" s="6">
        <f>G573*6/12+G585*6/12</f>
        <v>4.5350000000000001</v>
      </c>
      <c r="H579" s="3">
        <f t="shared" si="109"/>
        <v>151.50753576158939</v>
      </c>
      <c r="I579" s="3">
        <f t="shared" si="110"/>
        <v>12.507945695364239</v>
      </c>
      <c r="J579" s="7">
        <f t="shared" si="118"/>
        <v>1728.9509065927466</v>
      </c>
      <c r="K579" s="3">
        <f t="shared" si="111"/>
        <v>22.413431721854309</v>
      </c>
      <c r="L579" s="7">
        <f t="shared" si="112"/>
        <v>255.77422865839441</v>
      </c>
      <c r="M579" s="27">
        <f t="shared" si="120"/>
        <v>6.3713240938489877</v>
      </c>
      <c r="N579" s="9"/>
      <c r="O579" s="10">
        <f t="shared" si="121"/>
        <v>8.3767541875861689</v>
      </c>
      <c r="P579" s="10"/>
      <c r="Q579" s="29">
        <f t="shared" si="122"/>
        <v>0.16764209330860858</v>
      </c>
      <c r="R579" s="6">
        <f t="shared" si="113"/>
        <v>1.004244483096238</v>
      </c>
      <c r="S579" s="6">
        <f t="shared" si="119"/>
        <v>5.5531688788993607</v>
      </c>
      <c r="T579" s="13">
        <f t="shared" si="114"/>
        <v>0.14986543186353485</v>
      </c>
      <c r="U579" s="67">
        <f t="shared" si="115"/>
        <v>3.849390218616433E-2</v>
      </c>
      <c r="V579" s="13">
        <f t="shared" si="116"/>
        <v>0.11137152967737052</v>
      </c>
      <c r="Y579" s="28"/>
      <c r="Z579" s="28"/>
    </row>
    <row r="580" spans="1:26" x14ac:dyDescent="0.35">
      <c r="A580" s="1">
        <v>1918.08</v>
      </c>
      <c r="B580" s="2">
        <v>7.58</v>
      </c>
      <c r="C580" s="3">
        <v>0.61</v>
      </c>
      <c r="D580" s="4">
        <v>1.087</v>
      </c>
      <c r="E580" s="5">
        <v>15.4</v>
      </c>
      <c r="F580" s="3">
        <f t="shared" si="117"/>
        <v>1918.6249999999568</v>
      </c>
      <c r="G580" s="6">
        <f>G573*5/12+G585*7/12</f>
        <v>4.5291666666666668</v>
      </c>
      <c r="H580" s="3">
        <f t="shared" si="109"/>
        <v>149.94076753246753</v>
      </c>
      <c r="I580" s="3">
        <f t="shared" si="110"/>
        <v>12.066473376623376</v>
      </c>
      <c r="J580" s="7">
        <f t="shared" si="118"/>
        <v>1722.5463604098841</v>
      </c>
      <c r="K580" s="3">
        <f t="shared" si="111"/>
        <v>21.502059935064935</v>
      </c>
      <c r="L580" s="7">
        <f t="shared" si="112"/>
        <v>247.01951105086331</v>
      </c>
      <c r="M580" s="27">
        <f t="shared" si="120"/>
        <v>6.3030737609145921</v>
      </c>
      <c r="N580" s="9"/>
      <c r="O580" s="10">
        <f t="shared" si="121"/>
        <v>8.306783093578094</v>
      </c>
      <c r="P580" s="10"/>
      <c r="Q580" s="29">
        <f t="shared" si="122"/>
        <v>0.17147949792457631</v>
      </c>
      <c r="R580" s="6">
        <f t="shared" si="113"/>
        <v>1.0042397472317799</v>
      </c>
      <c r="S580" s="6">
        <f t="shared" si="119"/>
        <v>5.4681014335116691</v>
      </c>
      <c r="T580" s="13">
        <f t="shared" si="114"/>
        <v>0.15436100616055981</v>
      </c>
      <c r="U580" s="67">
        <f t="shared" si="115"/>
        <v>4.0202616247487777E-2</v>
      </c>
      <c r="V580" s="13">
        <f t="shared" si="116"/>
        <v>0.11415838991307203</v>
      </c>
      <c r="Y580" s="28"/>
      <c r="Z580" s="28"/>
    </row>
    <row r="581" spans="1:26" x14ac:dyDescent="0.35">
      <c r="A581" s="1">
        <v>1918.09</v>
      </c>
      <c r="B581" s="2">
        <v>7.54</v>
      </c>
      <c r="C581" s="3">
        <v>0.6</v>
      </c>
      <c r="D581" s="4">
        <v>1.0629999999999999</v>
      </c>
      <c r="E581" s="5">
        <v>15.7</v>
      </c>
      <c r="F581" s="3">
        <f t="shared" si="117"/>
        <v>1918.7083333332901</v>
      </c>
      <c r="G581" s="6">
        <f>G573*4/12+G585*8/12</f>
        <v>4.5233333333333334</v>
      </c>
      <c r="H581" s="3">
        <f t="shared" si="109"/>
        <v>146.29953248407645</v>
      </c>
      <c r="I581" s="3">
        <f t="shared" si="110"/>
        <v>11.641872611464969</v>
      </c>
      <c r="J581" s="7">
        <f t="shared" si="118"/>
        <v>1691.8605270563646</v>
      </c>
      <c r="K581" s="3">
        <f t="shared" si="111"/>
        <v>20.625517643312104</v>
      </c>
      <c r="L581" s="7">
        <f t="shared" si="112"/>
        <v>238.52092045900739</v>
      </c>
      <c r="M581" s="27">
        <f t="shared" si="120"/>
        <v>6.1491705624316806</v>
      </c>
      <c r="N581" s="9"/>
      <c r="O581" s="10">
        <f t="shared" si="121"/>
        <v>8.1234555716579724</v>
      </c>
      <c r="P581" s="10"/>
      <c r="Q581" s="29">
        <f t="shared" si="122"/>
        <v>0.17755205758811704</v>
      </c>
      <c r="R581" s="6">
        <f t="shared" si="113"/>
        <v>1.004235011414397</v>
      </c>
      <c r="S581" s="6">
        <f t="shared" si="119"/>
        <v>5.3863557924830179</v>
      </c>
      <c r="T581" s="13">
        <f t="shared" si="114"/>
        <v>0.16334466746396403</v>
      </c>
      <c r="U581" s="67">
        <f t="shared" si="115"/>
        <v>4.0666450798550802E-2</v>
      </c>
      <c r="V581" s="13">
        <f t="shared" si="116"/>
        <v>0.12267821666541323</v>
      </c>
      <c r="Y581" s="28"/>
      <c r="Z581" s="28"/>
    </row>
    <row r="582" spans="1:26" x14ac:dyDescent="0.35">
      <c r="A582" s="1">
        <v>1918.1</v>
      </c>
      <c r="B582" s="2">
        <v>7.86</v>
      </c>
      <c r="C582" s="3">
        <v>0.59</v>
      </c>
      <c r="D582" s="4">
        <v>1.038</v>
      </c>
      <c r="E582" s="5">
        <v>16</v>
      </c>
      <c r="F582" s="3">
        <f t="shared" si="117"/>
        <v>1918.7916666666233</v>
      </c>
      <c r="G582" s="6">
        <f>G573*3/12+G585*9/12</f>
        <v>4.5175000000000001</v>
      </c>
      <c r="H582" s="3">
        <f t="shared" si="109"/>
        <v>149.64899625000001</v>
      </c>
      <c r="I582" s="3">
        <f t="shared" si="110"/>
        <v>11.233194375</v>
      </c>
      <c r="J582" s="7">
        <f t="shared" si="118"/>
        <v>1741.4203257486718</v>
      </c>
      <c r="K582" s="3">
        <f t="shared" si="111"/>
        <v>19.762806375</v>
      </c>
      <c r="L582" s="7">
        <f t="shared" si="112"/>
        <v>229.97382927825967</v>
      </c>
      <c r="M582" s="27">
        <f t="shared" si="120"/>
        <v>6.2905153211913216</v>
      </c>
      <c r="N582" s="9"/>
      <c r="O582" s="10">
        <f t="shared" si="121"/>
        <v>8.3278481223266834</v>
      </c>
      <c r="P582" s="10"/>
      <c r="Q582" s="29">
        <f t="shared" si="122"/>
        <v>0.17481795180631346</v>
      </c>
      <c r="R582" s="6">
        <f t="shared" si="113"/>
        <v>1.0042302756441095</v>
      </c>
      <c r="S582" s="6">
        <f t="shared" si="119"/>
        <v>5.3077451881696955</v>
      </c>
      <c r="T582" s="13">
        <f t="shared" si="114"/>
        <v>0.1633744407667288</v>
      </c>
      <c r="U582" s="67">
        <f t="shared" si="115"/>
        <v>4.2910825267364228E-2</v>
      </c>
      <c r="V582" s="13">
        <f t="shared" si="116"/>
        <v>0.12046361549936457</v>
      </c>
      <c r="Y582" s="28"/>
      <c r="Z582" s="28"/>
    </row>
    <row r="583" spans="1:26" x14ac:dyDescent="0.35">
      <c r="A583" s="1">
        <v>1918.11</v>
      </c>
      <c r="B583" s="2">
        <v>8.06</v>
      </c>
      <c r="C583" s="3">
        <v>0.57999999999999996</v>
      </c>
      <c r="D583" s="4">
        <v>1.014</v>
      </c>
      <c r="E583" s="5">
        <v>16.3</v>
      </c>
      <c r="F583" s="3">
        <f t="shared" si="117"/>
        <v>1918.8749999999566</v>
      </c>
      <c r="G583" s="6">
        <f>G573*2/12+G585*10/12</f>
        <v>4.5116666666666667</v>
      </c>
      <c r="H583" s="3">
        <f t="shared" si="109"/>
        <v>150.63249938650307</v>
      </c>
      <c r="I583" s="3">
        <f t="shared" si="110"/>
        <v>10.839559509202454</v>
      </c>
      <c r="J583" s="7">
        <f t="shared" si="118"/>
        <v>1763.3764466647492</v>
      </c>
      <c r="K583" s="3">
        <f t="shared" si="111"/>
        <v>18.950540245398773</v>
      </c>
      <c r="L583" s="7">
        <f t="shared" si="112"/>
        <v>221.84413361266198</v>
      </c>
      <c r="M583" s="27">
        <f t="shared" si="120"/>
        <v>6.3333274953541547</v>
      </c>
      <c r="N583" s="9"/>
      <c r="O583" s="10">
        <f t="shared" si="121"/>
        <v>8.4011602614822447</v>
      </c>
      <c r="P583" s="10"/>
      <c r="Q583" s="29">
        <f t="shared" si="122"/>
        <v>0.17463797411724732</v>
      </c>
      <c r="R583" s="6">
        <f t="shared" si="113"/>
        <v>1.0042255399209381</v>
      </c>
      <c r="S583" s="6">
        <f t="shared" si="119"/>
        <v>5.2320966020754343</v>
      </c>
      <c r="T583" s="13">
        <f t="shared" si="114"/>
        <v>0.16989821952414341</v>
      </c>
      <c r="U583" s="67">
        <f t="shared" si="115"/>
        <v>4.452025187686659E-2</v>
      </c>
      <c r="V583" s="13">
        <f t="shared" si="116"/>
        <v>0.12537796764727682</v>
      </c>
      <c r="Y583" s="28"/>
      <c r="Z583" s="28"/>
    </row>
    <row r="584" spans="1:26" x14ac:dyDescent="0.35">
      <c r="A584" s="1">
        <v>1918.12</v>
      </c>
      <c r="B584" s="2">
        <v>7.9</v>
      </c>
      <c r="C584" s="3">
        <v>0.56999999999999995</v>
      </c>
      <c r="D584" s="4">
        <v>0.99</v>
      </c>
      <c r="E584" s="5">
        <v>16.5</v>
      </c>
      <c r="F584" s="3">
        <f t="shared" si="117"/>
        <v>1918.9583333332898</v>
      </c>
      <c r="G584" s="6">
        <f>G573*1/12+G585*11/12</f>
        <v>4.5058333333333334</v>
      </c>
      <c r="H584" s="3">
        <f t="shared" si="109"/>
        <v>145.85267272727273</v>
      </c>
      <c r="I584" s="3">
        <f t="shared" si="110"/>
        <v>10.523547272727273</v>
      </c>
      <c r="J584" s="7">
        <f t="shared" si="118"/>
        <v>1717.687640054515</v>
      </c>
      <c r="K584" s="3">
        <f t="shared" si="111"/>
        <v>18.277740000000001</v>
      </c>
      <c r="L584" s="7">
        <f t="shared" si="112"/>
        <v>215.25452704480634</v>
      </c>
      <c r="M584" s="27">
        <f t="shared" si="120"/>
        <v>6.134580411283431</v>
      </c>
      <c r="N584" s="9"/>
      <c r="O584" s="10">
        <f t="shared" si="121"/>
        <v>8.1546927110037295</v>
      </c>
      <c r="P584" s="10"/>
      <c r="Q584" s="29">
        <f t="shared" si="122"/>
        <v>0.17998283511502525</v>
      </c>
      <c r="R584" s="6">
        <f t="shared" si="113"/>
        <v>1.0042208042449028</v>
      </c>
      <c r="S584" s="6">
        <f t="shared" si="119"/>
        <v>5.1905177013784636</v>
      </c>
      <c r="T584" s="13">
        <f t="shared" si="114"/>
        <v>0.17447357005386266</v>
      </c>
      <c r="U584" s="67">
        <f t="shared" si="115"/>
        <v>4.6077266159973762E-2</v>
      </c>
      <c r="V584" s="13">
        <f t="shared" si="116"/>
        <v>0.1283963038938889</v>
      </c>
      <c r="Y584" s="28"/>
      <c r="Z584" s="28"/>
    </row>
    <row r="585" spans="1:26" x14ac:dyDescent="0.35">
      <c r="A585" s="1">
        <v>1919.01</v>
      </c>
      <c r="B585" s="2">
        <v>7.85</v>
      </c>
      <c r="C585" s="3">
        <v>0.56669999999999998</v>
      </c>
      <c r="D585" s="4">
        <v>0.98499999999999999</v>
      </c>
      <c r="E585" s="5">
        <v>16.5</v>
      </c>
      <c r="F585" s="3">
        <f t="shared" si="117"/>
        <v>1919.0416666666231</v>
      </c>
      <c r="G585" s="6">
        <v>4.5</v>
      </c>
      <c r="H585" s="3">
        <f t="shared" ref="H585:H648" si="123">B585*$E$1838/E585</f>
        <v>144.92955454545455</v>
      </c>
      <c r="I585" s="3">
        <f t="shared" ref="I585:I648" si="124">C585*$E$1838/E585</f>
        <v>10.462621472727273</v>
      </c>
      <c r="J585" s="7">
        <f t="shared" si="118"/>
        <v>1717.0842750923439</v>
      </c>
      <c r="K585" s="3">
        <f t="shared" ref="K585:K648" si="125">D585*$E$1838/E585</f>
        <v>18.185428181818182</v>
      </c>
      <c r="L585" s="7">
        <f t="shared" ref="L585:L648" si="126">K585*(J585/H585)</f>
        <v>215.45579757528134</v>
      </c>
      <c r="M585" s="27">
        <f t="shared" si="120"/>
        <v>6.0984676399501048</v>
      </c>
      <c r="N585" s="9"/>
      <c r="O585" s="10">
        <f t="shared" si="121"/>
        <v>8.1245805645506177</v>
      </c>
      <c r="P585" s="10"/>
      <c r="Q585" s="29">
        <f t="shared" si="122"/>
        <v>0.1821311332968038</v>
      </c>
      <c r="R585" s="6">
        <f t="shared" ref="R585:R648" si="127">((G585/G586+G585/1200+((1+G586/1200)^(-119))*(1-G585/G586)))</f>
        <v>1.0006271734238761</v>
      </c>
      <c r="S585" s="6">
        <f t="shared" si="119"/>
        <v>5.212425860525685</v>
      </c>
      <c r="T585" s="13">
        <f t="shared" ref="T585:T648" si="128">(($J705/$J585)^(1/10)-1)</f>
        <v>0.18325551576602428</v>
      </c>
      <c r="U585" s="67">
        <f t="shared" ref="U585:U648" si="129">(($S705/$S585)^(1/10)-1)</f>
        <v>4.57524711083237E-2</v>
      </c>
      <c r="V585" s="13">
        <f t="shared" ref="V585:V648" si="130">T585-U585</f>
        <v>0.13750304465770058</v>
      </c>
      <c r="Y585" s="28"/>
      <c r="Z585" s="28"/>
    </row>
    <row r="586" spans="1:26" x14ac:dyDescent="0.35">
      <c r="A586" s="1">
        <v>1919.02</v>
      </c>
      <c r="B586" s="2">
        <v>7.88</v>
      </c>
      <c r="C586" s="3">
        <v>0.56330000000000002</v>
      </c>
      <c r="D586" s="4">
        <v>0.98</v>
      </c>
      <c r="E586" s="5">
        <v>16.2</v>
      </c>
      <c r="F586" s="3">
        <f t="shared" ref="F586:F649" si="131">F585+1/12</f>
        <v>1919.1249999999563</v>
      </c>
      <c r="G586" s="6">
        <f>G585*11/12+G597*1/12</f>
        <v>4.5391666666666666</v>
      </c>
      <c r="H586" s="3">
        <f t="shared" si="123"/>
        <v>148.17756296296298</v>
      </c>
      <c r="I586" s="3">
        <f t="shared" si="124"/>
        <v>10.592439240740744</v>
      </c>
      <c r="J586" s="7">
        <f t="shared" ref="J586:J649" si="132">J585*((H586+(I586/12))/H585)</f>
        <v>1766.023776120358</v>
      </c>
      <c r="K586" s="3">
        <f t="shared" si="125"/>
        <v>18.428174074074075</v>
      </c>
      <c r="L586" s="7">
        <f t="shared" si="126"/>
        <v>219.63239855303942</v>
      </c>
      <c r="M586" s="27">
        <f t="shared" si="120"/>
        <v>6.2396927713649779</v>
      </c>
      <c r="N586" s="9"/>
      <c r="O586" s="10">
        <f t="shared" si="121"/>
        <v>8.3299751954304497</v>
      </c>
      <c r="P586" s="10"/>
      <c r="Q586" s="29">
        <f t="shared" si="122"/>
        <v>0.17495652068251058</v>
      </c>
      <c r="R586" s="6">
        <f t="shared" si="127"/>
        <v>1.0006654468310299</v>
      </c>
      <c r="S586" s="6">
        <f t="shared" ref="S586:S649" si="133">S585*R585*E585/E586</f>
        <v>5.3122818991196903</v>
      </c>
      <c r="T586" s="13">
        <f t="shared" si="128"/>
        <v>0.18089251715294341</v>
      </c>
      <c r="U586" s="67">
        <f t="shared" si="129"/>
        <v>4.4306671110342144E-2</v>
      </c>
      <c r="V586" s="13">
        <f t="shared" si="130"/>
        <v>0.13658584604260127</v>
      </c>
      <c r="Y586" s="28"/>
      <c r="Z586" s="28"/>
    </row>
    <row r="587" spans="1:26" x14ac:dyDescent="0.35">
      <c r="A587" s="1">
        <v>1919.03</v>
      </c>
      <c r="B587" s="2">
        <v>8.1199999999999992</v>
      </c>
      <c r="C587" s="3">
        <v>0.56000000000000005</v>
      </c>
      <c r="D587" s="4">
        <v>0.97499999999999998</v>
      </c>
      <c r="E587" s="5">
        <v>16.399999999999999</v>
      </c>
      <c r="F587" s="3">
        <f t="shared" si="131"/>
        <v>1919.2083333332896</v>
      </c>
      <c r="G587" s="6">
        <f>G585*10/12+G597*2/12</f>
        <v>4.5783333333333331</v>
      </c>
      <c r="H587" s="3">
        <f t="shared" si="123"/>
        <v>150.82850487804879</v>
      </c>
      <c r="I587" s="3">
        <f t="shared" si="124"/>
        <v>10.40196585365854</v>
      </c>
      <c r="J587" s="7">
        <f t="shared" si="132"/>
        <v>1807.9496222353857</v>
      </c>
      <c r="K587" s="3">
        <f t="shared" si="125"/>
        <v>18.110565548780492</v>
      </c>
      <c r="L587" s="7">
        <f t="shared" si="126"/>
        <v>217.08754700486472</v>
      </c>
      <c r="M587" s="27">
        <f t="shared" si="120"/>
        <v>6.3560740048691438</v>
      </c>
      <c r="N587" s="9"/>
      <c r="O587" s="10">
        <f t="shared" si="121"/>
        <v>8.5005462473323892</v>
      </c>
      <c r="P587" s="10"/>
      <c r="Q587" s="29">
        <f t="shared" si="122"/>
        <v>0.17293190745470649</v>
      </c>
      <c r="R587" s="6">
        <f t="shared" si="127"/>
        <v>1.0007037060469857</v>
      </c>
      <c r="S587" s="6">
        <f t="shared" si="133"/>
        <v>5.2509899044179837</v>
      </c>
      <c r="T587" s="13">
        <f t="shared" si="128"/>
        <v>0.18121561867449509</v>
      </c>
      <c r="U587" s="67">
        <f t="shared" si="129"/>
        <v>4.6668663899576357E-2</v>
      </c>
      <c r="V587" s="13">
        <f t="shared" si="130"/>
        <v>0.13454695477491874</v>
      </c>
      <c r="Y587" s="28"/>
      <c r="Z587" s="28"/>
    </row>
    <row r="588" spans="1:26" x14ac:dyDescent="0.35">
      <c r="A588" s="1">
        <v>1919.04</v>
      </c>
      <c r="B588" s="2">
        <v>8.39</v>
      </c>
      <c r="C588" s="3">
        <v>0.55669999999999997</v>
      </c>
      <c r="D588" s="4">
        <v>0.97</v>
      </c>
      <c r="E588" s="5">
        <v>16.7</v>
      </c>
      <c r="F588" s="3">
        <f t="shared" si="131"/>
        <v>1919.2916666666229</v>
      </c>
      <c r="G588" s="6">
        <f>G585*9/12+G597*3/12</f>
        <v>4.6174999999999997</v>
      </c>
      <c r="H588" s="3">
        <f t="shared" si="123"/>
        <v>153.04415029940122</v>
      </c>
      <c r="I588" s="3">
        <f t="shared" si="124"/>
        <v>10.154908041916169</v>
      </c>
      <c r="J588" s="7">
        <f t="shared" si="132"/>
        <v>1844.6518279636887</v>
      </c>
      <c r="K588" s="3">
        <f t="shared" si="125"/>
        <v>17.694019760479044</v>
      </c>
      <c r="L588" s="7">
        <f t="shared" si="126"/>
        <v>213.26725543799498</v>
      </c>
      <c r="M588" s="27">
        <f t="shared" si="120"/>
        <v>6.4561395558192753</v>
      </c>
      <c r="N588" s="9"/>
      <c r="O588" s="10">
        <f t="shared" si="121"/>
        <v>8.6477422275317508</v>
      </c>
      <c r="P588" s="10"/>
      <c r="Q588" s="29">
        <f t="shared" si="122"/>
        <v>0.16981497465453699</v>
      </c>
      <c r="R588" s="6">
        <f t="shared" si="127"/>
        <v>1.0007419511129143</v>
      </c>
      <c r="S588" s="6">
        <f t="shared" si="133"/>
        <v>5.1602895178065076</v>
      </c>
      <c r="T588" s="13">
        <f t="shared" si="128"/>
        <v>0.17918756948696402</v>
      </c>
      <c r="U588" s="67">
        <f t="shared" si="129"/>
        <v>4.9648274311074214E-2</v>
      </c>
      <c r="V588" s="13">
        <f t="shared" si="130"/>
        <v>0.1295392951758898</v>
      </c>
      <c r="Y588" s="28"/>
      <c r="Z588" s="28"/>
    </row>
    <row r="589" spans="1:26" x14ac:dyDescent="0.35">
      <c r="A589" s="1">
        <v>1919.05</v>
      </c>
      <c r="B589" s="2">
        <v>8.9700000000000006</v>
      </c>
      <c r="C589" s="3">
        <v>0.55330000000000001</v>
      </c>
      <c r="D589" s="4">
        <v>0.96499999999999997</v>
      </c>
      <c r="E589" s="5">
        <v>16.899999999999999</v>
      </c>
      <c r="F589" s="3">
        <f t="shared" si="131"/>
        <v>1919.3749999999561</v>
      </c>
      <c r="G589" s="6">
        <f>G585*8/12+G597*4/12</f>
        <v>4.6566666666666663</v>
      </c>
      <c r="H589" s="3">
        <f t="shared" si="123"/>
        <v>161.68770000000004</v>
      </c>
      <c r="I589" s="3">
        <f t="shared" si="124"/>
        <v>9.9734453076923089</v>
      </c>
      <c r="J589" s="7">
        <f t="shared" si="132"/>
        <v>1958.8506886471853</v>
      </c>
      <c r="K589" s="3">
        <f t="shared" si="125"/>
        <v>17.394496153846156</v>
      </c>
      <c r="L589" s="7">
        <f t="shared" si="126"/>
        <v>210.73477308188779</v>
      </c>
      <c r="M589" s="27">
        <f t="shared" si="120"/>
        <v>6.8290022614820325</v>
      </c>
      <c r="N589" s="9"/>
      <c r="O589" s="10">
        <f t="shared" si="121"/>
        <v>9.1580224805396515</v>
      </c>
      <c r="P589" s="10"/>
      <c r="Q589" s="29">
        <f t="shared" si="122"/>
        <v>0.16114095836448952</v>
      </c>
      <c r="R589" s="6">
        <f t="shared" si="127"/>
        <v>1.0007801820698572</v>
      </c>
      <c r="S589" s="6">
        <f t="shared" si="133"/>
        <v>5.1030043755009062</v>
      </c>
      <c r="T589" s="13">
        <f t="shared" si="128"/>
        <v>0.17352592506401199</v>
      </c>
      <c r="U589" s="67">
        <f t="shared" si="129"/>
        <v>5.0735029935927489E-2</v>
      </c>
      <c r="V589" s="13">
        <f t="shared" si="130"/>
        <v>0.1227908951280845</v>
      </c>
      <c r="Y589" s="28"/>
      <c r="Z589" s="28"/>
    </row>
    <row r="590" spans="1:26" x14ac:dyDescent="0.35">
      <c r="A590" s="1">
        <v>1919.06</v>
      </c>
      <c r="B590" s="2">
        <v>9.2100000000000009</v>
      </c>
      <c r="C590" s="3">
        <v>0.55000000000000004</v>
      </c>
      <c r="D590" s="4">
        <v>0.96</v>
      </c>
      <c r="E590" s="5">
        <v>16.899999999999999</v>
      </c>
      <c r="F590" s="3">
        <f t="shared" si="131"/>
        <v>1919.4583333332894</v>
      </c>
      <c r="G590" s="6">
        <f>G585*7/12+G597*5/12</f>
        <v>4.6958333333333329</v>
      </c>
      <c r="H590" s="3">
        <f t="shared" si="123"/>
        <v>166.01379230769234</v>
      </c>
      <c r="I590" s="3">
        <f t="shared" si="124"/>
        <v>9.9139615384615407</v>
      </c>
      <c r="J590" s="7">
        <f t="shared" si="132"/>
        <v>2021.2704012267081</v>
      </c>
      <c r="K590" s="3">
        <f t="shared" si="125"/>
        <v>17.304369230769233</v>
      </c>
      <c r="L590" s="7">
        <f t="shared" si="126"/>
        <v>210.68616560017804</v>
      </c>
      <c r="M590" s="27">
        <f t="shared" si="120"/>
        <v>7.0216152147841315</v>
      </c>
      <c r="N590" s="9"/>
      <c r="O590" s="10">
        <f t="shared" si="121"/>
        <v>9.4259041506496661</v>
      </c>
      <c r="P590" s="10"/>
      <c r="Q590" s="29">
        <f t="shared" si="122"/>
        <v>0.15565526932897694</v>
      </c>
      <c r="R590" s="6">
        <f t="shared" si="127"/>
        <v>1.0008183989587263</v>
      </c>
      <c r="S590" s="6">
        <f t="shared" si="133"/>
        <v>5.1069856480170746</v>
      </c>
      <c r="T590" s="13">
        <f t="shared" si="128"/>
        <v>0.17171752509691518</v>
      </c>
      <c r="U590" s="67">
        <f t="shared" si="129"/>
        <v>5.0569117240239825E-2</v>
      </c>
      <c r="V590" s="13">
        <f t="shared" si="130"/>
        <v>0.12114840785667536</v>
      </c>
      <c r="Y590" s="28"/>
      <c r="Z590" s="28"/>
    </row>
    <row r="591" spans="1:26" x14ac:dyDescent="0.35">
      <c r="A591" s="1">
        <v>1919.07</v>
      </c>
      <c r="B591" s="2">
        <v>9.51</v>
      </c>
      <c r="C591" s="3">
        <v>0.54669999999999996</v>
      </c>
      <c r="D591" s="4">
        <v>0.95499999999999996</v>
      </c>
      <c r="E591" s="5">
        <v>17.399999999999999</v>
      </c>
      <c r="F591" s="3">
        <f t="shared" si="131"/>
        <v>1919.5416666666226</v>
      </c>
      <c r="G591" s="6">
        <f>G585*6/12+G597*6/12</f>
        <v>4.7349999999999994</v>
      </c>
      <c r="H591" s="3">
        <f t="shared" si="123"/>
        <v>166.49550517241383</v>
      </c>
      <c r="I591" s="3">
        <f t="shared" si="124"/>
        <v>9.5713031206896559</v>
      </c>
      <c r="J591" s="7">
        <f t="shared" si="132"/>
        <v>2036.8465443952464</v>
      </c>
      <c r="K591" s="3">
        <f t="shared" si="125"/>
        <v>16.719580172413796</v>
      </c>
      <c r="L591" s="7">
        <f t="shared" si="126"/>
        <v>204.54137222896532</v>
      </c>
      <c r="M591" s="27">
        <f t="shared" si="120"/>
        <v>7.0528371654463129</v>
      </c>
      <c r="N591" s="9"/>
      <c r="O591" s="10">
        <f t="shared" si="121"/>
        <v>9.4754185080965705</v>
      </c>
      <c r="P591" s="10"/>
      <c r="Q591" s="29">
        <f t="shared" si="122"/>
        <v>0.15772882117381554</v>
      </c>
      <c r="R591" s="6">
        <f t="shared" si="127"/>
        <v>1.0008566018203051</v>
      </c>
      <c r="S591" s="6">
        <f t="shared" si="133"/>
        <v>4.9642926365423303</v>
      </c>
      <c r="T591" s="13">
        <f t="shared" si="128"/>
        <v>0.17979925831988153</v>
      </c>
      <c r="U591" s="67">
        <f t="shared" si="129"/>
        <v>5.2857385544895275E-2</v>
      </c>
      <c r="V591" s="13">
        <f t="shared" si="130"/>
        <v>0.12694187277498625</v>
      </c>
      <c r="Y591" s="28"/>
      <c r="Z591" s="28"/>
    </row>
    <row r="592" spans="1:26" x14ac:dyDescent="0.35">
      <c r="A592" s="1">
        <v>1919.08</v>
      </c>
      <c r="B592" s="2">
        <v>8.8699999999999992</v>
      </c>
      <c r="C592" s="3">
        <v>0.54330000000000001</v>
      </c>
      <c r="D592" s="4">
        <v>0.95</v>
      </c>
      <c r="E592" s="5">
        <v>17.7</v>
      </c>
      <c r="F592" s="3">
        <f t="shared" si="131"/>
        <v>1919.6249999999559</v>
      </c>
      <c r="G592" s="6">
        <f>G585*5/12+G597*7/12</f>
        <v>4.774166666666666</v>
      </c>
      <c r="H592" s="3">
        <f t="shared" si="123"/>
        <v>152.65871355932202</v>
      </c>
      <c r="I592" s="3">
        <f t="shared" si="124"/>
        <v>9.3505613389830522</v>
      </c>
      <c r="J592" s="7">
        <f t="shared" si="132"/>
        <v>1877.1047967577979</v>
      </c>
      <c r="K592" s="3">
        <f t="shared" si="125"/>
        <v>16.350144067796613</v>
      </c>
      <c r="L592" s="7">
        <f t="shared" si="126"/>
        <v>201.04279108454438</v>
      </c>
      <c r="M592" s="27">
        <f t="shared" si="120"/>
        <v>6.4791311017052777</v>
      </c>
      <c r="N592" s="9"/>
      <c r="O592" s="10">
        <f t="shared" si="121"/>
        <v>8.7144609504817154</v>
      </c>
      <c r="P592" s="10"/>
      <c r="Q592" s="29">
        <f t="shared" si="122"/>
        <v>0.17064096355555289</v>
      </c>
      <c r="R592" s="6">
        <f t="shared" si="127"/>
        <v>1.0008947906952499</v>
      </c>
      <c r="S592" s="6">
        <f t="shared" si="133"/>
        <v>4.8843324305385849</v>
      </c>
      <c r="T592" s="13">
        <f t="shared" si="128"/>
        <v>0.1963807741116379</v>
      </c>
      <c r="U592" s="67">
        <f t="shared" si="129"/>
        <v>5.5098822920063073E-2</v>
      </c>
      <c r="V592" s="13">
        <f t="shared" si="130"/>
        <v>0.14128195119157483</v>
      </c>
      <c r="Y592" s="28"/>
      <c r="Z592" s="28"/>
    </row>
    <row r="593" spans="1:26" x14ac:dyDescent="0.35">
      <c r="A593" s="1">
        <v>1919.09</v>
      </c>
      <c r="B593" s="2">
        <v>9.01</v>
      </c>
      <c r="C593" s="3">
        <v>0.54</v>
      </c>
      <c r="D593" s="4">
        <v>0.94499999999999995</v>
      </c>
      <c r="E593" s="5">
        <v>17.8</v>
      </c>
      <c r="F593" s="3">
        <f t="shared" si="131"/>
        <v>1919.7083333332891</v>
      </c>
      <c r="G593" s="6">
        <f>G585*4/12+G597*8/12</f>
        <v>4.8133333333333326</v>
      </c>
      <c r="H593" s="3">
        <f t="shared" si="123"/>
        <v>154.19703876404495</v>
      </c>
      <c r="I593" s="3">
        <f t="shared" si="124"/>
        <v>9.2415539325842708</v>
      </c>
      <c r="J593" s="7">
        <f t="shared" si="132"/>
        <v>1905.4897561731943</v>
      </c>
      <c r="K593" s="3">
        <f t="shared" si="125"/>
        <v>16.172719382022471</v>
      </c>
      <c r="L593" s="7">
        <f t="shared" si="126"/>
        <v>199.85436399374788</v>
      </c>
      <c r="M593" s="27">
        <f t="shared" si="120"/>
        <v>6.5584816720612622</v>
      </c>
      <c r="N593" s="9"/>
      <c r="O593" s="10">
        <f t="shared" si="121"/>
        <v>8.8301835458236315</v>
      </c>
      <c r="P593" s="10"/>
      <c r="Q593" s="29">
        <f t="shared" si="122"/>
        <v>0.16792341432674904</v>
      </c>
      <c r="R593" s="6">
        <f t="shared" si="127"/>
        <v>1.0009329656240877</v>
      </c>
      <c r="S593" s="6">
        <f t="shared" si="133"/>
        <v>4.8612382627962853</v>
      </c>
      <c r="T593" s="13">
        <f t="shared" si="128"/>
        <v>0.19956546211141069</v>
      </c>
      <c r="U593" s="67">
        <f t="shared" si="129"/>
        <v>5.6127929331281523E-2</v>
      </c>
      <c r="V593" s="13">
        <f t="shared" si="130"/>
        <v>0.14343753278012916</v>
      </c>
      <c r="Y593" s="28"/>
      <c r="Z593" s="28"/>
    </row>
    <row r="594" spans="1:26" x14ac:dyDescent="0.35">
      <c r="A594" s="1">
        <v>1919.1</v>
      </c>
      <c r="B594" s="2">
        <v>9.4700000000000006</v>
      </c>
      <c r="C594" s="3">
        <v>0.53669999999999995</v>
      </c>
      <c r="D594" s="4">
        <v>0.94</v>
      </c>
      <c r="E594" s="5">
        <v>18.100000000000001</v>
      </c>
      <c r="F594" s="3">
        <f t="shared" si="131"/>
        <v>1919.7916666666224</v>
      </c>
      <c r="G594" s="6">
        <f>G585*3/12+G597*9/12</f>
        <v>4.8524999999999991</v>
      </c>
      <c r="H594" s="3">
        <f t="shared" si="123"/>
        <v>159.38323922651935</v>
      </c>
      <c r="I594" s="3">
        <f t="shared" si="124"/>
        <v>9.0328389116022088</v>
      </c>
      <c r="J594" s="7">
        <f t="shared" si="132"/>
        <v>1978.8801648348301</v>
      </c>
      <c r="K594" s="3">
        <f t="shared" si="125"/>
        <v>15.820511602209946</v>
      </c>
      <c r="L594" s="7">
        <f t="shared" si="126"/>
        <v>196.42527507336223</v>
      </c>
      <c r="M594" s="27">
        <f t="shared" si="120"/>
        <v>6.7947041999493045</v>
      </c>
      <c r="N594" s="9"/>
      <c r="O594" s="10">
        <f t="shared" si="121"/>
        <v>9.1548959122599456</v>
      </c>
      <c r="P594" s="10"/>
      <c r="Q594" s="29">
        <f t="shared" si="122"/>
        <v>0.16192257750459019</v>
      </c>
      <c r="R594" s="6">
        <f t="shared" si="127"/>
        <v>1.0009711266472197</v>
      </c>
      <c r="S594" s="6">
        <f t="shared" si="133"/>
        <v>4.7851254492569248</v>
      </c>
      <c r="T594" s="13">
        <f t="shared" si="128"/>
        <v>0.18209174235471903</v>
      </c>
      <c r="U594" s="67">
        <f t="shared" si="129"/>
        <v>5.8323959274907189E-2</v>
      </c>
      <c r="V594" s="13">
        <f t="shared" si="130"/>
        <v>0.12376778307981184</v>
      </c>
      <c r="Y594" s="28"/>
      <c r="Z594" s="28"/>
    </row>
    <row r="595" spans="1:26" x14ac:dyDescent="0.35">
      <c r="A595" s="1">
        <v>1919.11</v>
      </c>
      <c r="B595" s="2">
        <v>9.19</v>
      </c>
      <c r="C595" s="3">
        <v>0.5333</v>
      </c>
      <c r="D595" s="4">
        <v>0.93500000000000005</v>
      </c>
      <c r="E595" s="5">
        <v>18.5</v>
      </c>
      <c r="F595" s="3">
        <f t="shared" si="131"/>
        <v>1919.8749999999557</v>
      </c>
      <c r="G595" s="6">
        <f>G585*2/12+G597*10/12</f>
        <v>4.8916666666666666</v>
      </c>
      <c r="H595" s="3">
        <f t="shared" si="123"/>
        <v>151.32651405405403</v>
      </c>
      <c r="I595" s="3">
        <f t="shared" si="124"/>
        <v>8.7815484162162161</v>
      </c>
      <c r="J595" s="7">
        <f t="shared" si="132"/>
        <v>1887.9348577275964</v>
      </c>
      <c r="K595" s="3">
        <f t="shared" si="125"/>
        <v>15.396114324324326</v>
      </c>
      <c r="L595" s="7">
        <f t="shared" si="126"/>
        <v>192.08042350112112</v>
      </c>
      <c r="M595" s="27">
        <f t="shared" si="120"/>
        <v>6.4670225741331331</v>
      </c>
      <c r="N595" s="9"/>
      <c r="O595" s="10">
        <f t="shared" si="121"/>
        <v>8.7209241391434968</v>
      </c>
      <c r="P595" s="10"/>
      <c r="Q595" s="29">
        <f t="shared" si="122"/>
        <v>0.17028557703903738</v>
      </c>
      <c r="R595" s="6">
        <f t="shared" si="127"/>
        <v>1.0010092738049188</v>
      </c>
      <c r="S595" s="6">
        <f t="shared" si="133"/>
        <v>4.6862097653430741</v>
      </c>
      <c r="T595" s="13">
        <f t="shared" si="128"/>
        <v>0.15214509279830768</v>
      </c>
      <c r="U595" s="67">
        <f t="shared" si="129"/>
        <v>6.106433055266991E-2</v>
      </c>
      <c r="V595" s="13">
        <f t="shared" si="130"/>
        <v>9.108076224563777E-2</v>
      </c>
      <c r="Y595" s="28"/>
      <c r="Z595" s="28"/>
    </row>
    <row r="596" spans="1:26" x14ac:dyDescent="0.35">
      <c r="A596" s="1">
        <v>1919.12</v>
      </c>
      <c r="B596" s="2">
        <v>8.92</v>
      </c>
      <c r="C596" s="3">
        <v>0.53</v>
      </c>
      <c r="D596" s="4">
        <v>0.93</v>
      </c>
      <c r="E596" s="5">
        <v>18.899999999999999</v>
      </c>
      <c r="F596" s="3">
        <f t="shared" si="131"/>
        <v>1919.9583333332889</v>
      </c>
      <c r="G596" s="6">
        <f>G585*1/12+G597*11/12</f>
        <v>4.9308333333333332</v>
      </c>
      <c r="H596" s="3">
        <f t="shared" si="123"/>
        <v>143.77199365079366</v>
      </c>
      <c r="I596" s="3">
        <f t="shared" si="124"/>
        <v>8.5425063492063504</v>
      </c>
      <c r="J596" s="7">
        <f t="shared" si="132"/>
        <v>1802.5666864079099</v>
      </c>
      <c r="K596" s="3">
        <f t="shared" si="125"/>
        <v>14.989680952380954</v>
      </c>
      <c r="L596" s="7">
        <f t="shared" si="126"/>
        <v>187.93576439006236</v>
      </c>
      <c r="M596" s="27">
        <f t="shared" si="120"/>
        <v>6.1607170337991803</v>
      </c>
      <c r="N596" s="9"/>
      <c r="O596" s="10">
        <f t="shared" si="121"/>
        <v>8.3160977133829697</v>
      </c>
      <c r="P596" s="10"/>
      <c r="Q596" s="29">
        <f t="shared" si="122"/>
        <v>0.17884105892950641</v>
      </c>
      <c r="R596" s="6">
        <f t="shared" si="127"/>
        <v>1.0010474071373323</v>
      </c>
      <c r="S596" s="6">
        <f t="shared" si="133"/>
        <v>4.5916602926410803</v>
      </c>
      <c r="T596" s="13">
        <f t="shared" si="128"/>
        <v>0.16313220849180454</v>
      </c>
      <c r="U596" s="67">
        <f t="shared" si="129"/>
        <v>6.4372853539080399E-2</v>
      </c>
      <c r="V596" s="13">
        <f t="shared" si="130"/>
        <v>9.8759354952724143E-2</v>
      </c>
      <c r="Y596" s="28"/>
      <c r="Z596" s="28"/>
    </row>
    <row r="597" spans="1:26" x14ac:dyDescent="0.35">
      <c r="A597" s="1">
        <v>1920.01</v>
      </c>
      <c r="B597" s="2">
        <v>8.83</v>
      </c>
      <c r="C597" s="3">
        <v>0.52829999999999999</v>
      </c>
      <c r="D597" s="4">
        <v>0.91920000000000002</v>
      </c>
      <c r="E597" s="5">
        <v>19.3</v>
      </c>
      <c r="F597" s="3">
        <f t="shared" si="131"/>
        <v>1920.0416666666222</v>
      </c>
      <c r="G597" s="6">
        <v>4.97</v>
      </c>
      <c r="H597" s="3">
        <f t="shared" si="123"/>
        <v>139.3717134715026</v>
      </c>
      <c r="I597" s="3">
        <f t="shared" si="124"/>
        <v>8.3386269792746113</v>
      </c>
      <c r="J597" s="7">
        <f t="shared" si="132"/>
        <v>1756.1096491771011</v>
      </c>
      <c r="K597" s="3">
        <f t="shared" si="125"/>
        <v>14.508548020725389</v>
      </c>
      <c r="L597" s="7">
        <f t="shared" si="126"/>
        <v>182.81041783959131</v>
      </c>
      <c r="M597" s="27">
        <f t="shared" si="120"/>
        <v>5.9896677711394419</v>
      </c>
      <c r="N597" s="9"/>
      <c r="O597" s="10">
        <f t="shared" si="121"/>
        <v>8.0935613101848407</v>
      </c>
      <c r="P597" s="10"/>
      <c r="Q597" s="29">
        <f t="shared" si="122"/>
        <v>0.18634209615215619</v>
      </c>
      <c r="R597" s="6">
        <f t="shared" si="127"/>
        <v>1.0033603338970001</v>
      </c>
      <c r="S597" s="6">
        <f t="shared" si="133"/>
        <v>4.5012060111208179</v>
      </c>
      <c r="T597" s="13">
        <f t="shared" si="128"/>
        <v>0.16896747118832178</v>
      </c>
      <c r="U597" s="67">
        <f t="shared" si="129"/>
        <v>6.764139689307469E-2</v>
      </c>
      <c r="V597" s="13">
        <f t="shared" si="130"/>
        <v>0.10132607429524709</v>
      </c>
      <c r="Y597" s="28"/>
      <c r="Z597" s="28"/>
    </row>
    <row r="598" spans="1:26" x14ac:dyDescent="0.35">
      <c r="A598" s="1">
        <v>1920.02</v>
      </c>
      <c r="B598" s="2">
        <v>8.1</v>
      </c>
      <c r="C598" s="3">
        <v>0.52669999999999995</v>
      </c>
      <c r="D598" s="4">
        <v>0.9083</v>
      </c>
      <c r="E598" s="5">
        <v>19.5</v>
      </c>
      <c r="F598" s="3">
        <f t="shared" si="131"/>
        <v>1920.1249999999554</v>
      </c>
      <c r="G598" s="6">
        <f>G597*11/12+G609*1/12</f>
        <v>4.9799999999999995</v>
      </c>
      <c r="H598" s="3">
        <f t="shared" si="123"/>
        <v>126.5382</v>
      </c>
      <c r="I598" s="3">
        <f t="shared" si="124"/>
        <v>8.228107399999999</v>
      </c>
      <c r="J598" s="7">
        <f t="shared" si="132"/>
        <v>1603.0446208284457</v>
      </c>
      <c r="K598" s="3">
        <f t="shared" si="125"/>
        <v>14.189462600000001</v>
      </c>
      <c r="L598" s="7">
        <f t="shared" si="126"/>
        <v>179.75869495042929</v>
      </c>
      <c r="M598" s="27">
        <f t="shared" si="120"/>
        <v>5.4553476499077744</v>
      </c>
      <c r="N598" s="9"/>
      <c r="O598" s="10">
        <f t="shared" si="121"/>
        <v>7.3825458808385092</v>
      </c>
      <c r="P598" s="10"/>
      <c r="Q598" s="29">
        <f t="shared" si="122"/>
        <v>0.20369703325046368</v>
      </c>
      <c r="R598" s="6">
        <f t="shared" si="127"/>
        <v>1.003369024607683</v>
      </c>
      <c r="S598" s="6">
        <f t="shared" si="133"/>
        <v>4.4700102168598557</v>
      </c>
      <c r="T598" s="13">
        <f t="shared" si="128"/>
        <v>0.18797880726469285</v>
      </c>
      <c r="U598" s="67">
        <f t="shared" si="129"/>
        <v>6.926614317005142E-2</v>
      </c>
      <c r="V598" s="13">
        <f t="shared" si="130"/>
        <v>0.11871266409464143</v>
      </c>
      <c r="Y598" s="28"/>
      <c r="Z598" s="28"/>
    </row>
    <row r="599" spans="1:26" x14ac:dyDescent="0.35">
      <c r="A599" s="1">
        <v>1920.03</v>
      </c>
      <c r="B599" s="2">
        <v>8.67</v>
      </c>
      <c r="C599" s="3">
        <v>0.52500000000000002</v>
      </c>
      <c r="D599" s="4">
        <v>0.89749999999999996</v>
      </c>
      <c r="E599" s="5">
        <v>19.7</v>
      </c>
      <c r="F599" s="3">
        <f t="shared" si="131"/>
        <v>1920.2083333332887</v>
      </c>
      <c r="G599" s="6">
        <f>G597*10/12+G609*2/12</f>
        <v>4.99</v>
      </c>
      <c r="H599" s="3">
        <f t="shared" si="123"/>
        <v>134.06768680203047</v>
      </c>
      <c r="I599" s="3">
        <f t="shared" si="124"/>
        <v>8.1182855329949248</v>
      </c>
      <c r="J599" s="7">
        <f t="shared" si="132"/>
        <v>1707.00216997246</v>
      </c>
      <c r="K599" s="3">
        <f t="shared" si="125"/>
        <v>13.878402411167515</v>
      </c>
      <c r="L599" s="7">
        <f t="shared" si="126"/>
        <v>176.7052419319819</v>
      </c>
      <c r="M599" s="27">
        <f t="shared" si="120"/>
        <v>5.7988227275571615</v>
      </c>
      <c r="N599" s="9"/>
      <c r="O599" s="10">
        <f t="shared" si="121"/>
        <v>7.8563273114693475</v>
      </c>
      <c r="P599" s="10"/>
      <c r="Q599" s="29">
        <f t="shared" si="122"/>
        <v>0.1917938399849512</v>
      </c>
      <c r="R599" s="6">
        <f t="shared" si="127"/>
        <v>1.0033777150892671</v>
      </c>
      <c r="S599" s="6">
        <f t="shared" si="133"/>
        <v>4.4395360878123098</v>
      </c>
      <c r="T599" s="13">
        <f t="shared" si="128"/>
        <v>0.18601584961496531</v>
      </c>
      <c r="U599" s="67">
        <f t="shared" si="129"/>
        <v>7.0885252648408059E-2</v>
      </c>
      <c r="V599" s="13">
        <f t="shared" si="130"/>
        <v>0.11513059696655725</v>
      </c>
      <c r="Y599" s="28"/>
      <c r="Z599" s="28"/>
    </row>
    <row r="600" spans="1:26" x14ac:dyDescent="0.35">
      <c r="A600" s="1">
        <v>1920.04</v>
      </c>
      <c r="B600" s="2">
        <v>8.6</v>
      </c>
      <c r="C600" s="3">
        <v>0.52329999999999999</v>
      </c>
      <c r="D600" s="4">
        <v>0.88670000000000004</v>
      </c>
      <c r="E600" s="5">
        <v>20.3</v>
      </c>
      <c r="F600" s="3">
        <f t="shared" si="131"/>
        <v>1920.2916666666219</v>
      </c>
      <c r="G600" s="6">
        <f>G597*9/12+G609*3/12</f>
        <v>5</v>
      </c>
      <c r="H600" s="3">
        <f t="shared" si="123"/>
        <v>129.05465024630541</v>
      </c>
      <c r="I600" s="3">
        <f t="shared" si="124"/>
        <v>7.8528254039408871</v>
      </c>
      <c r="J600" s="7">
        <f t="shared" si="132"/>
        <v>1651.5063333357375</v>
      </c>
      <c r="K600" s="3">
        <f t="shared" si="125"/>
        <v>13.30613469458128</v>
      </c>
      <c r="L600" s="7">
        <f t="shared" si="126"/>
        <v>170.27798439172074</v>
      </c>
      <c r="M600" s="27">
        <f t="shared" si="120"/>
        <v>5.5998587255061887</v>
      </c>
      <c r="N600" s="9"/>
      <c r="O600" s="10">
        <f t="shared" si="121"/>
        <v>7.5961153675815467</v>
      </c>
      <c r="P600" s="10"/>
      <c r="Q600" s="29">
        <f t="shared" si="122"/>
        <v>0.20002702354681717</v>
      </c>
      <c r="R600" s="6">
        <f t="shared" si="127"/>
        <v>1.0033864053419226</v>
      </c>
      <c r="S600" s="6">
        <f t="shared" si="133"/>
        <v>4.3228705440470714</v>
      </c>
      <c r="T600" s="13">
        <f t="shared" si="128"/>
        <v>0.19696434381990335</v>
      </c>
      <c r="U600" s="67">
        <f t="shared" si="129"/>
        <v>7.3364465691549974E-2</v>
      </c>
      <c r="V600" s="13">
        <f t="shared" si="130"/>
        <v>0.12359987812835338</v>
      </c>
      <c r="Y600" s="28"/>
      <c r="Z600" s="28"/>
    </row>
    <row r="601" spans="1:26" x14ac:dyDescent="0.35">
      <c r="A601" s="1">
        <v>1920.05</v>
      </c>
      <c r="B601" s="2">
        <v>8.06</v>
      </c>
      <c r="C601" s="3">
        <v>0.52170000000000005</v>
      </c>
      <c r="D601" s="4">
        <v>0.87580000000000002</v>
      </c>
      <c r="E601" s="5">
        <v>20.6</v>
      </c>
      <c r="F601" s="3">
        <f t="shared" si="131"/>
        <v>1920.3749999999552</v>
      </c>
      <c r="G601" s="6">
        <f>G597*8/12+G609*4/12</f>
        <v>5.01</v>
      </c>
      <c r="H601" s="3">
        <f t="shared" si="123"/>
        <v>119.1897932038835</v>
      </c>
      <c r="I601" s="3">
        <f t="shared" si="124"/>
        <v>7.714803364077671</v>
      </c>
      <c r="J601" s="7">
        <f t="shared" si="132"/>
        <v>1533.4933832463007</v>
      </c>
      <c r="K601" s="3">
        <f t="shared" si="125"/>
        <v>12.951168844660193</v>
      </c>
      <c r="L601" s="7">
        <f t="shared" si="126"/>
        <v>166.629467127433</v>
      </c>
      <c r="M601" s="27">
        <f t="shared" si="120"/>
        <v>5.1889504620474973</v>
      </c>
      <c r="N601" s="9"/>
      <c r="O601" s="10">
        <f t="shared" si="121"/>
        <v>7.0502187719604734</v>
      </c>
      <c r="P601" s="10"/>
      <c r="Q601" s="29">
        <f t="shared" si="122"/>
        <v>0.21766737891949159</v>
      </c>
      <c r="R601" s="6">
        <f t="shared" si="127"/>
        <v>1.0033950953658182</v>
      </c>
      <c r="S601" s="6">
        <f t="shared" si="133"/>
        <v>4.2743419213486602</v>
      </c>
      <c r="T601" s="13">
        <f t="shared" si="128"/>
        <v>0.19958456398027846</v>
      </c>
      <c r="U601" s="67">
        <f t="shared" si="129"/>
        <v>7.5468877672946189E-2</v>
      </c>
      <c r="V601" s="13">
        <f t="shared" si="130"/>
        <v>0.12411568630733227</v>
      </c>
      <c r="Y601" s="28"/>
      <c r="Z601" s="28"/>
    </row>
    <row r="602" spans="1:26" x14ac:dyDescent="0.35">
      <c r="A602" s="1">
        <v>1920.06</v>
      </c>
      <c r="B602" s="2">
        <v>7.92</v>
      </c>
      <c r="C602" s="3">
        <v>0.52</v>
      </c>
      <c r="D602" s="4">
        <v>0.86499999999999999</v>
      </c>
      <c r="E602" s="5">
        <v>20.9</v>
      </c>
      <c r="F602" s="3">
        <f t="shared" si="131"/>
        <v>1920.4583333332885</v>
      </c>
      <c r="G602" s="6">
        <f>G597*7/12+G609*5/12</f>
        <v>5.0199999999999996</v>
      </c>
      <c r="H602" s="3">
        <f t="shared" si="123"/>
        <v>115.43835789473685</v>
      </c>
      <c r="I602" s="3">
        <f t="shared" si="124"/>
        <v>7.5792861244019152</v>
      </c>
      <c r="J602" s="7">
        <f t="shared" si="132"/>
        <v>1493.3537398350786</v>
      </c>
      <c r="K602" s="3">
        <f t="shared" si="125"/>
        <v>12.607850956937801</v>
      </c>
      <c r="L602" s="7">
        <f t="shared" si="126"/>
        <v>163.09987183804836</v>
      </c>
      <c r="M602" s="27">
        <f t="shared" si="120"/>
        <v>5.0436396804516228</v>
      </c>
      <c r="N602" s="9"/>
      <c r="O602" s="10">
        <f t="shared" si="121"/>
        <v>6.8644453350168115</v>
      </c>
      <c r="P602" s="10"/>
      <c r="Q602" s="29">
        <f t="shared" si="122"/>
        <v>0.22570609227300786</v>
      </c>
      <c r="R602" s="6">
        <f t="shared" si="127"/>
        <v>1.0034037851611233</v>
      </c>
      <c r="S602" s="6">
        <f t="shared" si="133"/>
        <v>4.2272912262121407</v>
      </c>
      <c r="T602" s="13">
        <f t="shared" si="128"/>
        <v>0.19117619572981903</v>
      </c>
      <c r="U602" s="67">
        <f t="shared" si="129"/>
        <v>7.7557779973142393E-2</v>
      </c>
      <c r="V602" s="13">
        <f t="shared" si="130"/>
        <v>0.11361841575667664</v>
      </c>
      <c r="Y602" s="28"/>
      <c r="Z602" s="28"/>
    </row>
    <row r="603" spans="1:26" x14ac:dyDescent="0.35">
      <c r="A603" s="1">
        <v>1920.07</v>
      </c>
      <c r="B603" s="2">
        <v>7.91</v>
      </c>
      <c r="C603" s="3">
        <v>0.51829999999999998</v>
      </c>
      <c r="D603" s="4">
        <v>0.85419999999999996</v>
      </c>
      <c r="E603" s="5">
        <v>20.8</v>
      </c>
      <c r="F603" s="3">
        <f t="shared" si="131"/>
        <v>1920.5416666666217</v>
      </c>
      <c r="G603" s="6">
        <f>G597*6/12+G609*6/12</f>
        <v>5.0299999999999994</v>
      </c>
      <c r="H603" s="3">
        <f t="shared" si="123"/>
        <v>115.84689375000002</v>
      </c>
      <c r="I603" s="3">
        <f t="shared" si="124"/>
        <v>7.5908274374999998</v>
      </c>
      <c r="J603" s="7">
        <f t="shared" si="132"/>
        <v>1506.8218607224569</v>
      </c>
      <c r="K603" s="3">
        <f t="shared" si="125"/>
        <v>12.510292874999999</v>
      </c>
      <c r="L603" s="7">
        <f t="shared" si="126"/>
        <v>162.72152129318866</v>
      </c>
      <c r="M603" s="27">
        <f t="shared" si="120"/>
        <v>5.0805929195407984</v>
      </c>
      <c r="N603" s="9"/>
      <c r="O603" s="10">
        <f t="shared" si="121"/>
        <v>6.9264957589329441</v>
      </c>
      <c r="P603" s="10"/>
      <c r="Q603" s="29">
        <f t="shared" si="122"/>
        <v>0.22364726750461528</v>
      </c>
      <c r="R603" s="6">
        <f t="shared" si="127"/>
        <v>1.0034124747280067</v>
      </c>
      <c r="S603" s="6">
        <f t="shared" si="133"/>
        <v>4.2620727097508198</v>
      </c>
      <c r="T603" s="13">
        <f t="shared" si="128"/>
        <v>0.18941984411646229</v>
      </c>
      <c r="U603" s="67">
        <f t="shared" si="129"/>
        <v>7.8224607807439561E-2</v>
      </c>
      <c r="V603" s="13">
        <f t="shared" si="130"/>
        <v>0.11119523630902273</v>
      </c>
      <c r="Y603" s="28"/>
      <c r="Z603" s="28"/>
    </row>
    <row r="604" spans="1:26" x14ac:dyDescent="0.35">
      <c r="A604" s="1">
        <v>1920.08</v>
      </c>
      <c r="B604" s="2">
        <v>7.6</v>
      </c>
      <c r="C604" s="3">
        <v>0.51670000000000005</v>
      </c>
      <c r="D604" s="4">
        <v>0.84330000000000005</v>
      </c>
      <c r="E604" s="5">
        <v>20.3</v>
      </c>
      <c r="F604" s="3">
        <f t="shared" si="131"/>
        <v>1920.624999999955</v>
      </c>
      <c r="G604" s="6">
        <f>G597*5/12+G609*7/12</f>
        <v>5.0399999999999991</v>
      </c>
      <c r="H604" s="3">
        <f t="shared" si="123"/>
        <v>114.04829556650247</v>
      </c>
      <c r="I604" s="3">
        <f t="shared" si="124"/>
        <v>7.7537834630541891</v>
      </c>
      <c r="J604" s="7">
        <f t="shared" si="132"/>
        <v>1491.8319362061316</v>
      </c>
      <c r="K604" s="3">
        <f t="shared" si="125"/>
        <v>12.654858901477832</v>
      </c>
      <c r="L604" s="7">
        <f t="shared" si="126"/>
        <v>165.53445681613559</v>
      </c>
      <c r="M604" s="27">
        <f t="shared" si="120"/>
        <v>5.02070107792286</v>
      </c>
      <c r="N604" s="9"/>
      <c r="O604" s="10">
        <f t="shared" si="121"/>
        <v>6.8578754838189111</v>
      </c>
      <c r="P604" s="10"/>
      <c r="Q604" s="29">
        <f t="shared" si="122"/>
        <v>0.22431643473371793</v>
      </c>
      <c r="R604" s="6">
        <f t="shared" si="127"/>
        <v>1.0034211640666379</v>
      </c>
      <c r="S604" s="6">
        <f t="shared" si="133"/>
        <v>4.3819523174071344</v>
      </c>
      <c r="T604" s="13">
        <f t="shared" si="128"/>
        <v>0.19025797397288491</v>
      </c>
      <c r="U604" s="67">
        <f t="shared" si="129"/>
        <v>7.6146876508933925E-2</v>
      </c>
      <c r="V604" s="13">
        <f t="shared" si="130"/>
        <v>0.11411109746395098</v>
      </c>
      <c r="Y604" s="28"/>
      <c r="Z604" s="28"/>
    </row>
    <row r="605" spans="1:26" x14ac:dyDescent="0.35">
      <c r="A605" s="1">
        <v>1920.09</v>
      </c>
      <c r="B605" s="2">
        <v>7.87</v>
      </c>
      <c r="C605" s="3">
        <v>0.51500000000000001</v>
      </c>
      <c r="D605" s="4">
        <v>0.83250000000000002</v>
      </c>
      <c r="E605" s="5">
        <v>20</v>
      </c>
      <c r="F605" s="3">
        <f t="shared" si="131"/>
        <v>1920.7083333332882</v>
      </c>
      <c r="G605" s="6">
        <f>G597*4/12+G609*8/12</f>
        <v>5.05</v>
      </c>
      <c r="H605" s="3">
        <f t="shared" si="123"/>
        <v>119.87151150000003</v>
      </c>
      <c r="I605" s="3">
        <f t="shared" si="124"/>
        <v>7.8441967500000001</v>
      </c>
      <c r="J605" s="7">
        <f t="shared" si="132"/>
        <v>1576.5543314143642</v>
      </c>
      <c r="K605" s="3">
        <f t="shared" si="125"/>
        <v>12.680182125000002</v>
      </c>
      <c r="L605" s="7">
        <f t="shared" si="126"/>
        <v>166.77020087705949</v>
      </c>
      <c r="M605" s="27">
        <f t="shared" si="120"/>
        <v>5.2971627701080619</v>
      </c>
      <c r="N605" s="9"/>
      <c r="O605" s="10">
        <f t="shared" si="121"/>
        <v>7.2473452714932431</v>
      </c>
      <c r="P605" s="10"/>
      <c r="Q605" s="29">
        <f t="shared" si="122"/>
        <v>0.21326971272005224</v>
      </c>
      <c r="R605" s="6">
        <f t="shared" si="127"/>
        <v>1.0034298531771852</v>
      </c>
      <c r="S605" s="6">
        <f t="shared" si="133"/>
        <v>4.462897850645426</v>
      </c>
      <c r="T605" s="13">
        <f t="shared" si="128"/>
        <v>0.18339246211333871</v>
      </c>
      <c r="U605" s="67">
        <f t="shared" si="129"/>
        <v>7.3788958079249234E-2</v>
      </c>
      <c r="V605" s="13">
        <f t="shared" si="130"/>
        <v>0.10960350403408947</v>
      </c>
      <c r="Y605" s="28"/>
      <c r="Z605" s="28"/>
    </row>
    <row r="606" spans="1:26" x14ac:dyDescent="0.35">
      <c r="A606" s="1">
        <v>1920.1</v>
      </c>
      <c r="B606" s="2">
        <v>7.88</v>
      </c>
      <c r="C606" s="3">
        <v>0.51329999999999998</v>
      </c>
      <c r="D606" s="4">
        <v>0.82169999999999999</v>
      </c>
      <c r="E606" s="5">
        <v>19.899999999999999</v>
      </c>
      <c r="F606" s="3">
        <f t="shared" si="131"/>
        <v>1920.7916666666215</v>
      </c>
      <c r="G606" s="6">
        <f>G597*3/12+G609*9/12</f>
        <v>5.0600000000000005</v>
      </c>
      <c r="H606" s="3">
        <f t="shared" si="123"/>
        <v>120.62696080402011</v>
      </c>
      <c r="I606" s="3">
        <f t="shared" si="124"/>
        <v>7.8575912412060314</v>
      </c>
      <c r="J606" s="7">
        <f t="shared" si="132"/>
        <v>1595.1019702159385</v>
      </c>
      <c r="K606" s="3">
        <f t="shared" si="125"/>
        <v>12.578575341708545</v>
      </c>
      <c r="L606" s="7">
        <f t="shared" si="126"/>
        <v>166.33188945766966</v>
      </c>
      <c r="M606" s="27">
        <f t="shared" si="120"/>
        <v>5.351177393424158</v>
      </c>
      <c r="N606" s="9"/>
      <c r="O606" s="10">
        <f t="shared" si="121"/>
        <v>7.3327658910836178</v>
      </c>
      <c r="P606" s="10"/>
      <c r="Q606" s="29">
        <f t="shared" si="122"/>
        <v>0.21393756305947337</v>
      </c>
      <c r="R606" s="6">
        <f t="shared" si="127"/>
        <v>1.0034385420598178</v>
      </c>
      <c r="S606" s="6">
        <f t="shared" si="133"/>
        <v>4.50070847740494</v>
      </c>
      <c r="T606" s="13">
        <f t="shared" si="128"/>
        <v>0.16586868535422239</v>
      </c>
      <c r="U606" s="67">
        <f t="shared" si="129"/>
        <v>7.3791189902679077E-2</v>
      </c>
      <c r="V606" s="13">
        <f t="shared" si="130"/>
        <v>9.2077495451543312E-2</v>
      </c>
      <c r="Y606" s="28"/>
      <c r="Z606" s="28"/>
    </row>
    <row r="607" spans="1:26" x14ac:dyDescent="0.35">
      <c r="A607" s="1">
        <v>1920.11</v>
      </c>
      <c r="B607" s="2">
        <v>7.48</v>
      </c>
      <c r="C607" s="3">
        <v>0.51170000000000004</v>
      </c>
      <c r="D607" s="4">
        <v>0.81079999999999997</v>
      </c>
      <c r="E607" s="5">
        <v>19.8</v>
      </c>
      <c r="F607" s="3">
        <f t="shared" si="131"/>
        <v>1920.8749999999548</v>
      </c>
      <c r="G607" s="6">
        <f>G597*2/12+G609*10/12</f>
        <v>5.0699999999999994</v>
      </c>
      <c r="H607" s="3">
        <f t="shared" si="123"/>
        <v>115.08206666666668</v>
      </c>
      <c r="I607" s="3">
        <f t="shared" si="124"/>
        <v>7.8726595606060608</v>
      </c>
      <c r="J607" s="7">
        <f t="shared" si="132"/>
        <v>1530.454755808064</v>
      </c>
      <c r="K607" s="3">
        <f t="shared" si="125"/>
        <v>12.474403696969697</v>
      </c>
      <c r="L607" s="7">
        <f t="shared" si="126"/>
        <v>165.89474812956928</v>
      </c>
      <c r="M607" s="27">
        <f t="shared" si="120"/>
        <v>5.126407930947928</v>
      </c>
      <c r="N607" s="9"/>
      <c r="O607" s="10">
        <f t="shared" si="121"/>
        <v>7.0372510508450192</v>
      </c>
      <c r="P607" s="10"/>
      <c r="Q607" s="29">
        <f t="shared" si="122"/>
        <v>0.22368938063015098</v>
      </c>
      <c r="R607" s="6">
        <f t="shared" si="127"/>
        <v>1.0034472307147033</v>
      </c>
      <c r="S607" s="6">
        <f t="shared" si="133"/>
        <v>4.5389933646863208</v>
      </c>
      <c r="T607" s="13">
        <f t="shared" si="128"/>
        <v>0.16319479470239728</v>
      </c>
      <c r="U607" s="67">
        <f t="shared" si="129"/>
        <v>7.3794103911501319E-2</v>
      </c>
      <c r="V607" s="13">
        <f t="shared" si="130"/>
        <v>8.9400690790895965E-2</v>
      </c>
      <c r="Y607" s="28"/>
      <c r="Z607" s="28"/>
    </row>
    <row r="608" spans="1:26" x14ac:dyDescent="0.35">
      <c r="A608" s="1">
        <v>1920.12</v>
      </c>
      <c r="B608" s="2">
        <v>6.81</v>
      </c>
      <c r="C608" s="3">
        <v>0.51</v>
      </c>
      <c r="D608" s="4">
        <v>0.8</v>
      </c>
      <c r="E608" s="5">
        <v>19.399999999999999</v>
      </c>
      <c r="F608" s="3">
        <f t="shared" si="131"/>
        <v>1920.958333333288</v>
      </c>
      <c r="G608" s="6">
        <f>G597*1/12+G609*11/12</f>
        <v>5.0799999999999992</v>
      </c>
      <c r="H608" s="3">
        <f t="shared" si="123"/>
        <v>106.93420051546393</v>
      </c>
      <c r="I608" s="3">
        <f t="shared" si="124"/>
        <v>8.0082881443298977</v>
      </c>
      <c r="J608" s="7">
        <f t="shared" si="132"/>
        <v>1430.9728764034692</v>
      </c>
      <c r="K608" s="3">
        <f t="shared" si="125"/>
        <v>12.562020618556703</v>
      </c>
      <c r="L608" s="7">
        <f t="shared" si="126"/>
        <v>168.10254054666305</v>
      </c>
      <c r="M608" s="27">
        <f t="shared" si="120"/>
        <v>4.7842410450832498</v>
      </c>
      <c r="N608" s="9"/>
      <c r="O608" s="10">
        <f t="shared" si="121"/>
        <v>6.5824249808668851</v>
      </c>
      <c r="P608" s="10"/>
      <c r="Q608" s="29">
        <f t="shared" si="122"/>
        <v>0.23534006085393727</v>
      </c>
      <c r="R608" s="6">
        <f t="shared" si="127"/>
        <v>1.0034559191420109</v>
      </c>
      <c r="S608" s="6">
        <f t="shared" si="133"/>
        <v>4.648550431759416</v>
      </c>
      <c r="T608" s="13">
        <f t="shared" si="128"/>
        <v>0.16573358508088321</v>
      </c>
      <c r="U608" s="67">
        <f t="shared" si="129"/>
        <v>7.3475658499204677E-2</v>
      </c>
      <c r="V608" s="13">
        <f t="shared" si="130"/>
        <v>9.2257926581678529E-2</v>
      </c>
      <c r="Y608" s="28"/>
      <c r="Z608" s="28"/>
    </row>
    <row r="609" spans="1:26" x14ac:dyDescent="0.35">
      <c r="A609" s="1">
        <v>1921.01</v>
      </c>
      <c r="B609" s="2">
        <v>7.11</v>
      </c>
      <c r="C609" s="3">
        <v>0.50580000000000003</v>
      </c>
      <c r="D609" s="4">
        <v>0.75749999999999995</v>
      </c>
      <c r="E609" s="5">
        <v>19</v>
      </c>
      <c r="F609" s="3">
        <f t="shared" si="131"/>
        <v>1921.0416666666213</v>
      </c>
      <c r="G609" s="6">
        <v>5.09</v>
      </c>
      <c r="H609" s="3">
        <f t="shared" si="123"/>
        <v>113.99537842105264</v>
      </c>
      <c r="I609" s="3">
        <f t="shared" si="124"/>
        <v>8.1095446421052628</v>
      </c>
      <c r="J609" s="7">
        <f t="shared" si="132"/>
        <v>1534.5075629074888</v>
      </c>
      <c r="K609" s="3">
        <f t="shared" si="125"/>
        <v>12.145077236842106</v>
      </c>
      <c r="L609" s="7">
        <f t="shared" si="126"/>
        <v>163.48656524647296</v>
      </c>
      <c r="M609" s="27">
        <f t="shared" si="120"/>
        <v>5.122184146887375</v>
      </c>
      <c r="N609" s="9"/>
      <c r="O609" s="10">
        <f t="shared" si="121"/>
        <v>7.06092271623708</v>
      </c>
      <c r="P609" s="10"/>
      <c r="Q609" s="29">
        <f t="shared" si="122"/>
        <v>0.21920796290222025</v>
      </c>
      <c r="R609" s="6">
        <f t="shared" si="127"/>
        <v>1.0093750608638843</v>
      </c>
      <c r="S609" s="6">
        <f t="shared" si="133"/>
        <v>4.7628178766250127</v>
      </c>
      <c r="T609" s="13">
        <f t="shared" si="128"/>
        <v>0.16311673642059343</v>
      </c>
      <c r="U609" s="67">
        <f t="shared" si="129"/>
        <v>7.2471538690655368E-2</v>
      </c>
      <c r="V609" s="13">
        <f t="shared" si="130"/>
        <v>9.0645197729938065E-2</v>
      </c>
      <c r="Y609" s="28"/>
      <c r="Z609" s="28"/>
    </row>
    <row r="610" spans="1:26" x14ac:dyDescent="0.35">
      <c r="A610" s="1">
        <v>1921.02</v>
      </c>
      <c r="B610" s="2">
        <v>7.06</v>
      </c>
      <c r="C610" s="3">
        <v>0.50170000000000003</v>
      </c>
      <c r="D610" s="4">
        <v>0.71499999999999997</v>
      </c>
      <c r="E610" s="5">
        <v>18.399999999999999</v>
      </c>
      <c r="F610" s="3">
        <f t="shared" si="131"/>
        <v>1921.1249999999545</v>
      </c>
      <c r="G610" s="6">
        <f>G609*11/12+G621*1/12</f>
        <v>5.024166666666666</v>
      </c>
      <c r="H610" s="3">
        <f t="shared" si="123"/>
        <v>116.88482282608697</v>
      </c>
      <c r="I610" s="3">
        <f t="shared" si="124"/>
        <v>8.3061070271739137</v>
      </c>
      <c r="J610" s="7">
        <f t="shared" si="132"/>
        <v>1582.7202452040081</v>
      </c>
      <c r="K610" s="3">
        <f t="shared" si="125"/>
        <v>11.837485597826088</v>
      </c>
      <c r="L610" s="7">
        <f t="shared" si="126"/>
        <v>160.28965656102915</v>
      </c>
      <c r="M610" s="27">
        <f t="shared" si="120"/>
        <v>5.2748571912050481</v>
      </c>
      <c r="N610" s="9"/>
      <c r="O610" s="10">
        <f t="shared" si="121"/>
        <v>7.2857884017168857</v>
      </c>
      <c r="P610" s="10"/>
      <c r="Q610" s="29">
        <f t="shared" si="122"/>
        <v>0.21414317843259145</v>
      </c>
      <c r="R610" s="6">
        <f t="shared" si="127"/>
        <v>1.0093356823927233</v>
      </c>
      <c r="S610" s="6">
        <f t="shared" si="133"/>
        <v>4.9642348966270324</v>
      </c>
      <c r="T610" s="13">
        <f t="shared" si="128"/>
        <v>0.17010499357006537</v>
      </c>
      <c r="U610" s="67">
        <f t="shared" si="129"/>
        <v>6.9433905952720476E-2</v>
      </c>
      <c r="V610" s="13">
        <f t="shared" si="130"/>
        <v>0.10067108761734489</v>
      </c>
      <c r="Y610" s="28"/>
      <c r="Z610" s="28"/>
    </row>
    <row r="611" spans="1:26" x14ac:dyDescent="0.35">
      <c r="A611" s="1">
        <v>1921.03</v>
      </c>
      <c r="B611" s="2">
        <v>6.88</v>
      </c>
      <c r="C611" s="3">
        <v>0.4975</v>
      </c>
      <c r="D611" s="4">
        <v>0.67249999999999999</v>
      </c>
      <c r="E611" s="5">
        <v>18.3</v>
      </c>
      <c r="F611" s="3">
        <f t="shared" si="131"/>
        <v>1921.2083333332878</v>
      </c>
      <c r="G611" s="6">
        <f>G609*10/12+G621*2/12</f>
        <v>4.958333333333333</v>
      </c>
      <c r="H611" s="3">
        <f t="shared" si="123"/>
        <v>114.52718688524591</v>
      </c>
      <c r="I611" s="3">
        <f t="shared" si="124"/>
        <v>8.2815807377049175</v>
      </c>
      <c r="J611" s="7">
        <f t="shared" si="132"/>
        <v>1560.1408151925641</v>
      </c>
      <c r="K611" s="3">
        <f t="shared" si="125"/>
        <v>11.194699590163935</v>
      </c>
      <c r="L611" s="7">
        <f t="shared" si="126"/>
        <v>152.49922939200573</v>
      </c>
      <c r="M611" s="27">
        <f t="shared" si="120"/>
        <v>5.1923481586841795</v>
      </c>
      <c r="N611" s="9"/>
      <c r="O611" s="10">
        <f t="shared" si="121"/>
        <v>7.1866431496339853</v>
      </c>
      <c r="P611" s="10"/>
      <c r="Q611" s="29">
        <f t="shared" si="122"/>
        <v>0.21609205781717516</v>
      </c>
      <c r="R611" s="6">
        <f t="shared" si="127"/>
        <v>1.0092963694422421</v>
      </c>
      <c r="S611" s="6">
        <f t="shared" si="133"/>
        <v>5.037959632337957</v>
      </c>
      <c r="T611" s="13">
        <f t="shared" si="128"/>
        <v>0.17529084842368103</v>
      </c>
      <c r="U611" s="67">
        <f t="shared" si="129"/>
        <v>6.8586400266291481E-2</v>
      </c>
      <c r="V611" s="13">
        <f t="shared" si="130"/>
        <v>0.10670444815738955</v>
      </c>
      <c r="Y611" s="28"/>
      <c r="Z611" s="28"/>
    </row>
    <row r="612" spans="1:26" x14ac:dyDescent="0.35">
      <c r="A612" s="1">
        <v>1921.04</v>
      </c>
      <c r="B612" s="2">
        <v>6.91</v>
      </c>
      <c r="C612" s="3">
        <v>0.49330000000000002</v>
      </c>
      <c r="D612" s="4">
        <v>0.63</v>
      </c>
      <c r="E612" s="5">
        <v>18.100000000000001</v>
      </c>
      <c r="F612" s="3">
        <f t="shared" si="131"/>
        <v>1921.291666666621</v>
      </c>
      <c r="G612" s="6">
        <f>G609*9/12+G621*3/12</f>
        <v>4.8925000000000001</v>
      </c>
      <c r="H612" s="3">
        <f t="shared" si="123"/>
        <v>116.2975906077348</v>
      </c>
      <c r="I612" s="3">
        <f t="shared" si="124"/>
        <v>8.3024025248618791</v>
      </c>
      <c r="J612" s="7">
        <f t="shared" si="132"/>
        <v>1593.6829719930488</v>
      </c>
      <c r="K612" s="3">
        <f t="shared" si="125"/>
        <v>10.603108839779006</v>
      </c>
      <c r="L612" s="7">
        <f t="shared" si="126"/>
        <v>145.29960526130549</v>
      </c>
      <c r="M612" s="27">
        <f t="shared" si="120"/>
        <v>5.2970859227396776</v>
      </c>
      <c r="N612" s="9"/>
      <c r="O612" s="10">
        <f t="shared" si="121"/>
        <v>7.3471112451693354</v>
      </c>
      <c r="P612" s="10"/>
      <c r="Q612" s="29">
        <f t="shared" si="122"/>
        <v>0.21520858180944369</v>
      </c>
      <c r="R612" s="6">
        <f t="shared" si="127"/>
        <v>1.0092571223325355</v>
      </c>
      <c r="S612" s="6">
        <f t="shared" si="133"/>
        <v>5.1409799394237288</v>
      </c>
      <c r="T612" s="13">
        <f t="shared" si="128"/>
        <v>0.16242223843574832</v>
      </c>
      <c r="U612" s="67">
        <f t="shared" si="129"/>
        <v>6.7159652991352958E-2</v>
      </c>
      <c r="V612" s="13">
        <f t="shared" si="130"/>
        <v>9.5262585444395365E-2</v>
      </c>
      <c r="Y612" s="28"/>
      <c r="Z612" s="28"/>
    </row>
    <row r="613" spans="1:26" x14ac:dyDescent="0.35">
      <c r="A613" s="1">
        <v>1921.05</v>
      </c>
      <c r="B613" s="2">
        <v>7.12</v>
      </c>
      <c r="C613" s="3">
        <v>0.48920000000000002</v>
      </c>
      <c r="D613" s="4">
        <v>0.58750000000000002</v>
      </c>
      <c r="E613" s="5">
        <v>17.7</v>
      </c>
      <c r="F613" s="3">
        <f t="shared" si="131"/>
        <v>1921.3749999999543</v>
      </c>
      <c r="G613" s="6">
        <f>G609*8/12+G621*4/12</f>
        <v>4.8266666666666662</v>
      </c>
      <c r="H613" s="3">
        <f t="shared" si="123"/>
        <v>122.54002711864409</v>
      </c>
      <c r="I613" s="3">
        <f t="shared" si="124"/>
        <v>8.41946366101695</v>
      </c>
      <c r="J613" s="7">
        <f t="shared" si="132"/>
        <v>1688.8408140644924</v>
      </c>
      <c r="K613" s="3">
        <f t="shared" si="125"/>
        <v>10.111273305084747</v>
      </c>
      <c r="L613" s="7">
        <f t="shared" si="126"/>
        <v>139.35308683467545</v>
      </c>
      <c r="M613" s="27">
        <f t="shared" si="120"/>
        <v>5.6094692253307787</v>
      </c>
      <c r="N613" s="9"/>
      <c r="O613" s="10">
        <f t="shared" si="121"/>
        <v>7.7953012232006387</v>
      </c>
      <c r="P613" s="10"/>
      <c r="Q613" s="29">
        <f t="shared" si="122"/>
        <v>0.20295342319783571</v>
      </c>
      <c r="R613" s="6">
        <f t="shared" si="127"/>
        <v>1.0092179413853946</v>
      </c>
      <c r="S613" s="6">
        <f t="shared" si="133"/>
        <v>5.3058264528441113</v>
      </c>
      <c r="T613" s="13">
        <f t="shared" si="128"/>
        <v>0.1461292802267351</v>
      </c>
      <c r="U613" s="67">
        <f t="shared" si="129"/>
        <v>6.5230175097410248E-2</v>
      </c>
      <c r="V613" s="13">
        <f t="shared" si="130"/>
        <v>8.0899105129324855E-2</v>
      </c>
      <c r="Y613" s="28"/>
      <c r="Z613" s="28"/>
    </row>
    <row r="614" spans="1:26" x14ac:dyDescent="0.35">
      <c r="A614" s="1">
        <v>1921.06</v>
      </c>
      <c r="B614" s="2">
        <v>6.55</v>
      </c>
      <c r="C614" s="3">
        <v>0.48499999999999999</v>
      </c>
      <c r="D614" s="4">
        <v>0.54500000000000004</v>
      </c>
      <c r="E614" s="5">
        <v>17.600000000000001</v>
      </c>
      <c r="F614" s="3">
        <f t="shared" si="131"/>
        <v>1921.4583333332876</v>
      </c>
      <c r="G614" s="6">
        <f>G609*7/12+G621*5/12</f>
        <v>4.7608333333333333</v>
      </c>
      <c r="H614" s="3">
        <f t="shared" si="123"/>
        <v>113.37045170454545</v>
      </c>
      <c r="I614" s="3">
        <f t="shared" si="124"/>
        <v>8.3946059659090917</v>
      </c>
      <c r="J614" s="7">
        <f t="shared" si="132"/>
        <v>1572.1073343010107</v>
      </c>
      <c r="K614" s="3">
        <f t="shared" si="125"/>
        <v>9.4331139204545469</v>
      </c>
      <c r="L614" s="7">
        <f t="shared" si="126"/>
        <v>130.80893086932079</v>
      </c>
      <c r="M614" s="27">
        <f t="shared" si="120"/>
        <v>5.2161109609893233</v>
      </c>
      <c r="N614" s="9"/>
      <c r="O614" s="10">
        <f t="shared" si="121"/>
        <v>7.2663741034908442</v>
      </c>
      <c r="P614" s="10"/>
      <c r="Q614" s="29">
        <f t="shared" si="122"/>
        <v>0.21644775043781</v>
      </c>
      <c r="R614" s="6">
        <f t="shared" si="127"/>
        <v>1.0091788269243167</v>
      </c>
      <c r="S614" s="6">
        <f t="shared" si="133"/>
        <v>5.3851598821902735</v>
      </c>
      <c r="T614" s="13">
        <f t="shared" si="128"/>
        <v>0.15274418739271245</v>
      </c>
      <c r="U614" s="67">
        <f t="shared" si="129"/>
        <v>6.5104610088245751E-2</v>
      </c>
      <c r="V614" s="13">
        <f t="shared" si="130"/>
        <v>8.7639577304466698E-2</v>
      </c>
      <c r="Y614" s="28"/>
      <c r="Z614" s="28"/>
    </row>
    <row r="615" spans="1:26" x14ac:dyDescent="0.35">
      <c r="A615" s="1">
        <v>1921.07</v>
      </c>
      <c r="B615" s="2">
        <v>6.53</v>
      </c>
      <c r="C615" s="3">
        <v>0.48080000000000001</v>
      </c>
      <c r="D615" s="4">
        <v>0.50249999999999995</v>
      </c>
      <c r="E615" s="5">
        <v>17.7</v>
      </c>
      <c r="F615" s="3">
        <f t="shared" si="131"/>
        <v>1921.5416666666208</v>
      </c>
      <c r="G615" s="6">
        <f>G609*6/12+G621*6/12</f>
        <v>4.6950000000000003</v>
      </c>
      <c r="H615" s="3">
        <f t="shared" si="123"/>
        <v>112.38572711864408</v>
      </c>
      <c r="I615" s="3">
        <f t="shared" si="124"/>
        <v>8.2748939661016951</v>
      </c>
      <c r="J615" s="7">
        <f t="shared" si="132"/>
        <v>1568.0144898937631</v>
      </c>
      <c r="K615" s="3">
        <f t="shared" si="125"/>
        <v>8.6483656779661011</v>
      </c>
      <c r="L615" s="7">
        <f t="shared" si="126"/>
        <v>120.66267705537761</v>
      </c>
      <c r="M615" s="27">
        <f t="shared" si="120"/>
        <v>5.1977793619054733</v>
      </c>
      <c r="N615" s="9"/>
      <c r="O615" s="10">
        <f t="shared" si="121"/>
        <v>7.259080472195274</v>
      </c>
      <c r="P615" s="10"/>
      <c r="Q615" s="29">
        <f t="shared" si="122"/>
        <v>0.21723137134873211</v>
      </c>
      <c r="R615" s="6">
        <f t="shared" si="127"/>
        <v>1.0091397792745151</v>
      </c>
      <c r="S615" s="6">
        <f t="shared" si="133"/>
        <v>5.4038854381735959</v>
      </c>
      <c r="T615" s="13">
        <f t="shared" si="128"/>
        <v>0.15740803163018868</v>
      </c>
      <c r="U615" s="67">
        <f t="shared" si="129"/>
        <v>6.4791523394092998E-2</v>
      </c>
      <c r="V615" s="13">
        <f t="shared" si="130"/>
        <v>9.2616508236095685E-2</v>
      </c>
      <c r="Y615" s="28"/>
      <c r="Z615" s="28"/>
    </row>
    <row r="616" spans="1:26" x14ac:dyDescent="0.35">
      <c r="A616" s="1">
        <v>1921.08</v>
      </c>
      <c r="B616" s="2">
        <v>6.45</v>
      </c>
      <c r="C616" s="3">
        <v>0.47670000000000001</v>
      </c>
      <c r="D616" s="4">
        <v>0.46</v>
      </c>
      <c r="E616" s="5">
        <v>17.7</v>
      </c>
      <c r="F616" s="3">
        <f t="shared" si="131"/>
        <v>1921.6249999999541</v>
      </c>
      <c r="G616" s="6">
        <f>G609*5/12+G621*7/12</f>
        <v>4.6291666666666664</v>
      </c>
      <c r="H616" s="3">
        <f t="shared" si="123"/>
        <v>111.00887288135594</v>
      </c>
      <c r="I616" s="3">
        <f t="shared" si="124"/>
        <v>8.2043301864406786</v>
      </c>
      <c r="J616" s="7">
        <f t="shared" si="132"/>
        <v>1558.3434663745486</v>
      </c>
      <c r="K616" s="3">
        <f t="shared" si="125"/>
        <v>7.9169118644067806</v>
      </c>
      <c r="L616" s="7">
        <f t="shared" si="126"/>
        <v>111.13767357089804</v>
      </c>
      <c r="M616" s="27">
        <f t="shared" si="120"/>
        <v>5.1612948232157336</v>
      </c>
      <c r="N616" s="9"/>
      <c r="O616" s="10">
        <f t="shared" si="121"/>
        <v>7.2275602020151339</v>
      </c>
      <c r="P616" s="10"/>
      <c r="Q616" s="29">
        <f t="shared" si="122"/>
        <v>0.21585157871859101</v>
      </c>
      <c r="R616" s="6">
        <f t="shared" si="127"/>
        <v>1.0091007987629279</v>
      </c>
      <c r="S616" s="6">
        <f t="shared" si="133"/>
        <v>5.4532757583032687</v>
      </c>
      <c r="T616" s="13">
        <f t="shared" si="128"/>
        <v>0.15520438301000428</v>
      </c>
      <c r="U616" s="67">
        <f t="shared" si="129"/>
        <v>6.3882556258163525E-2</v>
      </c>
      <c r="V616" s="13">
        <f t="shared" si="130"/>
        <v>9.1321826751840751E-2</v>
      </c>
      <c r="Y616" s="28"/>
      <c r="Z616" s="28"/>
    </row>
    <row r="617" spans="1:26" x14ac:dyDescent="0.35">
      <c r="A617" s="1">
        <v>1921.09</v>
      </c>
      <c r="B617" s="2">
        <v>6.61</v>
      </c>
      <c r="C617" s="3">
        <v>0.47249999999999998</v>
      </c>
      <c r="D617" s="4">
        <v>0.41749999999999998</v>
      </c>
      <c r="E617" s="5">
        <v>17.5</v>
      </c>
      <c r="F617" s="3">
        <f t="shared" si="131"/>
        <v>1921.7083333332873</v>
      </c>
      <c r="G617" s="6">
        <f>G609*4/12+G621*8/12</f>
        <v>4.5633333333333335</v>
      </c>
      <c r="H617" s="3">
        <f t="shared" si="123"/>
        <v>115.06272514285716</v>
      </c>
      <c r="I617" s="3">
        <f t="shared" si="124"/>
        <v>8.2249829999999999</v>
      </c>
      <c r="J617" s="7">
        <f t="shared" si="132"/>
        <v>1624.8733425029411</v>
      </c>
      <c r="K617" s="3">
        <f t="shared" si="125"/>
        <v>7.2675775714285713</v>
      </c>
      <c r="L617" s="7">
        <f t="shared" si="126"/>
        <v>102.63004848638091</v>
      </c>
      <c r="M617" s="27">
        <f t="shared" si="120"/>
        <v>5.3775244254582626</v>
      </c>
      <c r="N617" s="9"/>
      <c r="O617" s="10">
        <f t="shared" si="121"/>
        <v>7.5505875789303625</v>
      </c>
      <c r="P617" s="10"/>
      <c r="Q617" s="29">
        <f t="shared" si="122"/>
        <v>0.20640123633622967</v>
      </c>
      <c r="R617" s="6">
        <f t="shared" si="127"/>
        <v>1.0090618857182294</v>
      </c>
      <c r="S617" s="6">
        <f t="shared" si="133"/>
        <v>5.5657952655620919</v>
      </c>
      <c r="T617" s="13">
        <f t="shared" si="128"/>
        <v>0.13342049673951051</v>
      </c>
      <c r="U617" s="67">
        <f t="shared" si="129"/>
        <v>6.2479788382081125E-2</v>
      </c>
      <c r="V617" s="13">
        <f t="shared" si="130"/>
        <v>7.0940708357429383E-2</v>
      </c>
      <c r="Y617" s="28"/>
      <c r="Z617" s="28"/>
    </row>
    <row r="618" spans="1:26" x14ac:dyDescent="0.35">
      <c r="A618" s="1">
        <v>1921.1</v>
      </c>
      <c r="B618" s="2">
        <v>6.7</v>
      </c>
      <c r="C618" s="3">
        <v>0.46829999999999999</v>
      </c>
      <c r="D618" s="4">
        <v>0.375</v>
      </c>
      <c r="E618" s="5">
        <v>17.5</v>
      </c>
      <c r="F618" s="3">
        <f t="shared" si="131"/>
        <v>1921.7916666666206</v>
      </c>
      <c r="G618" s="6">
        <f>G609*3/12+G621*9/12</f>
        <v>4.4974999999999996</v>
      </c>
      <c r="H618" s="3">
        <f t="shared" si="123"/>
        <v>116.62938857142859</v>
      </c>
      <c r="I618" s="3">
        <f t="shared" si="124"/>
        <v>8.1518720400000007</v>
      </c>
      <c r="J618" s="7">
        <f t="shared" si="132"/>
        <v>1656.5903293435529</v>
      </c>
      <c r="K618" s="3">
        <f t="shared" si="125"/>
        <v>6.5277642857142864</v>
      </c>
      <c r="L618" s="7">
        <f t="shared" si="126"/>
        <v>92.719607985646604</v>
      </c>
      <c r="M618" s="27">
        <f t="shared" si="120"/>
        <v>5.4792576780533508</v>
      </c>
      <c r="N618" s="9"/>
      <c r="O618" s="10">
        <f t="shared" si="121"/>
        <v>7.7141620987324941</v>
      </c>
      <c r="P618" s="10"/>
      <c r="Q618" s="29">
        <f t="shared" si="122"/>
        <v>0.20360686991963525</v>
      </c>
      <c r="R618" s="6">
        <f t="shared" si="127"/>
        <v>1.0090230404708369</v>
      </c>
      <c r="S618" s="6">
        <f t="shared" si="133"/>
        <v>5.6162318661896782</v>
      </c>
      <c r="T618" s="13">
        <f t="shared" si="128"/>
        <v>0.11664170789688111</v>
      </c>
      <c r="U618" s="67">
        <f t="shared" si="129"/>
        <v>6.2296997971143186E-2</v>
      </c>
      <c r="V618" s="13">
        <f t="shared" si="130"/>
        <v>5.4344709925737922E-2</v>
      </c>
      <c r="Y618" s="28"/>
      <c r="Z618" s="28"/>
    </row>
    <row r="619" spans="1:26" x14ac:dyDescent="0.35">
      <c r="A619" s="1">
        <v>1921.11</v>
      </c>
      <c r="B619" s="2">
        <v>7.06</v>
      </c>
      <c r="C619" s="3">
        <v>0.4642</v>
      </c>
      <c r="D619" s="4">
        <v>0.33250000000000002</v>
      </c>
      <c r="E619" s="5">
        <v>17.399999999999999</v>
      </c>
      <c r="F619" s="3">
        <f t="shared" si="131"/>
        <v>1921.8749999999538</v>
      </c>
      <c r="G619" s="6">
        <f>G609*2/12+G621*10/12</f>
        <v>4.4316666666666666</v>
      </c>
      <c r="H619" s="3">
        <f t="shared" si="123"/>
        <v>123.60234137931037</v>
      </c>
      <c r="I619" s="3">
        <f t="shared" si="124"/>
        <v>8.1269414827586228</v>
      </c>
      <c r="J619" s="7">
        <f t="shared" si="132"/>
        <v>1765.2528548530152</v>
      </c>
      <c r="K619" s="3">
        <f t="shared" si="125"/>
        <v>5.8212150862068981</v>
      </c>
      <c r="L619" s="7">
        <f t="shared" si="126"/>
        <v>83.136908532383515</v>
      </c>
      <c r="M619" s="27">
        <f t="shared" si="120"/>
        <v>5.8381969932008939</v>
      </c>
      <c r="N619" s="9"/>
      <c r="O619" s="10">
        <f t="shared" si="121"/>
        <v>8.2399460787630954</v>
      </c>
      <c r="P619" s="10"/>
      <c r="Q619" s="29">
        <f t="shared" si="122"/>
        <v>0.1935377082611143</v>
      </c>
      <c r="R619" s="6">
        <f t="shared" si="127"/>
        <v>1.0089842633529238</v>
      </c>
      <c r="S619" s="6">
        <f t="shared" si="133"/>
        <v>5.6994757866786472</v>
      </c>
      <c r="T619" s="13">
        <f t="shared" si="128"/>
        <v>0.11332002889117798</v>
      </c>
      <c r="U619" s="67">
        <f t="shared" si="129"/>
        <v>6.2237375274959872E-2</v>
      </c>
      <c r="V619" s="13">
        <f t="shared" si="130"/>
        <v>5.108265361621811E-2</v>
      </c>
      <c r="Y619" s="28"/>
      <c r="Z619" s="28"/>
    </row>
    <row r="620" spans="1:26" x14ac:dyDescent="0.35">
      <c r="A620" s="1">
        <v>1921.12</v>
      </c>
      <c r="B620" s="2">
        <v>7.31</v>
      </c>
      <c r="C620" s="3">
        <v>0.46</v>
      </c>
      <c r="D620" s="4">
        <v>0.28999999999999998</v>
      </c>
      <c r="E620" s="5">
        <v>17.3</v>
      </c>
      <c r="F620" s="3">
        <f t="shared" si="131"/>
        <v>1921.9583333332871</v>
      </c>
      <c r="G620" s="6">
        <f>G609*1/12+G621*11/12</f>
        <v>4.3658333333333328</v>
      </c>
      <c r="H620" s="3">
        <f t="shared" si="123"/>
        <v>128.71895895953756</v>
      </c>
      <c r="I620" s="3">
        <f t="shared" si="124"/>
        <v>8.0999618497109829</v>
      </c>
      <c r="J620" s="7">
        <f t="shared" si="132"/>
        <v>1847.9670149696349</v>
      </c>
      <c r="K620" s="3">
        <f t="shared" si="125"/>
        <v>5.1064976878612711</v>
      </c>
      <c r="L620" s="7">
        <f t="shared" si="126"/>
        <v>73.311960922187978</v>
      </c>
      <c r="M620" s="27">
        <f t="shared" si="120"/>
        <v>6.1141588494172732</v>
      </c>
      <c r="N620" s="9"/>
      <c r="O620" s="10">
        <f t="shared" si="121"/>
        <v>8.6498527940779351</v>
      </c>
      <c r="P620" s="10"/>
      <c r="Q620" s="29">
        <f t="shared" si="122"/>
        <v>0.18696752320380894</v>
      </c>
      <c r="R620" s="6">
        <f t="shared" si="127"/>
        <v>1.0089455546984269</v>
      </c>
      <c r="S620" s="6">
        <f t="shared" si="133"/>
        <v>5.7839223109412812</v>
      </c>
      <c r="T620" s="13">
        <f t="shared" si="128"/>
        <v>8.7052791666406115E-2</v>
      </c>
      <c r="U620" s="67">
        <f t="shared" si="129"/>
        <v>6.1471044956979082E-2</v>
      </c>
      <c r="V620" s="13">
        <f t="shared" si="130"/>
        <v>2.5581746709427033E-2</v>
      </c>
      <c r="Y620" s="28"/>
      <c r="Z620" s="28"/>
    </row>
    <row r="621" spans="1:26" x14ac:dyDescent="0.35">
      <c r="A621" s="1">
        <v>1922.01</v>
      </c>
      <c r="B621" s="2">
        <v>7.3</v>
      </c>
      <c r="C621" s="3">
        <v>0.4642</v>
      </c>
      <c r="D621" s="4">
        <v>0.32329999999999998</v>
      </c>
      <c r="E621" s="5">
        <v>16.899999999999999</v>
      </c>
      <c r="F621" s="3">
        <f t="shared" si="131"/>
        <v>1922.0416666666204</v>
      </c>
      <c r="G621" s="6">
        <v>4.3</v>
      </c>
      <c r="H621" s="3">
        <f t="shared" si="123"/>
        <v>131.58530769230771</v>
      </c>
      <c r="I621" s="3">
        <f t="shared" si="124"/>
        <v>8.3673835384615405</v>
      </c>
      <c r="J621" s="7">
        <f t="shared" si="132"/>
        <v>1899.1286467125219</v>
      </c>
      <c r="K621" s="3">
        <f t="shared" si="125"/>
        <v>5.8276068461538468</v>
      </c>
      <c r="L621" s="7">
        <f t="shared" si="126"/>
        <v>84.107985134542233</v>
      </c>
      <c r="M621" s="27">
        <f t="shared" si="120"/>
        <v>6.28708729034713</v>
      </c>
      <c r="N621" s="9"/>
      <c r="O621" s="10">
        <f t="shared" si="121"/>
        <v>8.9170964731832179</v>
      </c>
      <c r="P621" s="10"/>
      <c r="Q621" s="29">
        <f t="shared" si="122"/>
        <v>0.17951956182160134</v>
      </c>
      <c r="R621" s="6">
        <f t="shared" si="127"/>
        <v>1.0031803360364855</v>
      </c>
      <c r="S621" s="6">
        <f t="shared" si="133"/>
        <v>5.9737848985309467</v>
      </c>
      <c r="T621" s="13">
        <f t="shared" si="128"/>
        <v>8.5386471884166149E-2</v>
      </c>
      <c r="U621" s="67">
        <f t="shared" si="129"/>
        <v>6.0320506332032897E-2</v>
      </c>
      <c r="V621" s="13">
        <f t="shared" si="130"/>
        <v>2.5065965552133251E-2</v>
      </c>
      <c r="Y621" s="28"/>
      <c r="Z621" s="28"/>
    </row>
    <row r="622" spans="1:26" x14ac:dyDescent="0.35">
      <c r="A622" s="1">
        <v>1922.02</v>
      </c>
      <c r="B622" s="2">
        <v>7.46</v>
      </c>
      <c r="C622" s="3">
        <v>0.46829999999999999</v>
      </c>
      <c r="D622" s="4">
        <v>0.35670000000000002</v>
      </c>
      <c r="E622" s="5">
        <v>16.899999999999999</v>
      </c>
      <c r="F622" s="3">
        <f t="shared" si="131"/>
        <v>1922.1249999999536</v>
      </c>
      <c r="G622" s="6">
        <f>G621*11/12+G633*1/12</f>
        <v>4.3049999999999997</v>
      </c>
      <c r="H622" s="3">
        <f t="shared" si="123"/>
        <v>134.46936923076925</v>
      </c>
      <c r="I622" s="3">
        <f t="shared" si="124"/>
        <v>8.441287615384617</v>
      </c>
      <c r="J622" s="7">
        <f t="shared" si="132"/>
        <v>1950.9059177963522</v>
      </c>
      <c r="K622" s="3">
        <f t="shared" si="125"/>
        <v>6.4296546923076932</v>
      </c>
      <c r="L622" s="7">
        <f t="shared" si="126"/>
        <v>93.282592610986441</v>
      </c>
      <c r="M622" s="27">
        <f t="shared" si="120"/>
        <v>6.4613058726969852</v>
      </c>
      <c r="N622" s="9"/>
      <c r="O622" s="10">
        <f t="shared" si="121"/>
        <v>9.1855378690400595</v>
      </c>
      <c r="P622" s="10"/>
      <c r="Q622" s="29">
        <f t="shared" si="122"/>
        <v>0.17408010681528893</v>
      </c>
      <c r="R622" s="6">
        <f t="shared" si="127"/>
        <v>1.0031845960283758</v>
      </c>
      <c r="S622" s="6">
        <f t="shared" si="133"/>
        <v>5.9927835419179578</v>
      </c>
      <c r="T622" s="13">
        <f t="shared" si="128"/>
        <v>8.3916754121699633E-2</v>
      </c>
      <c r="U622" s="67">
        <f t="shared" si="129"/>
        <v>6.2073880429736938E-2</v>
      </c>
      <c r="V622" s="13">
        <f t="shared" si="130"/>
        <v>2.1842873691962694E-2</v>
      </c>
      <c r="Y622" s="28"/>
      <c r="Z622" s="28"/>
    </row>
    <row r="623" spans="1:26" x14ac:dyDescent="0.35">
      <c r="A623" s="1">
        <v>1922.03</v>
      </c>
      <c r="B623" s="2">
        <v>7.74</v>
      </c>
      <c r="C623" s="3">
        <v>0.47249999999999998</v>
      </c>
      <c r="D623" s="4">
        <v>0.39</v>
      </c>
      <c r="E623" s="5">
        <v>16.7</v>
      </c>
      <c r="F623" s="3">
        <f t="shared" si="131"/>
        <v>1922.2083333332869</v>
      </c>
      <c r="G623" s="6">
        <f>G621*10/12+G633*2/12</f>
        <v>4.3100000000000005</v>
      </c>
      <c r="H623" s="3">
        <f t="shared" si="123"/>
        <v>141.18733293413175</v>
      </c>
      <c r="I623" s="3">
        <f t="shared" si="124"/>
        <v>8.6189941616766479</v>
      </c>
      <c r="J623" s="7">
        <f t="shared" si="132"/>
        <v>2058.7918434440226</v>
      </c>
      <c r="K623" s="3">
        <f t="shared" si="125"/>
        <v>7.1140904191616769</v>
      </c>
      <c r="L623" s="7">
        <f t="shared" si="126"/>
        <v>103.73757350686935</v>
      </c>
      <c r="M623" s="27">
        <f t="shared" si="120"/>
        <v>6.8213872490360421</v>
      </c>
      <c r="N623" s="9"/>
      <c r="O623" s="10">
        <f t="shared" si="121"/>
        <v>9.7174091458281211</v>
      </c>
      <c r="P623" s="10"/>
      <c r="Q623" s="29">
        <f t="shared" si="122"/>
        <v>0.16243257308781894</v>
      </c>
      <c r="R623" s="6">
        <f t="shared" si="127"/>
        <v>1.0031888559901481</v>
      </c>
      <c r="S623" s="6">
        <f t="shared" si="133"/>
        <v>6.0838665573818842</v>
      </c>
      <c r="T623" s="13">
        <f t="shared" si="128"/>
        <v>8.0061470782865296E-2</v>
      </c>
      <c r="U623" s="67">
        <f t="shared" si="129"/>
        <v>6.1821595873386315E-2</v>
      </c>
      <c r="V623" s="13">
        <f t="shared" si="130"/>
        <v>1.8239874909478981E-2</v>
      </c>
      <c r="Y623" s="28"/>
      <c r="Z623" s="28"/>
    </row>
    <row r="624" spans="1:26" x14ac:dyDescent="0.35">
      <c r="A624" s="1">
        <v>1922.04</v>
      </c>
      <c r="B624" s="2">
        <v>8.2100000000000009</v>
      </c>
      <c r="C624" s="3">
        <v>0.47670000000000001</v>
      </c>
      <c r="D624" s="4">
        <v>0.42330000000000001</v>
      </c>
      <c r="E624" s="5">
        <v>16.7</v>
      </c>
      <c r="F624" s="3">
        <f t="shared" si="131"/>
        <v>1922.2916666666201</v>
      </c>
      <c r="G624" s="6">
        <f>G621*9/12+G633*3/12</f>
        <v>4.3149999999999995</v>
      </c>
      <c r="H624" s="3">
        <f t="shared" si="123"/>
        <v>149.76072395209584</v>
      </c>
      <c r="I624" s="3">
        <f t="shared" si="124"/>
        <v>8.695607443113774</v>
      </c>
      <c r="J624" s="7">
        <f t="shared" si="132"/>
        <v>2194.37552204861</v>
      </c>
      <c r="K624" s="3">
        <f t="shared" si="125"/>
        <v>7.7215242934131751</v>
      </c>
      <c r="L624" s="7">
        <f t="shared" si="126"/>
        <v>113.13997058260372</v>
      </c>
      <c r="M624" s="27">
        <f t="shared" si="120"/>
        <v>7.2732533902098639</v>
      </c>
      <c r="N624" s="9"/>
      <c r="O624" s="10">
        <f t="shared" si="121"/>
        <v>10.378612240077564</v>
      </c>
      <c r="P624" s="10"/>
      <c r="Q624" s="29">
        <f t="shared" si="122"/>
        <v>0.15011860019363649</v>
      </c>
      <c r="R624" s="6">
        <f t="shared" si="127"/>
        <v>1.0031931159218126</v>
      </c>
      <c r="S624" s="6">
        <f t="shared" si="133"/>
        <v>6.1032671316966525</v>
      </c>
      <c r="T624" s="13">
        <f t="shared" si="128"/>
        <v>4.5916567580980949E-2</v>
      </c>
      <c r="U624" s="67">
        <f t="shared" si="129"/>
        <v>6.2836560148972875E-2</v>
      </c>
      <c r="V624" s="13">
        <f t="shared" si="130"/>
        <v>-1.6919992567991926E-2</v>
      </c>
      <c r="Y624" s="28"/>
      <c r="Z624" s="28"/>
    </row>
    <row r="625" spans="1:26" x14ac:dyDescent="0.35">
      <c r="A625" s="1">
        <v>1922.05</v>
      </c>
      <c r="B625" s="2">
        <v>8.5299999999999994</v>
      </c>
      <c r="C625" s="3">
        <v>0.48080000000000001</v>
      </c>
      <c r="D625" s="4">
        <v>0.45669999999999999</v>
      </c>
      <c r="E625" s="5">
        <v>16.7</v>
      </c>
      <c r="F625" s="3">
        <f t="shared" si="131"/>
        <v>1922.3749999999534</v>
      </c>
      <c r="G625" s="6">
        <f>G621*8/12+G633*4/12</f>
        <v>4.32</v>
      </c>
      <c r="H625" s="3">
        <f t="shared" si="123"/>
        <v>155.59792634730539</v>
      </c>
      <c r="I625" s="3">
        <f t="shared" si="124"/>
        <v>8.770396598802396</v>
      </c>
      <c r="J625" s="7">
        <f t="shared" si="132"/>
        <v>2290.6144355247325</v>
      </c>
      <c r="K625" s="3">
        <f t="shared" si="125"/>
        <v>8.3307822934131757</v>
      </c>
      <c r="L625" s="7">
        <f t="shared" si="126"/>
        <v>122.64051731584357</v>
      </c>
      <c r="M625" s="27">
        <f t="shared" si="120"/>
        <v>7.5934672589193823</v>
      </c>
      <c r="N625" s="9"/>
      <c r="O625" s="10">
        <f t="shared" si="121"/>
        <v>10.851308007115502</v>
      </c>
      <c r="P625" s="10"/>
      <c r="Q625" s="29">
        <f t="shared" si="122"/>
        <v>0.14427069252660296</v>
      </c>
      <c r="R625" s="6">
        <f t="shared" si="127"/>
        <v>1.0031973758233814</v>
      </c>
      <c r="S625" s="6">
        <f t="shared" si="133"/>
        <v>6.1227555711499484</v>
      </c>
      <c r="T625" s="13">
        <f t="shared" si="128"/>
        <v>3.0457950462606798E-2</v>
      </c>
      <c r="U625" s="67">
        <f t="shared" si="129"/>
        <v>6.4629222340574666E-2</v>
      </c>
      <c r="V625" s="13">
        <f t="shared" si="130"/>
        <v>-3.4171271877967868E-2</v>
      </c>
      <c r="Y625" s="28"/>
      <c r="Z625" s="28"/>
    </row>
    <row r="626" spans="1:26" x14ac:dyDescent="0.35">
      <c r="A626" s="1">
        <v>1922.06</v>
      </c>
      <c r="B626" s="2">
        <v>8.4499999999999993</v>
      </c>
      <c r="C626" s="3">
        <v>0.48499999999999999</v>
      </c>
      <c r="D626" s="4">
        <v>0.49</v>
      </c>
      <c r="E626" s="5">
        <v>16.7</v>
      </c>
      <c r="F626" s="3">
        <f t="shared" si="131"/>
        <v>1922.4583333332866</v>
      </c>
      <c r="G626" s="6">
        <f>G621*7/12+G633*5/12</f>
        <v>4.3250000000000002</v>
      </c>
      <c r="H626" s="3">
        <f t="shared" si="123"/>
        <v>154.13862574850299</v>
      </c>
      <c r="I626" s="3">
        <f t="shared" si="124"/>
        <v>8.8470098802395221</v>
      </c>
      <c r="J626" s="7">
        <f t="shared" si="132"/>
        <v>2279.9848745939562</v>
      </c>
      <c r="K626" s="3">
        <f t="shared" si="125"/>
        <v>8.9382161676646721</v>
      </c>
      <c r="L626" s="7">
        <f t="shared" si="126"/>
        <v>132.21214065692766</v>
      </c>
      <c r="M626" s="27">
        <f t="shared" si="120"/>
        <v>7.5579873517551297</v>
      </c>
      <c r="N626" s="9"/>
      <c r="O626" s="10">
        <f t="shared" si="121"/>
        <v>10.815617689535211</v>
      </c>
      <c r="P626" s="10"/>
      <c r="Q626" s="29">
        <f t="shared" si="122"/>
        <v>0.14587981797708544</v>
      </c>
      <c r="R626" s="6">
        <f t="shared" si="127"/>
        <v>1.0032016356948654</v>
      </c>
      <c r="S626" s="6">
        <f t="shared" si="133"/>
        <v>6.1423323217856174</v>
      </c>
      <c r="T626" s="13">
        <f t="shared" si="128"/>
        <v>1.8087288159286175E-2</v>
      </c>
      <c r="U626" s="67">
        <f t="shared" si="129"/>
        <v>6.5658098466928827E-2</v>
      </c>
      <c r="V626" s="13">
        <f t="shared" si="130"/>
        <v>-4.7570810307642653E-2</v>
      </c>
      <c r="Y626" s="28"/>
      <c r="Z626" s="28"/>
    </row>
    <row r="627" spans="1:26" x14ac:dyDescent="0.35">
      <c r="A627" s="1">
        <v>1922.07</v>
      </c>
      <c r="B627" s="2">
        <v>8.51</v>
      </c>
      <c r="C627" s="3">
        <v>0.48920000000000002</v>
      </c>
      <c r="D627" s="4">
        <v>0.52329999999999999</v>
      </c>
      <c r="E627" s="5">
        <v>16.8</v>
      </c>
      <c r="F627" s="3">
        <f t="shared" si="131"/>
        <v>1922.5416666666199</v>
      </c>
      <c r="G627" s="6">
        <f>G621*6/12+G633*6/12</f>
        <v>4.33</v>
      </c>
      <c r="H627" s="3">
        <f t="shared" si="123"/>
        <v>154.30909464285713</v>
      </c>
      <c r="I627" s="3">
        <f t="shared" si="124"/>
        <v>8.8705063571428582</v>
      </c>
      <c r="J627" s="7">
        <f t="shared" si="132"/>
        <v>2293.4406292282501</v>
      </c>
      <c r="K627" s="3">
        <f t="shared" si="125"/>
        <v>9.4888306964285718</v>
      </c>
      <c r="L627" s="7">
        <f t="shared" si="126"/>
        <v>141.02908123092166</v>
      </c>
      <c r="M627" s="27">
        <f t="shared" si="120"/>
        <v>7.6020950457740373</v>
      </c>
      <c r="N627" s="9"/>
      <c r="O627" s="10">
        <f t="shared" si="121"/>
        <v>10.892058792535371</v>
      </c>
      <c r="P627" s="10"/>
      <c r="Q627" s="29">
        <f t="shared" si="122"/>
        <v>0.14569327464091708</v>
      </c>
      <c r="R627" s="6">
        <f t="shared" si="127"/>
        <v>1.0032058955362759</v>
      </c>
      <c r="S627" s="6">
        <f t="shared" si="133"/>
        <v>6.1253192736717903</v>
      </c>
      <c r="T627" s="13">
        <f t="shared" si="128"/>
        <v>2.356749577898376E-2</v>
      </c>
      <c r="U627" s="67">
        <f t="shared" si="129"/>
        <v>6.6540567520546379E-2</v>
      </c>
      <c r="V627" s="13">
        <f t="shared" si="130"/>
        <v>-4.2973071741562618E-2</v>
      </c>
      <c r="Y627" s="28"/>
      <c r="Z627" s="28"/>
    </row>
    <row r="628" spans="1:26" x14ac:dyDescent="0.35">
      <c r="A628" s="1">
        <v>1922.08</v>
      </c>
      <c r="B628" s="2">
        <v>8.83</v>
      </c>
      <c r="C628" s="3">
        <v>0.49330000000000002</v>
      </c>
      <c r="D628" s="4">
        <v>0.55669999999999997</v>
      </c>
      <c r="E628" s="5">
        <v>16.600000000000001</v>
      </c>
      <c r="F628" s="3">
        <f t="shared" si="131"/>
        <v>1922.6249999999532</v>
      </c>
      <c r="G628" s="6">
        <f>G621*5/12+G633*7/12</f>
        <v>4.335</v>
      </c>
      <c r="H628" s="3">
        <f t="shared" si="123"/>
        <v>162.04060662650602</v>
      </c>
      <c r="I628" s="3">
        <f t="shared" si="124"/>
        <v>9.0526196204819271</v>
      </c>
      <c r="J628" s="7">
        <f t="shared" si="132"/>
        <v>2419.5634665778966</v>
      </c>
      <c r="K628" s="3">
        <f t="shared" si="125"/>
        <v>10.216082186746988</v>
      </c>
      <c r="L628" s="7">
        <f t="shared" si="126"/>
        <v>152.54484505593604</v>
      </c>
      <c r="M628" s="27">
        <f t="shared" si="120"/>
        <v>8.0200306898957816</v>
      </c>
      <c r="N628" s="9"/>
      <c r="O628" s="10">
        <f t="shared" si="121"/>
        <v>11.501719558533321</v>
      </c>
      <c r="P628" s="10"/>
      <c r="Q628" s="29">
        <f t="shared" si="122"/>
        <v>0.13648243579404412</v>
      </c>
      <c r="R628" s="6">
        <f t="shared" si="127"/>
        <v>1.0032101553476238</v>
      </c>
      <c r="S628" s="6">
        <f t="shared" si="133"/>
        <v>6.2189920267556591</v>
      </c>
      <c r="T628" s="13">
        <f t="shared" si="128"/>
        <v>6.1936125765673866E-2</v>
      </c>
      <c r="U628" s="67">
        <f t="shared" si="129"/>
        <v>6.6293715830372912E-2</v>
      </c>
      <c r="V628" s="13">
        <f t="shared" si="130"/>
        <v>-4.3575900646990462E-3</v>
      </c>
      <c r="Y628" s="28"/>
      <c r="Z628" s="28"/>
    </row>
    <row r="629" spans="1:26" x14ac:dyDescent="0.35">
      <c r="A629" s="1">
        <v>1922.09</v>
      </c>
      <c r="B629" s="2">
        <v>9.06</v>
      </c>
      <c r="C629" s="3">
        <v>0.4975</v>
      </c>
      <c r="D629" s="4">
        <v>0.59</v>
      </c>
      <c r="E629" s="5">
        <v>16.600000000000001</v>
      </c>
      <c r="F629" s="3">
        <f t="shared" si="131"/>
        <v>1922.7083333332864</v>
      </c>
      <c r="G629" s="6">
        <f>G621*4/12+G633*8/12</f>
        <v>4.34</v>
      </c>
      <c r="H629" s="3">
        <f t="shared" si="123"/>
        <v>166.2613698795181</v>
      </c>
      <c r="I629" s="3">
        <f t="shared" si="124"/>
        <v>9.1296944277108434</v>
      </c>
      <c r="J629" s="7">
        <f t="shared" si="132"/>
        <v>2493.9474604659449</v>
      </c>
      <c r="K629" s="3">
        <f t="shared" si="125"/>
        <v>10.827175301204818</v>
      </c>
      <c r="L629" s="7">
        <f t="shared" si="126"/>
        <v>162.4093820833231</v>
      </c>
      <c r="M629" s="27">
        <f t="shared" si="120"/>
        <v>8.2650830022843103</v>
      </c>
      <c r="N629" s="9"/>
      <c r="O629" s="10">
        <f t="shared" si="121"/>
        <v>11.86154330888268</v>
      </c>
      <c r="P629" s="10"/>
      <c r="Q629" s="29">
        <f t="shared" si="122"/>
        <v>0.13170642498863791</v>
      </c>
      <c r="R629" s="6">
        <f t="shared" si="127"/>
        <v>1.0032144151289202</v>
      </c>
      <c r="S629" s="6">
        <f t="shared" si="133"/>
        <v>6.2389559572671782</v>
      </c>
      <c r="T629" s="13">
        <f t="shared" si="128"/>
        <v>6.9986153695604125E-2</v>
      </c>
      <c r="U629" s="67">
        <f t="shared" si="129"/>
        <v>6.7327478405122099E-2</v>
      </c>
      <c r="V629" s="13">
        <f t="shared" si="130"/>
        <v>2.6586752904820266E-3</v>
      </c>
      <c r="Y629" s="28"/>
      <c r="Z629" s="28"/>
    </row>
    <row r="630" spans="1:26" x14ac:dyDescent="0.35">
      <c r="A630" s="1">
        <v>1922.1</v>
      </c>
      <c r="B630" s="2">
        <v>9.26</v>
      </c>
      <c r="C630" s="3">
        <v>0.50170000000000003</v>
      </c>
      <c r="D630" s="4">
        <v>0.62329999999999997</v>
      </c>
      <c r="E630" s="5">
        <v>16.7</v>
      </c>
      <c r="F630" s="3">
        <f t="shared" si="131"/>
        <v>1922.7916666666197</v>
      </c>
      <c r="G630" s="6">
        <f>G621*3/12+G633*9/12</f>
        <v>4.3449999999999998</v>
      </c>
      <c r="H630" s="3">
        <f t="shared" si="123"/>
        <v>168.91404431137727</v>
      </c>
      <c r="I630" s="3">
        <f t="shared" si="124"/>
        <v>9.1516388802395223</v>
      </c>
      <c r="J630" s="7">
        <f t="shared" si="132"/>
        <v>2545.1776783711825</v>
      </c>
      <c r="K630" s="3">
        <f t="shared" si="125"/>
        <v>11.369775790419162</v>
      </c>
      <c r="L630" s="7">
        <f t="shared" si="126"/>
        <v>171.31849318885074</v>
      </c>
      <c r="M630" s="27">
        <f t="shared" si="120"/>
        <v>8.4321519987619027</v>
      </c>
      <c r="N630" s="9"/>
      <c r="O630" s="10">
        <f t="shared" si="121"/>
        <v>12.10747181909754</v>
      </c>
      <c r="P630" s="10"/>
      <c r="Q630" s="29">
        <f t="shared" si="122"/>
        <v>0.12989248661951497</v>
      </c>
      <c r="R630" s="6">
        <f t="shared" si="127"/>
        <v>1.0032186748801766</v>
      </c>
      <c r="S630" s="6">
        <f t="shared" si="133"/>
        <v>6.2215314465849758</v>
      </c>
      <c r="T630" s="13">
        <f t="shared" si="128"/>
        <v>5.3539262109139285E-2</v>
      </c>
      <c r="U630" s="67">
        <f t="shared" si="129"/>
        <v>6.9007264494567178E-2</v>
      </c>
      <c r="V630" s="13">
        <f t="shared" si="130"/>
        <v>-1.5468002385427893E-2</v>
      </c>
      <c r="Y630" s="28"/>
      <c r="Z630" s="28"/>
    </row>
    <row r="631" spans="1:26" x14ac:dyDescent="0.35">
      <c r="A631" s="1">
        <v>1922.11</v>
      </c>
      <c r="B631" s="2">
        <v>8.8000000000000007</v>
      </c>
      <c r="C631" s="3">
        <v>0.50580000000000003</v>
      </c>
      <c r="D631" s="4">
        <v>0.65669999999999995</v>
      </c>
      <c r="E631" s="5">
        <v>16.8</v>
      </c>
      <c r="F631" s="3">
        <f t="shared" si="131"/>
        <v>1922.8749999999529</v>
      </c>
      <c r="G631" s="6">
        <f>G621*2/12+G633*10/12</f>
        <v>4.3499999999999996</v>
      </c>
      <c r="H631" s="3">
        <f t="shared" si="123"/>
        <v>159.56757142857145</v>
      </c>
      <c r="I631" s="3">
        <f t="shared" si="124"/>
        <v>9.1715088214285707</v>
      </c>
      <c r="J631" s="7">
        <f t="shared" si="132"/>
        <v>2415.8623554144997</v>
      </c>
      <c r="K631" s="3">
        <f t="shared" si="125"/>
        <v>11.907730017857142</v>
      </c>
      <c r="L631" s="7">
        <f t="shared" si="126"/>
        <v>180.283728272807</v>
      </c>
      <c r="M631" s="27">
        <f t="shared" si="120"/>
        <v>7.9982537722698419</v>
      </c>
      <c r="N631" s="9"/>
      <c r="O631" s="10">
        <f t="shared" si="121"/>
        <v>11.491767155410153</v>
      </c>
      <c r="P631" s="10"/>
      <c r="Q631" s="29">
        <f t="shared" si="122"/>
        <v>0.13690598043210189</v>
      </c>
      <c r="R631" s="6">
        <f t="shared" si="127"/>
        <v>1.0032229346014039</v>
      </c>
      <c r="S631" s="6">
        <f t="shared" si="133"/>
        <v>6.2044044113447061</v>
      </c>
      <c r="T631" s="13">
        <f t="shared" si="128"/>
        <v>5.9457509838696021E-2</v>
      </c>
      <c r="U631" s="67">
        <f t="shared" si="129"/>
        <v>7.068911847756465E-2</v>
      </c>
      <c r="V631" s="13">
        <f t="shared" si="130"/>
        <v>-1.1231608638868629E-2</v>
      </c>
      <c r="Y631" s="28"/>
      <c r="Z631" s="28"/>
    </row>
    <row r="632" spans="1:26" x14ac:dyDescent="0.35">
      <c r="A632" s="1">
        <v>1922.12</v>
      </c>
      <c r="B632" s="2">
        <v>8.7799999999999994</v>
      </c>
      <c r="C632" s="3">
        <v>0.51</v>
      </c>
      <c r="D632" s="4">
        <v>0.69</v>
      </c>
      <c r="E632" s="5">
        <v>16.899999999999999</v>
      </c>
      <c r="F632" s="3">
        <f t="shared" si="131"/>
        <v>1922.9583333332862</v>
      </c>
      <c r="G632" s="6">
        <f>G621*1/12+G633*11/12</f>
        <v>4.3549999999999995</v>
      </c>
      <c r="H632" s="3">
        <f t="shared" si="123"/>
        <v>158.26287692307693</v>
      </c>
      <c r="I632" s="3">
        <f t="shared" si="124"/>
        <v>9.1929461538461545</v>
      </c>
      <c r="J632" s="7">
        <f t="shared" si="132"/>
        <v>2407.7076828592408</v>
      </c>
      <c r="K632" s="3">
        <f t="shared" si="125"/>
        <v>12.437515384615384</v>
      </c>
      <c r="L632" s="7">
        <f t="shared" si="126"/>
        <v>189.21620742287882</v>
      </c>
      <c r="M632" s="27">
        <f t="shared" si="120"/>
        <v>7.9646798649400044</v>
      </c>
      <c r="N632" s="9"/>
      <c r="O632" s="10">
        <f t="shared" si="121"/>
        <v>11.449713276395812</v>
      </c>
      <c r="P632" s="10"/>
      <c r="Q632" s="29">
        <f t="shared" si="122"/>
        <v>0.13904051336828613</v>
      </c>
      <c r="R632" s="6">
        <f t="shared" si="127"/>
        <v>1.0032271942926132</v>
      </c>
      <c r="S632" s="6">
        <f t="shared" si="133"/>
        <v>6.1875700270326996</v>
      </c>
      <c r="T632" s="13">
        <f t="shared" si="128"/>
        <v>5.7754057837540618E-2</v>
      </c>
      <c r="U632" s="67">
        <f t="shared" si="129"/>
        <v>7.2373180407452997E-2</v>
      </c>
      <c r="V632" s="13">
        <f t="shared" si="130"/>
        <v>-1.4619122569912379E-2</v>
      </c>
      <c r="Y632" s="28"/>
      <c r="Z632" s="28"/>
    </row>
    <row r="633" spans="1:26" x14ac:dyDescent="0.35">
      <c r="A633" s="1">
        <v>1923.01</v>
      </c>
      <c r="B633" s="2">
        <v>8.9</v>
      </c>
      <c r="C633" s="3">
        <v>0.51170000000000004</v>
      </c>
      <c r="D633" s="4">
        <v>0.71419999999999995</v>
      </c>
      <c r="E633" s="5">
        <v>16.8</v>
      </c>
      <c r="F633" s="3">
        <f t="shared" si="131"/>
        <v>1923.0416666666194</v>
      </c>
      <c r="G633" s="6">
        <v>4.3600000000000003</v>
      </c>
      <c r="H633" s="3">
        <f t="shared" si="123"/>
        <v>161.38083928571427</v>
      </c>
      <c r="I633" s="3">
        <f t="shared" si="124"/>
        <v>9.2784916250000009</v>
      </c>
      <c r="J633" s="7">
        <f t="shared" si="132"/>
        <v>2466.9053929083238</v>
      </c>
      <c r="K633" s="3">
        <f t="shared" si="125"/>
        <v>12.950359035714285</v>
      </c>
      <c r="L633" s="7">
        <f t="shared" si="126"/>
        <v>197.96222827136236</v>
      </c>
      <c r="M633" s="27">
        <f t="shared" si="120"/>
        <v>8.1542004830691575</v>
      </c>
      <c r="N633" s="9"/>
      <c r="O633" s="10">
        <f t="shared" si="121"/>
        <v>11.725953614115141</v>
      </c>
      <c r="P633" s="10"/>
      <c r="Q633" s="29">
        <f t="shared" si="122"/>
        <v>0.13441486988785209</v>
      </c>
      <c r="R633" s="6">
        <f t="shared" si="127"/>
        <v>1.0056455223186209</v>
      </c>
      <c r="S633" s="6">
        <f t="shared" si="133"/>
        <v>6.2444881517430657</v>
      </c>
      <c r="T633" s="13">
        <f t="shared" si="128"/>
        <v>6.1539389511198417E-2</v>
      </c>
      <c r="U633" s="67">
        <f t="shared" si="129"/>
        <v>7.3617985826168297E-2</v>
      </c>
      <c r="V633" s="13">
        <f t="shared" si="130"/>
        <v>-1.2078596314969881E-2</v>
      </c>
      <c r="Y633" s="28"/>
      <c r="Z633" s="28"/>
    </row>
    <row r="634" spans="1:26" x14ac:dyDescent="0.35">
      <c r="A634" s="1">
        <v>1923.02</v>
      </c>
      <c r="B634" s="2">
        <v>9.2799999999999994</v>
      </c>
      <c r="C634" s="3">
        <v>0.51329999999999998</v>
      </c>
      <c r="D634" s="4">
        <v>0.73829999999999996</v>
      </c>
      <c r="E634" s="5">
        <v>16.8</v>
      </c>
      <c r="F634" s="3">
        <f t="shared" si="131"/>
        <v>1923.1249999999527</v>
      </c>
      <c r="G634" s="6">
        <f>G633*11/12+G645*1/12</f>
        <v>4.335</v>
      </c>
      <c r="H634" s="3">
        <f t="shared" si="123"/>
        <v>168.27125714285714</v>
      </c>
      <c r="I634" s="3">
        <f t="shared" si="124"/>
        <v>9.307503910714285</v>
      </c>
      <c r="J634" s="7">
        <f t="shared" si="132"/>
        <v>2584.090328581</v>
      </c>
      <c r="K634" s="3">
        <f t="shared" si="125"/>
        <v>13.387356589285714</v>
      </c>
      <c r="L634" s="7">
        <f t="shared" si="126"/>
        <v>205.585548447344</v>
      </c>
      <c r="M634" s="27">
        <f t="shared" si="120"/>
        <v>8.5333605790659721</v>
      </c>
      <c r="N634" s="9"/>
      <c r="O634" s="10">
        <f t="shared" si="121"/>
        <v>12.272020083350824</v>
      </c>
      <c r="P634" s="10"/>
      <c r="Q634" s="29">
        <f t="shared" si="122"/>
        <v>0.12921581550482797</v>
      </c>
      <c r="R634" s="6">
        <f t="shared" si="127"/>
        <v>1.0056270198581208</v>
      </c>
      <c r="S634" s="6">
        <f t="shared" si="133"/>
        <v>6.2797415489720949</v>
      </c>
      <c r="T634" s="13">
        <f t="shared" si="128"/>
        <v>4.5695857243911231E-2</v>
      </c>
      <c r="U634" s="67">
        <f t="shared" si="129"/>
        <v>7.513108654325773E-2</v>
      </c>
      <c r="V634" s="13">
        <f t="shared" si="130"/>
        <v>-2.9435229299346499E-2</v>
      </c>
      <c r="Y634" s="28"/>
      <c r="Z634" s="28"/>
    </row>
    <row r="635" spans="1:26" x14ac:dyDescent="0.35">
      <c r="A635" s="1">
        <v>1923.03</v>
      </c>
      <c r="B635" s="2">
        <v>9.43</v>
      </c>
      <c r="C635" s="3">
        <v>0.51500000000000001</v>
      </c>
      <c r="D635" s="4">
        <v>0.76249999999999996</v>
      </c>
      <c r="E635" s="5">
        <v>16.8</v>
      </c>
      <c r="F635" s="3">
        <f t="shared" si="131"/>
        <v>1923.208333333286</v>
      </c>
      <c r="G635" s="6">
        <f>G633*10/12+G645*2/12</f>
        <v>4.3099999999999996</v>
      </c>
      <c r="H635" s="3">
        <f t="shared" si="123"/>
        <v>170.99115892857142</v>
      </c>
      <c r="I635" s="3">
        <f t="shared" si="124"/>
        <v>9.3383294642857138</v>
      </c>
      <c r="J635" s="7">
        <f t="shared" si="132"/>
        <v>2637.8095195891269</v>
      </c>
      <c r="K635" s="3">
        <f t="shared" si="125"/>
        <v>13.826167410714286</v>
      </c>
      <c r="L635" s="7">
        <f t="shared" si="126"/>
        <v>213.29053644609854</v>
      </c>
      <c r="M635" s="27">
        <f t="shared" si="120"/>
        <v>8.7007375009785353</v>
      </c>
      <c r="N635" s="9"/>
      <c r="O635" s="10">
        <f t="shared" si="121"/>
        <v>12.511853851855705</v>
      </c>
      <c r="P635" s="10"/>
      <c r="Q635" s="29">
        <f t="shared" si="122"/>
        <v>0.12721147552406908</v>
      </c>
      <c r="R635" s="6">
        <f t="shared" si="127"/>
        <v>1.0056085211624202</v>
      </c>
      <c r="S635" s="6">
        <f t="shared" si="133"/>
        <v>6.315077779372027</v>
      </c>
      <c r="T635" s="13">
        <f t="shared" si="128"/>
        <v>4.4712447628236118E-2</v>
      </c>
      <c r="U635" s="67">
        <f t="shared" si="129"/>
        <v>7.5816127455445637E-2</v>
      </c>
      <c r="V635" s="13">
        <f t="shared" si="130"/>
        <v>-3.1103679827209518E-2</v>
      </c>
      <c r="Y635" s="28"/>
      <c r="Z635" s="28"/>
    </row>
    <row r="636" spans="1:26" x14ac:dyDescent="0.35">
      <c r="A636" s="1">
        <v>1923.04</v>
      </c>
      <c r="B636" s="2">
        <v>9.1</v>
      </c>
      <c r="C636" s="3">
        <v>0.51670000000000005</v>
      </c>
      <c r="D636" s="4">
        <v>0.78669999999999995</v>
      </c>
      <c r="E636" s="5">
        <v>16.899999999999999</v>
      </c>
      <c r="F636" s="3">
        <f t="shared" si="131"/>
        <v>1923.2916666666192</v>
      </c>
      <c r="G636" s="6">
        <f>G633*9/12+G645*3/12</f>
        <v>4.2850000000000001</v>
      </c>
      <c r="H636" s="3">
        <f t="shared" si="123"/>
        <v>164.03100000000001</v>
      </c>
      <c r="I636" s="3">
        <f t="shared" si="124"/>
        <v>9.3137162307692343</v>
      </c>
      <c r="J636" s="7">
        <f t="shared" si="132"/>
        <v>2542.4112771468754</v>
      </c>
      <c r="K636" s="3">
        <f t="shared" si="125"/>
        <v>14.180570076923079</v>
      </c>
      <c r="L636" s="7">
        <f t="shared" si="126"/>
        <v>219.79285183862055</v>
      </c>
      <c r="M636" s="27">
        <f t="shared" si="120"/>
        <v>8.372809668463816</v>
      </c>
      <c r="N636" s="9"/>
      <c r="O636" s="10">
        <f t="shared" si="121"/>
        <v>12.040671976551762</v>
      </c>
      <c r="P636" s="10"/>
      <c r="Q636" s="29">
        <f t="shared" si="122"/>
        <v>0.13258943586124278</v>
      </c>
      <c r="R636" s="6">
        <f t="shared" si="127"/>
        <v>1.0055900262385207</v>
      </c>
      <c r="S636" s="6">
        <f t="shared" si="133"/>
        <v>6.3129191271734566</v>
      </c>
      <c r="T636" s="13">
        <f t="shared" si="128"/>
        <v>5.9793009656515794E-2</v>
      </c>
      <c r="U636" s="67">
        <f t="shared" si="129"/>
        <v>7.629017997406895E-2</v>
      </c>
      <c r="V636" s="13">
        <f t="shared" si="130"/>
        <v>-1.6497170317553156E-2</v>
      </c>
      <c r="Y636" s="28"/>
      <c r="Z636" s="28"/>
    </row>
    <row r="637" spans="1:26" x14ac:dyDescent="0.35">
      <c r="A637" s="1">
        <v>1923.05</v>
      </c>
      <c r="B637" s="2">
        <v>8.67</v>
      </c>
      <c r="C637" s="3">
        <v>0.51829999999999998</v>
      </c>
      <c r="D637" s="4">
        <v>0.81079999999999997</v>
      </c>
      <c r="E637" s="5">
        <v>16.899999999999999</v>
      </c>
      <c r="F637" s="3">
        <f t="shared" si="131"/>
        <v>1923.3749999999525</v>
      </c>
      <c r="G637" s="6">
        <f>G633*8/12+G645*4/12</f>
        <v>4.26</v>
      </c>
      <c r="H637" s="3">
        <f t="shared" si="123"/>
        <v>156.28008461538465</v>
      </c>
      <c r="I637" s="3">
        <f t="shared" si="124"/>
        <v>9.3425568461538475</v>
      </c>
      <c r="J637" s="7">
        <f t="shared" si="132"/>
        <v>2434.3425003599468</v>
      </c>
      <c r="K637" s="3">
        <f t="shared" si="125"/>
        <v>14.614981846153848</v>
      </c>
      <c r="L637" s="7">
        <f t="shared" si="126"/>
        <v>227.65454432431886</v>
      </c>
      <c r="M637" s="27">
        <f t="shared" si="120"/>
        <v>8.0004978675982112</v>
      </c>
      <c r="N637" s="9"/>
      <c r="O637" s="10">
        <f t="shared" si="121"/>
        <v>11.507770660192874</v>
      </c>
      <c r="P637" s="10"/>
      <c r="Q637" s="29">
        <f t="shared" si="122"/>
        <v>0.13948108359684203</v>
      </c>
      <c r="R637" s="6">
        <f t="shared" si="127"/>
        <v>1.0055715350934378</v>
      </c>
      <c r="S637" s="6">
        <f t="shared" si="133"/>
        <v>6.3482085107360149</v>
      </c>
      <c r="T637" s="13">
        <f t="shared" si="128"/>
        <v>9.2122313295783131E-2</v>
      </c>
      <c r="U637" s="67">
        <f t="shared" si="129"/>
        <v>7.6126272209097623E-2</v>
      </c>
      <c r="V637" s="13">
        <f t="shared" si="130"/>
        <v>1.5996041086685509E-2</v>
      </c>
      <c r="Y637" s="28"/>
      <c r="Z637" s="28"/>
    </row>
    <row r="638" spans="1:26" x14ac:dyDescent="0.35">
      <c r="A638" s="1">
        <v>1923.06</v>
      </c>
      <c r="B638" s="2">
        <v>8.34</v>
      </c>
      <c r="C638" s="3">
        <v>0.52</v>
      </c>
      <c r="D638" s="4">
        <v>0.83499999999999996</v>
      </c>
      <c r="E638" s="5">
        <v>17</v>
      </c>
      <c r="F638" s="3">
        <f t="shared" si="131"/>
        <v>1923.4583333332857</v>
      </c>
      <c r="G638" s="6">
        <f>G633*7/12+G645*5/12</f>
        <v>4.2349999999999994</v>
      </c>
      <c r="H638" s="3">
        <f t="shared" si="123"/>
        <v>149.44740352941176</v>
      </c>
      <c r="I638" s="3">
        <f t="shared" si="124"/>
        <v>9.3180635294117646</v>
      </c>
      <c r="J638" s="7">
        <f t="shared" si="132"/>
        <v>2340.0067047526736</v>
      </c>
      <c r="K638" s="3">
        <f t="shared" si="125"/>
        <v>14.962659705882354</v>
      </c>
      <c r="L638" s="7">
        <f t="shared" si="126"/>
        <v>234.28124681876292</v>
      </c>
      <c r="M638" s="27">
        <f t="shared" si="120"/>
        <v>7.6718252826730788</v>
      </c>
      <c r="N638" s="9"/>
      <c r="O638" s="10">
        <f t="shared" si="121"/>
        <v>11.038669785687137</v>
      </c>
      <c r="P638" s="10"/>
      <c r="Q638" s="29">
        <f t="shared" si="122"/>
        <v>0.14462548934004035</v>
      </c>
      <c r="R638" s="6">
        <f t="shared" si="127"/>
        <v>1.0055530477342007</v>
      </c>
      <c r="S638" s="6">
        <f t="shared" si="133"/>
        <v>6.3460273197208981</v>
      </c>
      <c r="T638" s="13">
        <f t="shared" si="128"/>
        <v>0.11346615187144038</v>
      </c>
      <c r="U638" s="67">
        <f t="shared" si="129"/>
        <v>7.5747303318780324E-2</v>
      </c>
      <c r="V638" s="13">
        <f t="shared" si="130"/>
        <v>3.7718848552660056E-2</v>
      </c>
      <c r="Y638" s="28"/>
      <c r="Z638" s="28"/>
    </row>
    <row r="639" spans="1:26" x14ac:dyDescent="0.35">
      <c r="A639" s="1">
        <v>1923.07</v>
      </c>
      <c r="B639" s="2">
        <v>8.06</v>
      </c>
      <c r="C639" s="3">
        <v>0.52170000000000005</v>
      </c>
      <c r="D639" s="4">
        <v>0.85919999999999996</v>
      </c>
      <c r="E639" s="5">
        <v>17.2</v>
      </c>
      <c r="F639" s="3">
        <f t="shared" si="131"/>
        <v>1923.541666666619</v>
      </c>
      <c r="G639" s="6">
        <f>G633*6/12+G645*6/12</f>
        <v>4.21</v>
      </c>
      <c r="H639" s="3">
        <f t="shared" si="123"/>
        <v>142.75056627906977</v>
      </c>
      <c r="I639" s="3">
        <f t="shared" si="124"/>
        <v>9.2398226337209319</v>
      </c>
      <c r="J639" s="7">
        <f t="shared" si="132"/>
        <v>2247.2056713270767</v>
      </c>
      <c r="K639" s="3">
        <f t="shared" si="125"/>
        <v>15.217281209302326</v>
      </c>
      <c r="L639" s="7">
        <f t="shared" si="126"/>
        <v>239.55323980201297</v>
      </c>
      <c r="M639" s="27">
        <f t="shared" si="120"/>
        <v>7.3459851194906465</v>
      </c>
      <c r="N639" s="9"/>
      <c r="O639" s="10">
        <f t="shared" si="121"/>
        <v>10.574996358749743</v>
      </c>
      <c r="P639" s="10"/>
      <c r="Q639" s="29">
        <f t="shared" si="122"/>
        <v>0.1508203144791655</v>
      </c>
      <c r="R639" s="6">
        <f t="shared" si="127"/>
        <v>1.0055345641678535</v>
      </c>
      <c r="S639" s="6">
        <f t="shared" si="133"/>
        <v>6.3070663319736893</v>
      </c>
      <c r="T639" s="13">
        <f t="shared" si="128"/>
        <v>0.12360512033295956</v>
      </c>
      <c r="U639" s="67">
        <f t="shared" si="129"/>
        <v>7.3509420818807181E-2</v>
      </c>
      <c r="V639" s="13">
        <f t="shared" si="130"/>
        <v>5.0095699514152381E-2</v>
      </c>
      <c r="Y639" s="28"/>
      <c r="Z639" s="28"/>
    </row>
    <row r="640" spans="1:26" x14ac:dyDescent="0.35">
      <c r="A640" s="1">
        <v>1923.08</v>
      </c>
      <c r="B640" s="2">
        <v>8.1</v>
      </c>
      <c r="C640" s="3">
        <v>0.52329999999999999</v>
      </c>
      <c r="D640" s="4">
        <v>0.88329999999999997</v>
      </c>
      <c r="E640" s="5">
        <v>17.100000000000001</v>
      </c>
      <c r="F640" s="3">
        <f t="shared" si="131"/>
        <v>1923.6249999999523</v>
      </c>
      <c r="G640" s="6">
        <f>G633*5/12+G645*7/12</f>
        <v>4.1849999999999996</v>
      </c>
      <c r="H640" s="3">
        <f t="shared" si="123"/>
        <v>144.29794736842106</v>
      </c>
      <c r="I640" s="3">
        <f t="shared" si="124"/>
        <v>9.3223599824561401</v>
      </c>
      <c r="J640" s="7">
        <f t="shared" si="132"/>
        <v>2283.7943545180842</v>
      </c>
      <c r="K640" s="3">
        <f t="shared" si="125"/>
        <v>15.735602087719297</v>
      </c>
      <c r="L640" s="7">
        <f t="shared" si="126"/>
        <v>249.04636461059548</v>
      </c>
      <c r="M640" s="27">
        <f t="shared" si="120"/>
        <v>7.4417831742173703</v>
      </c>
      <c r="N640" s="9"/>
      <c r="O640" s="10">
        <f t="shared" si="121"/>
        <v>10.717769172275762</v>
      </c>
      <c r="P640" s="10"/>
      <c r="Q640" s="29">
        <f t="shared" si="122"/>
        <v>0.1487019019438563</v>
      </c>
      <c r="R640" s="6">
        <f t="shared" si="127"/>
        <v>1.0055160844014541</v>
      </c>
      <c r="S640" s="6">
        <f t="shared" si="133"/>
        <v>6.3790607578445133</v>
      </c>
      <c r="T640" s="13">
        <f t="shared" si="128"/>
        <v>0.11561987147598685</v>
      </c>
      <c r="U640" s="67">
        <f t="shared" si="129"/>
        <v>7.190681665087606E-2</v>
      </c>
      <c r="V640" s="13">
        <f t="shared" si="130"/>
        <v>4.3713054825110786E-2</v>
      </c>
      <c r="Y640" s="28"/>
      <c r="Z640" s="28"/>
    </row>
    <row r="641" spans="1:26" x14ac:dyDescent="0.35">
      <c r="A641" s="1">
        <v>1923.09</v>
      </c>
      <c r="B641" s="2">
        <v>8.15</v>
      </c>
      <c r="C641" s="3">
        <v>0.52500000000000002</v>
      </c>
      <c r="D641" s="4">
        <v>0.90749999999999997</v>
      </c>
      <c r="E641" s="5">
        <v>17.2</v>
      </c>
      <c r="F641" s="3">
        <f t="shared" si="131"/>
        <v>1923.7083333332855</v>
      </c>
      <c r="G641" s="6">
        <f>G633*4/12+G645*8/12</f>
        <v>4.16</v>
      </c>
      <c r="H641" s="3">
        <f t="shared" si="123"/>
        <v>144.34455523255818</v>
      </c>
      <c r="I641" s="3">
        <f t="shared" si="124"/>
        <v>9.2982688953488388</v>
      </c>
      <c r="J641" s="7">
        <f t="shared" si="132"/>
        <v>2296.795606294048</v>
      </c>
      <c r="K641" s="3">
        <f t="shared" si="125"/>
        <v>16.07272194767442</v>
      </c>
      <c r="L641" s="7">
        <f t="shared" si="126"/>
        <v>255.74748622231266</v>
      </c>
      <c r="M641" s="27">
        <f t="shared" ref="M641:M704" si="134">H641/AVERAGE(K521:K640)</f>
        <v>7.458183867189792</v>
      </c>
      <c r="N641" s="9"/>
      <c r="O641" s="10">
        <f t="shared" ref="O641:O704" si="135">J641/AVERAGE(L521:L640)</f>
        <v>10.745088848507425</v>
      </c>
      <c r="P641" s="10"/>
      <c r="Q641" s="29">
        <f t="shared" ref="Q641:Q704" si="136">1/M641-(G641/100-(((E641/E521)^(1/10))-1))</f>
        <v>0.14821085527765077</v>
      </c>
      <c r="R641" s="6">
        <f t="shared" si="127"/>
        <v>1.0054976084420746</v>
      </c>
      <c r="S641" s="6">
        <f t="shared" si="133"/>
        <v>6.3769560547159347</v>
      </c>
      <c r="T641" s="13">
        <f t="shared" si="128"/>
        <v>0.11444129250825608</v>
      </c>
      <c r="U641" s="67">
        <f t="shared" si="129"/>
        <v>7.2371361516544885E-2</v>
      </c>
      <c r="V641" s="13">
        <f t="shared" si="130"/>
        <v>4.2069930991711191E-2</v>
      </c>
      <c r="Y641" s="28"/>
      <c r="Z641" s="28"/>
    </row>
    <row r="642" spans="1:26" x14ac:dyDescent="0.35">
      <c r="A642" s="1">
        <v>1923.1</v>
      </c>
      <c r="B642" s="2">
        <v>8.0299999999999994</v>
      </c>
      <c r="C642" s="3">
        <v>0.52669999999999995</v>
      </c>
      <c r="D642" s="4">
        <v>0.93169999999999997</v>
      </c>
      <c r="E642" s="5">
        <v>17.3</v>
      </c>
      <c r="F642" s="3">
        <f t="shared" si="131"/>
        <v>1923.7916666666188</v>
      </c>
      <c r="G642" s="6">
        <f>G633*3/12+G645*9/12</f>
        <v>4.1349999999999998</v>
      </c>
      <c r="H642" s="3">
        <f t="shared" si="123"/>
        <v>141.39716011560694</v>
      </c>
      <c r="I642" s="3">
        <f t="shared" si="124"/>
        <v>9.2744563179190731</v>
      </c>
      <c r="J642" s="7">
        <f t="shared" si="132"/>
        <v>2262.1948095885591</v>
      </c>
      <c r="K642" s="3">
        <f t="shared" si="125"/>
        <v>16.405944468208091</v>
      </c>
      <c r="L642" s="7">
        <f t="shared" si="126"/>
        <v>262.47657585226159</v>
      </c>
      <c r="M642" s="27">
        <f t="shared" si="134"/>
        <v>7.3174003956214788</v>
      </c>
      <c r="N642" s="9"/>
      <c r="O642" s="10">
        <f t="shared" si="135"/>
        <v>10.546507102779911</v>
      </c>
      <c r="P642" s="10"/>
      <c r="Q642" s="29">
        <f t="shared" si="136"/>
        <v>0.15165270760296165</v>
      </c>
      <c r="R642" s="6">
        <f t="shared" si="127"/>
        <v>1.005479136296801</v>
      </c>
      <c r="S642" s="6">
        <f t="shared" si="133"/>
        <v>6.3749503970579058</v>
      </c>
      <c r="T642" s="13">
        <f t="shared" si="128"/>
        <v>0.10519370076487378</v>
      </c>
      <c r="U642" s="67">
        <f t="shared" si="129"/>
        <v>7.2833150280132264E-2</v>
      </c>
      <c r="V642" s="13">
        <f t="shared" si="130"/>
        <v>3.2360550484741513E-2</v>
      </c>
      <c r="Y642" s="28"/>
      <c r="Z642" s="28"/>
    </row>
    <row r="643" spans="1:26" x14ac:dyDescent="0.35">
      <c r="A643" s="1">
        <v>1923.11</v>
      </c>
      <c r="B643" s="2">
        <v>8.27</v>
      </c>
      <c r="C643" s="3">
        <v>0.52829999999999999</v>
      </c>
      <c r="D643" s="4">
        <v>0.95579999999999998</v>
      </c>
      <c r="E643" s="5">
        <v>17.3</v>
      </c>
      <c r="F643" s="3">
        <f t="shared" si="131"/>
        <v>1923.874999999952</v>
      </c>
      <c r="G643" s="6">
        <f>G633*2/12+G645*10/12</f>
        <v>4.1099999999999994</v>
      </c>
      <c r="H643" s="3">
        <f t="shared" si="123"/>
        <v>145.62322716763003</v>
      </c>
      <c r="I643" s="3">
        <f t="shared" si="124"/>
        <v>9.3026300982658956</v>
      </c>
      <c r="J643" s="7">
        <f t="shared" si="132"/>
        <v>2342.2097387035515</v>
      </c>
      <c r="K643" s="3">
        <f t="shared" si="125"/>
        <v>16.83031203468208</v>
      </c>
      <c r="L643" s="7">
        <f t="shared" si="126"/>
        <v>270.69940365814443</v>
      </c>
      <c r="M643" s="27">
        <f t="shared" si="134"/>
        <v>7.5463279119162312</v>
      </c>
      <c r="N643" s="9"/>
      <c r="O643" s="10">
        <f t="shared" si="135"/>
        <v>10.878671811855513</v>
      </c>
      <c r="P643" s="10"/>
      <c r="Q643" s="29">
        <f t="shared" si="136"/>
        <v>0.14670636211495341</v>
      </c>
      <c r="R643" s="6">
        <f t="shared" si="127"/>
        <v>1.0054606679727343</v>
      </c>
      <c r="S643" s="6">
        <f t="shared" si="133"/>
        <v>6.4098796191687315</v>
      </c>
      <c r="T643" s="13">
        <f t="shared" si="128"/>
        <v>0.10440085308835867</v>
      </c>
      <c r="U643" s="67">
        <f t="shared" si="129"/>
        <v>7.2673785052318696E-2</v>
      </c>
      <c r="V643" s="13">
        <f t="shared" si="130"/>
        <v>3.1727068036039974E-2</v>
      </c>
      <c r="Y643" s="28"/>
      <c r="Z643" s="28"/>
    </row>
    <row r="644" spans="1:26" x14ac:dyDescent="0.35">
      <c r="A644" s="1">
        <v>1923.12</v>
      </c>
      <c r="B644" s="2">
        <v>8.5500000000000007</v>
      </c>
      <c r="C644" s="3">
        <v>0.53</v>
      </c>
      <c r="D644" s="4">
        <v>0.98</v>
      </c>
      <c r="E644" s="5">
        <v>17.3</v>
      </c>
      <c r="F644" s="3">
        <f t="shared" si="131"/>
        <v>1923.9583333332853</v>
      </c>
      <c r="G644" s="6">
        <f>G633*1/12+G645*11/12</f>
        <v>4.085</v>
      </c>
      <c r="H644" s="3">
        <f t="shared" si="123"/>
        <v>150.5536387283237</v>
      </c>
      <c r="I644" s="3">
        <f t="shared" si="124"/>
        <v>9.3325647398843934</v>
      </c>
      <c r="J644" s="7">
        <f t="shared" si="132"/>
        <v>2434.0194513552733</v>
      </c>
      <c r="K644" s="3">
        <f t="shared" si="125"/>
        <v>17.256440462427747</v>
      </c>
      <c r="L644" s="7">
        <f t="shared" si="126"/>
        <v>278.98702483370386</v>
      </c>
      <c r="M644" s="27">
        <f t="shared" si="134"/>
        <v>7.8097391449387423</v>
      </c>
      <c r="N644" s="9"/>
      <c r="O644" s="10">
        <f t="shared" si="135"/>
        <v>11.258350617018145</v>
      </c>
      <c r="P644" s="10"/>
      <c r="Q644" s="29">
        <f t="shared" si="136"/>
        <v>0.14353740233689569</v>
      </c>
      <c r="R644" s="6">
        <f t="shared" si="127"/>
        <v>1.0054422034769896</v>
      </c>
      <c r="S644" s="6">
        <f t="shared" si="133"/>
        <v>6.4448818435142083</v>
      </c>
      <c r="T644" s="13">
        <f t="shared" si="128"/>
        <v>0.10268626500295119</v>
      </c>
      <c r="U644" s="67">
        <f t="shared" si="129"/>
        <v>7.2515111782604169E-2</v>
      </c>
      <c r="V644" s="13">
        <f t="shared" si="130"/>
        <v>3.0171153220347025E-2</v>
      </c>
      <c r="Y644" s="28"/>
      <c r="Z644" s="28"/>
    </row>
    <row r="645" spans="1:26" x14ac:dyDescent="0.35">
      <c r="A645" s="1">
        <v>1924.01</v>
      </c>
      <c r="B645" s="2">
        <v>8.83</v>
      </c>
      <c r="C645" s="3">
        <v>0.53169999999999995</v>
      </c>
      <c r="D645" s="4">
        <v>0.9758</v>
      </c>
      <c r="E645" s="5">
        <v>17.3</v>
      </c>
      <c r="F645" s="3">
        <f t="shared" si="131"/>
        <v>1924.0416666666185</v>
      </c>
      <c r="G645" s="6">
        <v>4.0599999999999996</v>
      </c>
      <c r="H645" s="3">
        <f t="shared" si="123"/>
        <v>155.48405028901735</v>
      </c>
      <c r="I645" s="3">
        <f t="shared" si="124"/>
        <v>9.3624993815028894</v>
      </c>
      <c r="J645" s="7">
        <f t="shared" si="132"/>
        <v>2526.3437544628691</v>
      </c>
      <c r="K645" s="3">
        <f t="shared" si="125"/>
        <v>17.182484289017339</v>
      </c>
      <c r="L645" s="7">
        <f t="shared" si="126"/>
        <v>279.18530414551162</v>
      </c>
      <c r="M645" s="27">
        <f t="shared" si="134"/>
        <v>8.072249446037377</v>
      </c>
      <c r="N645" s="9"/>
      <c r="O645" s="10">
        <f t="shared" si="135"/>
        <v>11.633992739691042</v>
      </c>
      <c r="P645" s="10"/>
      <c r="Q645" s="29">
        <f t="shared" si="136"/>
        <v>0.13962335892935634</v>
      </c>
      <c r="R645" s="6">
        <f t="shared" si="127"/>
        <v>1.0047430787771652</v>
      </c>
      <c r="S645" s="6">
        <f t="shared" si="133"/>
        <v>6.4799562018917687</v>
      </c>
      <c r="T645" s="13">
        <f t="shared" si="128"/>
        <v>0.10509792838807597</v>
      </c>
      <c r="U645" s="67">
        <f t="shared" si="129"/>
        <v>7.2357129894484284E-2</v>
      </c>
      <c r="V645" s="13">
        <f t="shared" si="130"/>
        <v>3.2740798493591683E-2</v>
      </c>
      <c r="Y645" s="28"/>
      <c r="Z645" s="28"/>
    </row>
    <row r="646" spans="1:26" x14ac:dyDescent="0.35">
      <c r="A646" s="1">
        <v>1924.02</v>
      </c>
      <c r="B646" s="2">
        <v>8.8699999999999992</v>
      </c>
      <c r="C646" s="3">
        <v>0.5333</v>
      </c>
      <c r="D646" s="4">
        <v>0.97170000000000001</v>
      </c>
      <c r="E646" s="5">
        <v>17.2</v>
      </c>
      <c r="F646" s="3">
        <f t="shared" si="131"/>
        <v>1924.1249999999518</v>
      </c>
      <c r="G646" s="6">
        <f>G645*11/12+G657*1/12</f>
        <v>4.043333333333333</v>
      </c>
      <c r="H646" s="3">
        <f t="shared" si="123"/>
        <v>157.09646686046511</v>
      </c>
      <c r="I646" s="3">
        <f t="shared" si="124"/>
        <v>9.4452700988372094</v>
      </c>
      <c r="J646" s="7">
        <f t="shared" si="132"/>
        <v>2565.331795040358</v>
      </c>
      <c r="K646" s="3">
        <f t="shared" si="125"/>
        <v>17.209767401162789</v>
      </c>
      <c r="L646" s="7">
        <f t="shared" si="126"/>
        <v>281.02963982420692</v>
      </c>
      <c r="M646" s="27">
        <f t="shared" si="134"/>
        <v>8.1620662208503525</v>
      </c>
      <c r="N646" s="9"/>
      <c r="O646" s="10">
        <f t="shared" si="135"/>
        <v>11.760979709538784</v>
      </c>
      <c r="P646" s="10"/>
      <c r="Q646" s="29">
        <f t="shared" si="136"/>
        <v>0.13887619650281119</v>
      </c>
      <c r="R646" s="6">
        <f t="shared" si="127"/>
        <v>1.0047302452630666</v>
      </c>
      <c r="S646" s="6">
        <f t="shared" si="133"/>
        <v>6.5485440001219564</v>
      </c>
      <c r="T646" s="13">
        <f t="shared" si="128"/>
        <v>0.11083473751218009</v>
      </c>
      <c r="U646" s="67">
        <f t="shared" si="129"/>
        <v>7.0948723075598297E-2</v>
      </c>
      <c r="V646" s="13">
        <f t="shared" si="130"/>
        <v>3.9886014436581796E-2</v>
      </c>
      <c r="Y646" s="28"/>
      <c r="Z646" s="28"/>
    </row>
    <row r="647" spans="1:26" x14ac:dyDescent="0.35">
      <c r="A647" s="1">
        <v>1924.03</v>
      </c>
      <c r="B647" s="2">
        <v>8.6999999999999993</v>
      </c>
      <c r="C647" s="3">
        <v>0.53500000000000003</v>
      </c>
      <c r="D647" s="4">
        <v>0.96750000000000003</v>
      </c>
      <c r="E647" s="5">
        <v>17.100000000000001</v>
      </c>
      <c r="F647" s="3">
        <f t="shared" si="131"/>
        <v>1924.2083333332851</v>
      </c>
      <c r="G647" s="6">
        <f>G645*10/12+G657*2/12</f>
        <v>4.0266666666666664</v>
      </c>
      <c r="H647" s="3">
        <f t="shared" si="123"/>
        <v>154.98668421052631</v>
      </c>
      <c r="I647" s="3">
        <f t="shared" si="124"/>
        <v>9.5307903508771918</v>
      </c>
      <c r="J647" s="7">
        <f t="shared" si="132"/>
        <v>2543.8493096602379</v>
      </c>
      <c r="K647" s="3">
        <f t="shared" si="125"/>
        <v>17.235588157894735</v>
      </c>
      <c r="L647" s="7">
        <f t="shared" si="126"/>
        <v>282.89358702256095</v>
      </c>
      <c r="M647" s="27">
        <f t="shared" si="134"/>
        <v>8.0580770441160876</v>
      </c>
      <c r="N647" s="9"/>
      <c r="O647" s="10">
        <f t="shared" si="135"/>
        <v>11.61001521983879</v>
      </c>
      <c r="P647" s="10"/>
      <c r="Q647" s="29">
        <f t="shared" si="136"/>
        <v>0.14000792613364055</v>
      </c>
      <c r="R647" s="6">
        <f t="shared" si="127"/>
        <v>1.004717412888221</v>
      </c>
      <c r="S647" s="6">
        <f t="shared" si="133"/>
        <v>6.617996945787513</v>
      </c>
      <c r="T647" s="13">
        <f t="shared" si="128"/>
        <v>0.10631629825857347</v>
      </c>
      <c r="U647" s="67">
        <f t="shared" si="129"/>
        <v>7.0345310103740788E-2</v>
      </c>
      <c r="V647" s="13">
        <f t="shared" si="130"/>
        <v>3.5970988154832684E-2</v>
      </c>
      <c r="Y647" s="28"/>
      <c r="Z647" s="28"/>
    </row>
    <row r="648" spans="1:26" x14ac:dyDescent="0.35">
      <c r="A648" s="1">
        <v>1924.04</v>
      </c>
      <c r="B648" s="2">
        <v>8.5</v>
      </c>
      <c r="C648" s="3">
        <v>0.53669999999999995</v>
      </c>
      <c r="D648" s="4">
        <v>0.96330000000000005</v>
      </c>
      <c r="E648" s="5">
        <v>17</v>
      </c>
      <c r="F648" s="3">
        <f t="shared" si="131"/>
        <v>1924.2916666666183</v>
      </c>
      <c r="G648" s="6">
        <f>G645*9/12+G657*3/12</f>
        <v>4.01</v>
      </c>
      <c r="H648" s="3">
        <f t="shared" si="123"/>
        <v>152.31450000000001</v>
      </c>
      <c r="I648" s="3">
        <f t="shared" si="124"/>
        <v>9.617316723529413</v>
      </c>
      <c r="J648" s="7">
        <f t="shared" si="132"/>
        <v>2513.1441971029103</v>
      </c>
      <c r="K648" s="3">
        <f t="shared" si="125"/>
        <v>17.261712688235296</v>
      </c>
      <c r="L648" s="7">
        <f t="shared" si="126"/>
        <v>284.8131535375569</v>
      </c>
      <c r="M648" s="27">
        <f t="shared" si="134"/>
        <v>7.9236203483279786</v>
      </c>
      <c r="N648" s="9"/>
      <c r="O648" s="10">
        <f t="shared" si="135"/>
        <v>11.416959092815116</v>
      </c>
      <c r="P648" s="10"/>
      <c r="Q648" s="29">
        <f t="shared" si="136"/>
        <v>0.14273334858362083</v>
      </c>
      <c r="R648" s="6">
        <f t="shared" si="127"/>
        <v>1.0047045816540427</v>
      </c>
      <c r="S648" s="6">
        <f t="shared" si="133"/>
        <v>6.6883298096965653</v>
      </c>
      <c r="T648" s="13">
        <f t="shared" si="128"/>
        <v>0.10987792776965333</v>
      </c>
      <c r="U648" s="67">
        <f t="shared" si="129"/>
        <v>6.9737831549172569E-2</v>
      </c>
      <c r="V648" s="13">
        <f t="shared" si="130"/>
        <v>4.0140096220480759E-2</v>
      </c>
      <c r="Y648" s="28"/>
      <c r="Z648" s="28"/>
    </row>
    <row r="649" spans="1:26" x14ac:dyDescent="0.35">
      <c r="A649" s="1">
        <v>1924.05</v>
      </c>
      <c r="B649" s="2">
        <v>8.4700000000000006</v>
      </c>
      <c r="C649" s="3">
        <v>0.5383</v>
      </c>
      <c r="D649" s="4">
        <v>0.95920000000000005</v>
      </c>
      <c r="E649" s="5">
        <v>17</v>
      </c>
      <c r="F649" s="3">
        <f t="shared" si="131"/>
        <v>1924.3749999999516</v>
      </c>
      <c r="G649" s="6">
        <f>G645*8/12+G657*4/12</f>
        <v>3.9933333333333332</v>
      </c>
      <c r="H649" s="3">
        <f t="shared" ref="H649:H712" si="137">B649*$E$1838/E649</f>
        <v>151.77691941176474</v>
      </c>
      <c r="I649" s="3">
        <f t="shared" ref="I649:I712" si="138">C649*$E$1838/E649</f>
        <v>9.6459876882352944</v>
      </c>
      <c r="J649" s="7">
        <f t="shared" si="132"/>
        <v>2517.5372717141208</v>
      </c>
      <c r="K649" s="3">
        <f t="shared" ref="K649:K712" si="139">D649*$E$1838/E649</f>
        <v>17.188243341176474</v>
      </c>
      <c r="L649" s="7">
        <f t="shared" ref="L649:L712" si="140">K649*(J649/H649)</f>
        <v>285.10292219931341</v>
      </c>
      <c r="M649" s="27">
        <f t="shared" si="134"/>
        <v>7.8996983306652897</v>
      </c>
      <c r="N649" s="9"/>
      <c r="O649" s="10">
        <f t="shared" si="135"/>
        <v>11.383531722775835</v>
      </c>
      <c r="P649" s="10"/>
      <c r="Q649" s="29">
        <f t="shared" si="136"/>
        <v>0.14221000739146017</v>
      </c>
      <c r="R649" s="6">
        <f t="shared" ref="R649:R712" si="141">((G649/G650+G649/1200+((1+G650/1200)^(-119))*(1-G649/G650)))</f>
        <v>1.0046917515619485</v>
      </c>
      <c r="S649" s="6">
        <f t="shared" si="133"/>
        <v>6.7197956034154513</v>
      </c>
      <c r="T649" s="13">
        <f t="shared" ref="T649:T712" si="142">(($J769/$J649)^(1/10)-1)</f>
        <v>9.8266073395384623E-2</v>
      </c>
      <c r="U649" s="67">
        <f t="shared" ref="U649:U712" si="143">(($S769/$S649)^(1/10)-1)</f>
        <v>6.9757192900352871E-2</v>
      </c>
      <c r="V649" s="13">
        <f t="shared" ref="V649:V712" si="144">T649-U649</f>
        <v>2.8508880495031752E-2</v>
      </c>
      <c r="Y649" s="28"/>
      <c r="Z649" s="28"/>
    </row>
    <row r="650" spans="1:26" x14ac:dyDescent="0.35">
      <c r="A650" s="1">
        <v>1924.06</v>
      </c>
      <c r="B650" s="2">
        <v>8.6300000000000008</v>
      </c>
      <c r="C650" s="3">
        <v>0.54</v>
      </c>
      <c r="D650" s="4">
        <v>0.95499999999999996</v>
      </c>
      <c r="E650" s="5">
        <v>17</v>
      </c>
      <c r="F650" s="3">
        <f t="shared" ref="F650:F713" si="145">F649+1/12</f>
        <v>1924.4583333332848</v>
      </c>
      <c r="G650" s="6">
        <f>G645*7/12+G657*5/12</f>
        <v>3.9766666666666666</v>
      </c>
      <c r="H650" s="3">
        <f t="shared" si="137"/>
        <v>154.64401588235296</v>
      </c>
      <c r="I650" s="3">
        <f t="shared" si="138"/>
        <v>9.676450588235296</v>
      </c>
      <c r="J650" s="7">
        <f t="shared" ref="J650:J713" si="146">J649*((H650+(I650/12))/H649)</f>
        <v>2578.4694016670596</v>
      </c>
      <c r="K650" s="3">
        <f t="shared" si="139"/>
        <v>17.11298205882353</v>
      </c>
      <c r="L650" s="7">
        <f t="shared" si="140"/>
        <v>285.33467886350428</v>
      </c>
      <c r="M650" s="27">
        <f t="shared" si="134"/>
        <v>8.0516769463966469</v>
      </c>
      <c r="N650" s="9"/>
      <c r="O650" s="10">
        <f t="shared" si="135"/>
        <v>11.603299337130561</v>
      </c>
      <c r="P650" s="10"/>
      <c r="Q650" s="29">
        <f t="shared" si="136"/>
        <v>0.13998729179276165</v>
      </c>
      <c r="R650" s="6">
        <f t="shared" si="141"/>
        <v>1.0046789226133559</v>
      </c>
      <c r="S650" s="6">
        <f t="shared" ref="S650:S713" si="147">S649*R649*E649/E650</f>
        <v>6.7513232149337501</v>
      </c>
      <c r="T650" s="13">
        <f t="shared" si="142"/>
        <v>9.6672880962744179E-2</v>
      </c>
      <c r="U650" s="67">
        <f t="shared" si="143"/>
        <v>6.8974774421313834E-2</v>
      </c>
      <c r="V650" s="13">
        <f t="shared" si="144"/>
        <v>2.7698106541430345E-2</v>
      </c>
      <c r="Y650" s="28"/>
      <c r="Z650" s="28"/>
    </row>
    <row r="651" spans="1:26" x14ac:dyDescent="0.35">
      <c r="A651" s="1">
        <v>1924.07</v>
      </c>
      <c r="B651" s="2">
        <v>9.0299999999999994</v>
      </c>
      <c r="C651" s="3">
        <v>0.54169999999999996</v>
      </c>
      <c r="D651" s="4">
        <v>0.95079999999999998</v>
      </c>
      <c r="E651" s="5">
        <v>17.100000000000001</v>
      </c>
      <c r="F651" s="3">
        <f t="shared" si="145"/>
        <v>1924.5416666666181</v>
      </c>
      <c r="G651" s="6">
        <f>G645*6/12+G657*6/12</f>
        <v>3.96</v>
      </c>
      <c r="H651" s="3">
        <f t="shared" si="137"/>
        <v>160.86548947368419</v>
      </c>
      <c r="I651" s="3">
        <f t="shared" si="138"/>
        <v>9.6501479122807012</v>
      </c>
      <c r="J651" s="7">
        <f t="shared" si="146"/>
        <v>2695.612183502365</v>
      </c>
      <c r="K651" s="3">
        <f t="shared" si="139"/>
        <v>16.938084982456139</v>
      </c>
      <c r="L651" s="7">
        <f t="shared" si="140"/>
        <v>283.83035039579721</v>
      </c>
      <c r="M651" s="27">
        <f t="shared" si="134"/>
        <v>8.3777121399718322</v>
      </c>
      <c r="N651" s="9"/>
      <c r="O651" s="10">
        <f t="shared" si="135"/>
        <v>12.071823287457528</v>
      </c>
      <c r="P651" s="10"/>
      <c r="Q651" s="29">
        <f t="shared" si="136"/>
        <v>0.13487887811364768</v>
      </c>
      <c r="R651" s="6">
        <f t="shared" si="141"/>
        <v>1.0046660948096857</v>
      </c>
      <c r="S651" s="6">
        <f t="shared" si="147"/>
        <v>6.7432459809649723</v>
      </c>
      <c r="T651" s="13">
        <f t="shared" si="142"/>
        <v>8.6960988830153241E-2</v>
      </c>
      <c r="U651" s="67">
        <f t="shared" si="143"/>
        <v>6.9619791761140082E-2</v>
      </c>
      <c r="V651" s="13">
        <f t="shared" si="144"/>
        <v>1.7341197069013159E-2</v>
      </c>
      <c r="Y651" s="28"/>
      <c r="Z651" s="28"/>
    </row>
    <row r="652" spans="1:26" x14ac:dyDescent="0.35">
      <c r="A652" s="1">
        <v>1924.08</v>
      </c>
      <c r="B652" s="2">
        <v>9.34</v>
      </c>
      <c r="C652" s="3">
        <v>0.54330000000000001</v>
      </c>
      <c r="D652" s="4">
        <v>0.94669999999999999</v>
      </c>
      <c r="E652" s="5">
        <v>17</v>
      </c>
      <c r="F652" s="3">
        <f t="shared" si="145"/>
        <v>1924.6249999999513</v>
      </c>
      <c r="G652" s="6">
        <f>G645*5/12+G657*7/12</f>
        <v>3.9433333333333329</v>
      </c>
      <c r="H652" s="3">
        <f t="shared" si="137"/>
        <v>167.36675647058823</v>
      </c>
      <c r="I652" s="3">
        <f t="shared" si="138"/>
        <v>9.7355844529411772</v>
      </c>
      <c r="J652" s="7">
        <f t="shared" si="146"/>
        <v>2818.148354943618</v>
      </c>
      <c r="K652" s="3">
        <f t="shared" si="139"/>
        <v>16.964251429411764</v>
      </c>
      <c r="L652" s="7">
        <f t="shared" si="140"/>
        <v>285.64679310761494</v>
      </c>
      <c r="M652" s="27">
        <f t="shared" si="134"/>
        <v>8.7174183085483286</v>
      </c>
      <c r="N652" s="9"/>
      <c r="O652" s="10">
        <f t="shared" si="135"/>
        <v>12.559042780803477</v>
      </c>
      <c r="P652" s="10"/>
      <c r="Q652" s="29">
        <f t="shared" si="136"/>
        <v>0.12768930742272613</v>
      </c>
      <c r="R652" s="6">
        <f t="shared" si="141"/>
        <v>1.0046532681523594</v>
      </c>
      <c r="S652" s="6">
        <f t="shared" si="147"/>
        <v>6.8145618448962297</v>
      </c>
      <c r="T652" s="13">
        <f t="shared" si="142"/>
        <v>7.8275524532663399E-2</v>
      </c>
      <c r="U652" s="67">
        <f t="shared" si="143"/>
        <v>6.9009742832124354E-2</v>
      </c>
      <c r="V652" s="13">
        <f t="shared" si="144"/>
        <v>9.2657817005390442E-3</v>
      </c>
      <c r="Y652" s="28"/>
      <c r="Z652" s="28"/>
    </row>
    <row r="653" spans="1:26" x14ac:dyDescent="0.35">
      <c r="A653" s="1">
        <v>1924.09</v>
      </c>
      <c r="B653" s="2">
        <v>9.25</v>
      </c>
      <c r="C653" s="3">
        <v>0.54500000000000004</v>
      </c>
      <c r="D653" s="4">
        <v>0.9425</v>
      </c>
      <c r="E653" s="5">
        <v>17.100000000000001</v>
      </c>
      <c r="F653" s="3">
        <f t="shared" si="145"/>
        <v>1924.7083333332846</v>
      </c>
      <c r="G653" s="6">
        <f>G645*4/12+G657*8/12</f>
        <v>3.9266666666666667</v>
      </c>
      <c r="H653" s="3">
        <f t="shared" si="137"/>
        <v>164.78469298245614</v>
      </c>
      <c r="I653" s="3">
        <f t="shared" si="138"/>
        <v>9.7089359649122819</v>
      </c>
      <c r="J653" s="7">
        <f t="shared" si="146"/>
        <v>2788.2945401818042</v>
      </c>
      <c r="K653" s="3">
        <f t="shared" si="139"/>
        <v>16.790224122807018</v>
      </c>
      <c r="L653" s="7">
        <f t="shared" si="140"/>
        <v>284.10460585095683</v>
      </c>
      <c r="M653" s="27">
        <f t="shared" si="134"/>
        <v>8.5816703752090522</v>
      </c>
      <c r="N653" s="9"/>
      <c r="O653" s="10">
        <f t="shared" si="135"/>
        <v>12.362730876100693</v>
      </c>
      <c r="P653" s="10"/>
      <c r="Q653" s="29">
        <f t="shared" si="136"/>
        <v>0.13028797514421842</v>
      </c>
      <c r="R653" s="6">
        <f t="shared" si="141"/>
        <v>1.0046404426428017</v>
      </c>
      <c r="S653" s="6">
        <f t="shared" si="147"/>
        <v>6.8062351511417116</v>
      </c>
      <c r="T653" s="13">
        <f t="shared" si="142"/>
        <v>7.5642651751946399E-2</v>
      </c>
      <c r="U653" s="67">
        <f t="shared" si="143"/>
        <v>6.8069763845179265E-2</v>
      </c>
      <c r="V653" s="13">
        <f t="shared" si="144"/>
        <v>7.572887906767134E-3</v>
      </c>
      <c r="Y653" s="28"/>
      <c r="Z653" s="28"/>
    </row>
    <row r="654" spans="1:26" x14ac:dyDescent="0.35">
      <c r="A654" s="1">
        <v>1924.1</v>
      </c>
      <c r="B654" s="2">
        <v>9.1300000000000008</v>
      </c>
      <c r="C654" s="3">
        <v>0.54669999999999996</v>
      </c>
      <c r="D654" s="4">
        <v>0.93830000000000002</v>
      </c>
      <c r="E654" s="5">
        <v>17.2</v>
      </c>
      <c r="F654" s="3">
        <f t="shared" si="145"/>
        <v>1924.7916666666179</v>
      </c>
      <c r="G654" s="6">
        <f>G645*3/12+G657*9/12</f>
        <v>3.91</v>
      </c>
      <c r="H654" s="3">
        <f t="shared" si="137"/>
        <v>161.70132383720932</v>
      </c>
      <c r="I654" s="3">
        <f t="shared" si="138"/>
        <v>9.6825973430232573</v>
      </c>
      <c r="J654" s="7">
        <f t="shared" si="146"/>
        <v>2749.7744964650919</v>
      </c>
      <c r="K654" s="3">
        <f t="shared" si="139"/>
        <v>16.618220389534887</v>
      </c>
      <c r="L654" s="7">
        <f t="shared" si="140"/>
        <v>282.59730668490647</v>
      </c>
      <c r="M654" s="27">
        <f t="shared" si="134"/>
        <v>8.4194910358724222</v>
      </c>
      <c r="N654" s="9"/>
      <c r="O654" s="10">
        <f t="shared" si="135"/>
        <v>12.130082536261687</v>
      </c>
      <c r="P654" s="10"/>
      <c r="Q654" s="29">
        <f t="shared" si="136"/>
        <v>0.13435201723474421</v>
      </c>
      <c r="R654" s="6">
        <f t="shared" si="141"/>
        <v>1.0046276182824381</v>
      </c>
      <c r="S654" s="6">
        <f t="shared" si="147"/>
        <v>6.7980643327939259</v>
      </c>
      <c r="T654" s="13">
        <f t="shared" si="142"/>
        <v>7.9231455131179018E-2</v>
      </c>
      <c r="U654" s="67">
        <f t="shared" si="143"/>
        <v>6.9497356889955952E-2</v>
      </c>
      <c r="V654" s="13">
        <f t="shared" si="144"/>
        <v>9.7340982412230659E-3</v>
      </c>
      <c r="Y654" s="28"/>
      <c r="Z654" s="28"/>
    </row>
    <row r="655" spans="1:26" x14ac:dyDescent="0.35">
      <c r="A655" s="1">
        <v>1924.11</v>
      </c>
      <c r="B655" s="2">
        <v>9.64</v>
      </c>
      <c r="C655" s="3">
        <v>0.54830000000000001</v>
      </c>
      <c r="D655" s="4">
        <v>0.93420000000000003</v>
      </c>
      <c r="E655" s="5">
        <v>17.2</v>
      </c>
      <c r="F655" s="3">
        <f t="shared" si="145"/>
        <v>1924.8749999999511</v>
      </c>
      <c r="G655" s="6">
        <f>G645*2/12+G657*10/12</f>
        <v>3.8933333333333335</v>
      </c>
      <c r="H655" s="3">
        <f t="shared" si="137"/>
        <v>170.73392790697679</v>
      </c>
      <c r="I655" s="3">
        <f t="shared" si="138"/>
        <v>9.7109349244186056</v>
      </c>
      <c r="J655" s="7">
        <f t="shared" si="146"/>
        <v>2917.1377793674123</v>
      </c>
      <c r="K655" s="3">
        <f t="shared" si="139"/>
        <v>16.545605337209306</v>
      </c>
      <c r="L655" s="7">
        <f t="shared" si="140"/>
        <v>282.69606986359298</v>
      </c>
      <c r="M655" s="27">
        <f t="shared" si="134"/>
        <v>8.8883273612509726</v>
      </c>
      <c r="N655" s="9"/>
      <c r="O655" s="10">
        <f t="shared" si="135"/>
        <v>12.803950814956575</v>
      </c>
      <c r="P655" s="10"/>
      <c r="Q655" s="29">
        <f t="shared" si="136"/>
        <v>0.12721517587619613</v>
      </c>
      <c r="R655" s="6">
        <f t="shared" si="141"/>
        <v>1.004614795072696</v>
      </c>
      <c r="S655" s="6">
        <f t="shared" si="147"/>
        <v>6.8295231795855535</v>
      </c>
      <c r="T655" s="13">
        <f t="shared" si="142"/>
        <v>7.6270500110679151E-2</v>
      </c>
      <c r="U655" s="67">
        <f t="shared" si="143"/>
        <v>6.9512243898488091E-2</v>
      </c>
      <c r="V655" s="13">
        <f t="shared" si="144"/>
        <v>6.7582562121910605E-3</v>
      </c>
      <c r="Y655" s="28"/>
      <c r="Z655" s="28"/>
    </row>
    <row r="656" spans="1:26" x14ac:dyDescent="0.35">
      <c r="A656" s="1">
        <v>1924.12</v>
      </c>
      <c r="B656" s="2">
        <v>10.16</v>
      </c>
      <c r="C656" s="3">
        <v>0.55000000000000004</v>
      </c>
      <c r="D656" s="4">
        <v>0.93</v>
      </c>
      <c r="E656" s="5">
        <v>17.3</v>
      </c>
      <c r="F656" s="3">
        <f t="shared" si="145"/>
        <v>1924.9583333332844</v>
      </c>
      <c r="G656" s="6">
        <f>G645*1/12+G657*11/12</f>
        <v>3.8766666666666669</v>
      </c>
      <c r="H656" s="3">
        <f t="shared" si="137"/>
        <v>178.90350520231215</v>
      </c>
      <c r="I656" s="3">
        <f t="shared" si="138"/>
        <v>9.6847369942196551</v>
      </c>
      <c r="J656" s="7">
        <f t="shared" si="146"/>
        <v>3070.5114657701247</v>
      </c>
      <c r="K656" s="3">
        <f t="shared" si="139"/>
        <v>16.376009826589595</v>
      </c>
      <c r="L656" s="7">
        <f t="shared" si="140"/>
        <v>281.06059676832837</v>
      </c>
      <c r="M656" s="27">
        <f t="shared" si="134"/>
        <v>9.3106396804163722</v>
      </c>
      <c r="N656" s="9"/>
      <c r="O656" s="10">
        <f t="shared" si="135"/>
        <v>13.408391594348103</v>
      </c>
      <c r="P656" s="10"/>
      <c r="Q656" s="29">
        <f t="shared" si="136"/>
        <v>0.12392891919221904</v>
      </c>
      <c r="R656" s="6">
        <f t="shared" si="141"/>
        <v>1.0046019730150058</v>
      </c>
      <c r="S656" s="6">
        <f t="shared" si="147"/>
        <v>6.8213808385815815</v>
      </c>
      <c r="T656" s="13">
        <f t="shared" si="142"/>
        <v>7.2696321943440445E-2</v>
      </c>
      <c r="U656" s="67">
        <f t="shared" si="143"/>
        <v>7.0942531993489544E-2</v>
      </c>
      <c r="V656" s="13">
        <f t="shared" si="144"/>
        <v>1.7537899499509013E-3</v>
      </c>
      <c r="Y656" s="28"/>
      <c r="Z656" s="28"/>
    </row>
    <row r="657" spans="1:26" x14ac:dyDescent="0.35">
      <c r="A657" s="1">
        <v>1925.01</v>
      </c>
      <c r="B657" s="2">
        <v>10.58</v>
      </c>
      <c r="C657" s="3">
        <v>0.55420000000000003</v>
      </c>
      <c r="D657" s="4">
        <v>0.95669999999999999</v>
      </c>
      <c r="E657" s="5">
        <v>17.3</v>
      </c>
      <c r="F657" s="3">
        <f t="shared" si="145"/>
        <v>1925.0416666666176</v>
      </c>
      <c r="G657" s="6">
        <v>3.86</v>
      </c>
      <c r="H657" s="3">
        <f t="shared" si="137"/>
        <v>186.29912254335261</v>
      </c>
      <c r="I657" s="3">
        <f t="shared" si="138"/>
        <v>9.7586931676300583</v>
      </c>
      <c r="J657" s="7">
        <f t="shared" si="146"/>
        <v>3211.3993860605715</v>
      </c>
      <c r="K657" s="3">
        <f t="shared" si="139"/>
        <v>16.846159786127167</v>
      </c>
      <c r="L657" s="7">
        <f t="shared" si="140"/>
        <v>290.39185185672483</v>
      </c>
      <c r="M657" s="27">
        <f t="shared" si="134"/>
        <v>9.6926188522549914</v>
      </c>
      <c r="N657" s="9"/>
      <c r="O657" s="10">
        <f t="shared" si="135"/>
        <v>13.95306569548139</v>
      </c>
      <c r="P657" s="10"/>
      <c r="Q657" s="29">
        <f t="shared" si="136"/>
        <v>0.11986287085323867</v>
      </c>
      <c r="R657" s="6">
        <f t="shared" si="141"/>
        <v>1.0044518074010109</v>
      </c>
      <c r="S657" s="6">
        <f t="shared" si="147"/>
        <v>6.8527726491258116</v>
      </c>
      <c r="T657" s="13">
        <f t="shared" si="142"/>
        <v>6.6744815695120696E-2</v>
      </c>
      <c r="U657" s="67">
        <f t="shared" si="143"/>
        <v>6.937049498737724E-2</v>
      </c>
      <c r="V657" s="13">
        <f t="shared" si="144"/>
        <v>-2.6256792922565442E-3</v>
      </c>
      <c r="Y657" s="28"/>
      <c r="Z657" s="28"/>
    </row>
    <row r="658" spans="1:26" x14ac:dyDescent="0.35">
      <c r="A658" s="1">
        <v>1925.02</v>
      </c>
      <c r="B658" s="2">
        <v>10.67</v>
      </c>
      <c r="C658" s="3">
        <v>0.55830000000000002</v>
      </c>
      <c r="D658" s="4">
        <v>0.98329999999999995</v>
      </c>
      <c r="E658" s="5">
        <v>17.2</v>
      </c>
      <c r="F658" s="3">
        <f t="shared" si="145"/>
        <v>1925.1249999999509</v>
      </c>
      <c r="G658" s="6">
        <f>G657*11/12+G669*1/12</f>
        <v>3.8450000000000002</v>
      </c>
      <c r="H658" s="3">
        <f t="shared" si="137"/>
        <v>188.97624593023258</v>
      </c>
      <c r="I658" s="3">
        <f t="shared" si="138"/>
        <v>9.8880448081395347</v>
      </c>
      <c r="J658" s="7">
        <f t="shared" si="146"/>
        <v>3271.7513476428644</v>
      </c>
      <c r="K658" s="3">
        <f t="shared" si="139"/>
        <v>17.415214866279069</v>
      </c>
      <c r="L658" s="7">
        <f t="shared" si="140"/>
        <v>301.51013122185833</v>
      </c>
      <c r="M658" s="27">
        <f t="shared" si="134"/>
        <v>9.8308047228195701</v>
      </c>
      <c r="N658" s="9"/>
      <c r="O658" s="10">
        <f t="shared" si="135"/>
        <v>14.14390248463596</v>
      </c>
      <c r="P658" s="10"/>
      <c r="Q658" s="29">
        <f t="shared" si="136"/>
        <v>0.11900102849113878</v>
      </c>
      <c r="R658" s="6">
        <f t="shared" si="141"/>
        <v>1.0044401732636803</v>
      </c>
      <c r="S658" s="6">
        <f t="shared" si="147"/>
        <v>6.9232989421524191</v>
      </c>
      <c r="T658" s="13">
        <f t="shared" si="142"/>
        <v>6.116103451401278E-2</v>
      </c>
      <c r="U658" s="67">
        <f t="shared" si="143"/>
        <v>6.7849285998279107E-2</v>
      </c>
      <c r="V658" s="13">
        <f t="shared" si="144"/>
        <v>-6.6882514842663277E-3</v>
      </c>
      <c r="Y658" s="28"/>
      <c r="Z658" s="28"/>
    </row>
    <row r="659" spans="1:26" x14ac:dyDescent="0.35">
      <c r="A659" s="1">
        <v>1925.03</v>
      </c>
      <c r="B659" s="2">
        <v>10.39</v>
      </c>
      <c r="C659" s="3">
        <v>0.5625</v>
      </c>
      <c r="D659" s="4">
        <v>1.01</v>
      </c>
      <c r="E659" s="5">
        <v>17.3</v>
      </c>
      <c r="F659" s="3">
        <f t="shared" si="145"/>
        <v>1925.2083333332841</v>
      </c>
      <c r="G659" s="6">
        <f>G657*10/12+G669*2/12</f>
        <v>3.83</v>
      </c>
      <c r="H659" s="3">
        <f t="shared" si="137"/>
        <v>182.95348612716762</v>
      </c>
      <c r="I659" s="3">
        <f t="shared" si="138"/>
        <v>9.9048446531791914</v>
      </c>
      <c r="J659" s="7">
        <f t="shared" si="146"/>
        <v>3181.7693677297266</v>
      </c>
      <c r="K659" s="3">
        <f t="shared" si="139"/>
        <v>17.784698843930634</v>
      </c>
      <c r="L659" s="7">
        <f t="shared" si="140"/>
        <v>309.296156054574</v>
      </c>
      <c r="M659" s="27">
        <f t="shared" si="134"/>
        <v>9.5185375388100262</v>
      </c>
      <c r="N659" s="9"/>
      <c r="O659" s="10">
        <f t="shared" si="135"/>
        <v>13.685923349947968</v>
      </c>
      <c r="P659" s="10"/>
      <c r="Q659" s="29">
        <f t="shared" si="136"/>
        <v>0.12416250134532489</v>
      </c>
      <c r="R659" s="6">
        <f t="shared" si="141"/>
        <v>1.0044285399691208</v>
      </c>
      <c r="S659" s="6">
        <f t="shared" si="147"/>
        <v>6.9138428283817035</v>
      </c>
      <c r="T659" s="13">
        <f t="shared" si="142"/>
        <v>5.7639446446892117E-2</v>
      </c>
      <c r="U659" s="67">
        <f t="shared" si="143"/>
        <v>6.8349938960863721E-2</v>
      </c>
      <c r="V659" s="13">
        <f t="shared" si="144"/>
        <v>-1.0710492513971603E-2</v>
      </c>
      <c r="Y659" s="28"/>
      <c r="Z659" s="28"/>
    </row>
    <row r="660" spans="1:26" x14ac:dyDescent="0.35">
      <c r="A660" s="1">
        <v>1925.04</v>
      </c>
      <c r="B660" s="2">
        <v>10.28</v>
      </c>
      <c r="C660" s="3">
        <v>0.56669999999999998</v>
      </c>
      <c r="D660" s="4">
        <v>1.0369999999999999</v>
      </c>
      <c r="E660" s="5">
        <v>17.2</v>
      </c>
      <c r="F660" s="3">
        <f t="shared" si="145"/>
        <v>1925.2916666666174</v>
      </c>
      <c r="G660" s="6">
        <f>G657*9/12+G669*3/12</f>
        <v>3.8149999999999999</v>
      </c>
      <c r="H660" s="3">
        <f t="shared" si="137"/>
        <v>182.06896046511628</v>
      </c>
      <c r="I660" s="3">
        <f t="shared" si="138"/>
        <v>10.036817110465117</v>
      </c>
      <c r="J660" s="7">
        <f t="shared" si="146"/>
        <v>3180.9324324859012</v>
      </c>
      <c r="K660" s="3">
        <f t="shared" si="139"/>
        <v>18.366294941860463</v>
      </c>
      <c r="L660" s="7">
        <f t="shared" si="140"/>
        <v>320.87810627313996</v>
      </c>
      <c r="M660" s="27">
        <f t="shared" si="134"/>
        <v>9.4765667879030637</v>
      </c>
      <c r="N660" s="9"/>
      <c r="O660" s="10">
        <f t="shared" si="135"/>
        <v>13.615545452014178</v>
      </c>
      <c r="P660" s="10"/>
      <c r="Q660" s="29">
        <f t="shared" si="136"/>
        <v>0.12310340370448433</v>
      </c>
      <c r="R660" s="6">
        <f t="shared" si="141"/>
        <v>1.0044169075182756</v>
      </c>
      <c r="S660" s="6">
        <f t="shared" si="147"/>
        <v>6.9848358312786178</v>
      </c>
      <c r="T660" s="13">
        <f t="shared" si="142"/>
        <v>6.4998290855301066E-2</v>
      </c>
      <c r="U660" s="67">
        <f t="shared" si="143"/>
        <v>6.6836389105776162E-2</v>
      </c>
      <c r="V660" s="13">
        <f t="shared" si="144"/>
        <v>-1.8380982504750953E-3</v>
      </c>
      <c r="Y660" s="28"/>
      <c r="Z660" s="28"/>
    </row>
    <row r="661" spans="1:26" x14ac:dyDescent="0.35">
      <c r="A661" s="1">
        <v>1925.05</v>
      </c>
      <c r="B661" s="2">
        <v>10.61</v>
      </c>
      <c r="C661" s="3">
        <v>0.57079999999999997</v>
      </c>
      <c r="D661" s="4">
        <v>1.0629999999999999</v>
      </c>
      <c r="E661" s="5">
        <v>17.3</v>
      </c>
      <c r="F661" s="3">
        <f t="shared" si="145"/>
        <v>1925.3749999999507</v>
      </c>
      <c r="G661" s="6">
        <f>G657*8/12+G669*4/12</f>
        <v>3.8</v>
      </c>
      <c r="H661" s="3">
        <f t="shared" si="137"/>
        <v>186.8273809248555</v>
      </c>
      <c r="I661" s="3">
        <f t="shared" si="138"/>
        <v>10.050996138728323</v>
      </c>
      <c r="J661" s="7">
        <f t="shared" si="146"/>
        <v>3278.7003819962852</v>
      </c>
      <c r="K661" s="3">
        <f t="shared" si="139"/>
        <v>18.717955317919074</v>
      </c>
      <c r="L661" s="7">
        <f t="shared" si="140"/>
        <v>328.48807785693219</v>
      </c>
      <c r="M661" s="27">
        <f t="shared" si="134"/>
        <v>9.7290076940213268</v>
      </c>
      <c r="N661" s="9"/>
      <c r="O661" s="10">
        <f t="shared" si="135"/>
        <v>13.963817337114975</v>
      </c>
      <c r="P661" s="10"/>
      <c r="Q661" s="29">
        <f t="shared" si="136"/>
        <v>0.12007698527266286</v>
      </c>
      <c r="R661" s="6">
        <f t="shared" si="141"/>
        <v>1.0044052759120881</v>
      </c>
      <c r="S661" s="6">
        <f t="shared" si="147"/>
        <v>6.9751340999434834</v>
      </c>
      <c r="T661" s="13">
        <f t="shared" si="142"/>
        <v>7.0242150417554328E-2</v>
      </c>
      <c r="U661" s="67">
        <f t="shared" si="143"/>
        <v>6.7337090545177558E-2</v>
      </c>
      <c r="V661" s="13">
        <f t="shared" si="144"/>
        <v>2.9050598723767695E-3</v>
      </c>
      <c r="Y661" s="28"/>
      <c r="Z661" s="28"/>
    </row>
    <row r="662" spans="1:26" x14ac:dyDescent="0.35">
      <c r="A662" s="1">
        <v>1925.06</v>
      </c>
      <c r="B662" s="2">
        <v>10.8</v>
      </c>
      <c r="C662" s="3">
        <v>0.57499999999999996</v>
      </c>
      <c r="D662" s="4">
        <v>1.0900000000000001</v>
      </c>
      <c r="E662" s="5">
        <v>17.5</v>
      </c>
      <c r="F662" s="3">
        <f t="shared" si="145"/>
        <v>1925.4583333332839</v>
      </c>
      <c r="G662" s="6">
        <f>G657*7/12+G669*5/12</f>
        <v>3.7850000000000001</v>
      </c>
      <c r="H662" s="3">
        <f t="shared" si="137"/>
        <v>187.99961142857146</v>
      </c>
      <c r="I662" s="3">
        <f t="shared" si="138"/>
        <v>10.009238571428572</v>
      </c>
      <c r="J662" s="7">
        <f t="shared" si="146"/>
        <v>3313.910248425178</v>
      </c>
      <c r="K662" s="3">
        <f t="shared" si="139"/>
        <v>18.974034857142861</v>
      </c>
      <c r="L662" s="7">
        <f t="shared" si="140"/>
        <v>334.45946025772633</v>
      </c>
      <c r="M662" s="27">
        <f t="shared" si="134"/>
        <v>9.7963861804506074</v>
      </c>
      <c r="N662" s="9"/>
      <c r="O662" s="10">
        <f t="shared" si="135"/>
        <v>14.043411328040776</v>
      </c>
      <c r="P662" s="10"/>
      <c r="Q662" s="29">
        <f t="shared" si="136"/>
        <v>0.12073372793126164</v>
      </c>
      <c r="R662" s="6">
        <f t="shared" si="141"/>
        <v>1.0043936451515041</v>
      </c>
      <c r="S662" s="6">
        <f t="shared" si="147"/>
        <v>6.9257945017183768</v>
      </c>
      <c r="T662" s="13">
        <f t="shared" si="142"/>
        <v>7.4258158038316369E-2</v>
      </c>
      <c r="U662" s="67">
        <f t="shared" si="143"/>
        <v>6.922417579358453E-2</v>
      </c>
      <c r="V662" s="13">
        <f t="shared" si="144"/>
        <v>5.0339822447318383E-3</v>
      </c>
      <c r="Y662" s="28"/>
      <c r="Z662" s="28"/>
    </row>
    <row r="663" spans="1:26" x14ac:dyDescent="0.35">
      <c r="A663" s="1">
        <v>1925.07</v>
      </c>
      <c r="B663" s="2">
        <v>11.1</v>
      </c>
      <c r="C663" s="3">
        <v>0.57920000000000005</v>
      </c>
      <c r="D663" s="4">
        <v>1.117</v>
      </c>
      <c r="E663" s="5">
        <v>17.7</v>
      </c>
      <c r="F663" s="3">
        <f t="shared" si="145"/>
        <v>1925.5416666666172</v>
      </c>
      <c r="G663" s="6">
        <f>G657*6/12+G669*6/12</f>
        <v>3.77</v>
      </c>
      <c r="H663" s="3">
        <f t="shared" si="137"/>
        <v>191.03852542372883</v>
      </c>
      <c r="I663" s="3">
        <f t="shared" si="138"/>
        <v>9.9684246779661034</v>
      </c>
      <c r="J663" s="7">
        <f t="shared" si="146"/>
        <v>3382.1208164875525</v>
      </c>
      <c r="K663" s="3">
        <f t="shared" si="139"/>
        <v>19.224327288135594</v>
      </c>
      <c r="L663" s="7">
        <f t="shared" si="140"/>
        <v>340.34495063212574</v>
      </c>
      <c r="M663" s="27">
        <f t="shared" si="134"/>
        <v>9.9639938917877977</v>
      </c>
      <c r="N663" s="9"/>
      <c r="O663" s="10">
        <f t="shared" si="135"/>
        <v>14.263012384495754</v>
      </c>
      <c r="P663" s="10"/>
      <c r="Q663" s="29">
        <f t="shared" si="136"/>
        <v>0.12036790116256757</v>
      </c>
      <c r="R663" s="6">
        <f t="shared" si="141"/>
        <v>1.0043820152374694</v>
      </c>
      <c r="S663" s="6">
        <f t="shared" si="147"/>
        <v>6.8776225841890053</v>
      </c>
      <c r="T663" s="13">
        <f t="shared" si="142"/>
        <v>7.792860758855702E-2</v>
      </c>
      <c r="U663" s="67">
        <f t="shared" si="143"/>
        <v>7.0322166402230879E-2</v>
      </c>
      <c r="V663" s="13">
        <f t="shared" si="144"/>
        <v>7.6064411863261405E-3</v>
      </c>
      <c r="Y663" s="28"/>
      <c r="Z663" s="28"/>
    </row>
    <row r="664" spans="1:26" x14ac:dyDescent="0.35">
      <c r="A664" s="1">
        <v>1925.08</v>
      </c>
      <c r="B664" s="2">
        <v>11.25</v>
      </c>
      <c r="C664" s="3">
        <v>0.58330000000000004</v>
      </c>
      <c r="D664" s="4">
        <v>1.143</v>
      </c>
      <c r="E664" s="5">
        <v>17.7</v>
      </c>
      <c r="F664" s="3">
        <f t="shared" si="145"/>
        <v>1925.6249999999504</v>
      </c>
      <c r="G664" s="6">
        <f>G657*5/12+G669*7/12</f>
        <v>3.7550000000000003</v>
      </c>
      <c r="H664" s="3">
        <f t="shared" si="137"/>
        <v>193.62012711864409</v>
      </c>
      <c r="I664" s="3">
        <f t="shared" si="138"/>
        <v>10.03898845762712</v>
      </c>
      <c r="J664" s="7">
        <f t="shared" si="146"/>
        <v>3442.6358956312069</v>
      </c>
      <c r="K664" s="3">
        <f t="shared" si="139"/>
        <v>19.671804915254242</v>
      </c>
      <c r="L664" s="7">
        <f t="shared" si="140"/>
        <v>349.77180699613064</v>
      </c>
      <c r="M664" s="27">
        <f t="shared" si="134"/>
        <v>10.110918458488941</v>
      </c>
      <c r="N664" s="9"/>
      <c r="O664" s="10">
        <f t="shared" si="135"/>
        <v>14.449940451105396</v>
      </c>
      <c r="P664" s="10"/>
      <c r="Q664" s="29">
        <f t="shared" si="136"/>
        <v>0.11905952231040803</v>
      </c>
      <c r="R664" s="6">
        <f t="shared" si="141"/>
        <v>1.0043703861709314</v>
      </c>
      <c r="S664" s="6">
        <f t="shared" si="147"/>
        <v>6.9077604311504848</v>
      </c>
      <c r="T664" s="13">
        <f t="shared" si="142"/>
        <v>8.3429645200274294E-2</v>
      </c>
      <c r="U664" s="67">
        <f t="shared" si="143"/>
        <v>7.020470103126053E-2</v>
      </c>
      <c r="V664" s="13">
        <f t="shared" si="144"/>
        <v>1.3224944169013764E-2</v>
      </c>
      <c r="Y664" s="28"/>
      <c r="Z664" s="28"/>
    </row>
    <row r="665" spans="1:26" x14ac:dyDescent="0.35">
      <c r="A665" s="1">
        <v>1925.09</v>
      </c>
      <c r="B665" s="2">
        <v>11.51</v>
      </c>
      <c r="C665" s="3">
        <v>0.58750000000000002</v>
      </c>
      <c r="D665" s="4">
        <v>1.17</v>
      </c>
      <c r="E665" s="5">
        <v>17.7</v>
      </c>
      <c r="F665" s="3">
        <f t="shared" si="145"/>
        <v>1925.7083333332837</v>
      </c>
      <c r="G665" s="6">
        <f>G657*4/12+G669*8/12</f>
        <v>3.74</v>
      </c>
      <c r="H665" s="3">
        <f t="shared" si="137"/>
        <v>198.09490338983051</v>
      </c>
      <c r="I665" s="3">
        <f t="shared" si="138"/>
        <v>10.111273305084747</v>
      </c>
      <c r="J665" s="7">
        <f t="shared" si="146"/>
        <v>3537.1808777278929</v>
      </c>
      <c r="K665" s="3">
        <f t="shared" si="139"/>
        <v>20.136493220338984</v>
      </c>
      <c r="L665" s="7">
        <f t="shared" si="140"/>
        <v>359.5570483876312</v>
      </c>
      <c r="M665" s="27">
        <f t="shared" si="134"/>
        <v>10.359247611348501</v>
      </c>
      <c r="N665" s="9"/>
      <c r="O665" s="10">
        <f t="shared" si="135"/>
        <v>14.777258376991167</v>
      </c>
      <c r="P665" s="10"/>
      <c r="Q665" s="29">
        <f t="shared" si="136"/>
        <v>0.11683864606599491</v>
      </c>
      <c r="R665" s="6">
        <f t="shared" si="141"/>
        <v>1.0043587579528388</v>
      </c>
      <c r="S665" s="6">
        <f t="shared" si="147"/>
        <v>6.9379500118108925</v>
      </c>
      <c r="T665" s="13">
        <f t="shared" si="142"/>
        <v>8.3099150693537238E-2</v>
      </c>
      <c r="U665" s="67">
        <f t="shared" si="143"/>
        <v>7.0087510734673231E-2</v>
      </c>
      <c r="V665" s="13">
        <f t="shared" si="144"/>
        <v>1.3011639958864007E-2</v>
      </c>
      <c r="Y665" s="28"/>
      <c r="Z665" s="28"/>
    </row>
    <row r="666" spans="1:26" x14ac:dyDescent="0.35">
      <c r="A666" s="1">
        <v>1925.1</v>
      </c>
      <c r="B666" s="2">
        <v>11.89</v>
      </c>
      <c r="C666" s="3">
        <v>0.5917</v>
      </c>
      <c r="D666" s="4">
        <v>1.1970000000000001</v>
      </c>
      <c r="E666" s="5">
        <v>17.7</v>
      </c>
      <c r="F666" s="3">
        <f t="shared" si="145"/>
        <v>1925.7916666666169</v>
      </c>
      <c r="G666" s="6">
        <f>G657*3/12+G669*9/12</f>
        <v>3.7250000000000001</v>
      </c>
      <c r="H666" s="3">
        <f t="shared" si="137"/>
        <v>204.63496101694918</v>
      </c>
      <c r="I666" s="3">
        <f t="shared" si="138"/>
        <v>10.183558152542373</v>
      </c>
      <c r="J666" s="7">
        <f t="shared" si="146"/>
        <v>3669.1132171993008</v>
      </c>
      <c r="K666" s="3">
        <f t="shared" si="139"/>
        <v>20.601181525423733</v>
      </c>
      <c r="L666" s="7">
        <f t="shared" si="140"/>
        <v>369.3800269964309</v>
      </c>
      <c r="M666" s="27">
        <f t="shared" si="134"/>
        <v>10.718495997022925</v>
      </c>
      <c r="N666" s="9"/>
      <c r="O666" s="10">
        <f t="shared" si="135"/>
        <v>15.256796100151357</v>
      </c>
      <c r="P666" s="10"/>
      <c r="Q666" s="29">
        <f t="shared" si="136"/>
        <v>0.11271163979524518</v>
      </c>
      <c r="R666" s="6">
        <f t="shared" si="141"/>
        <v>1.0043471305841412</v>
      </c>
      <c r="S666" s="6">
        <f t="shared" si="147"/>
        <v>6.9681908566012716</v>
      </c>
      <c r="T666" s="13">
        <f t="shared" si="142"/>
        <v>8.2327386844403661E-2</v>
      </c>
      <c r="U666" s="67">
        <f t="shared" si="143"/>
        <v>6.9970595385996814E-2</v>
      </c>
      <c r="V666" s="13">
        <f t="shared" si="144"/>
        <v>1.2356791458406846E-2</v>
      </c>
      <c r="Y666" s="28"/>
      <c r="Z666" s="28"/>
    </row>
    <row r="667" spans="1:26" x14ac:dyDescent="0.35">
      <c r="A667" s="1">
        <v>1925.11</v>
      </c>
      <c r="B667" s="2">
        <v>12.26</v>
      </c>
      <c r="C667" s="3">
        <v>0.5958</v>
      </c>
      <c r="D667" s="4">
        <v>1.2230000000000001</v>
      </c>
      <c r="E667" s="5">
        <v>18</v>
      </c>
      <c r="F667" s="3">
        <f t="shared" si="145"/>
        <v>1925.8749999999502</v>
      </c>
      <c r="G667" s="6">
        <f>G657*2/12+G669*10/12</f>
        <v>3.71</v>
      </c>
      <c r="H667" s="3">
        <f t="shared" si="137"/>
        <v>207.48619666666667</v>
      </c>
      <c r="I667" s="3">
        <f t="shared" si="138"/>
        <v>10.0832199</v>
      </c>
      <c r="J667" s="7">
        <f t="shared" si="146"/>
        <v>3735.302034387083</v>
      </c>
      <c r="K667" s="3">
        <f t="shared" si="139"/>
        <v>20.69784816666667</v>
      </c>
      <c r="L667" s="7">
        <f t="shared" si="140"/>
        <v>372.61618173371966</v>
      </c>
      <c r="M667" s="27">
        <f t="shared" si="134"/>
        <v>10.886317440307934</v>
      </c>
      <c r="N667" s="9"/>
      <c r="O667" s="10">
        <f t="shared" si="135"/>
        <v>15.458345172036246</v>
      </c>
      <c r="P667" s="10"/>
      <c r="Q667" s="29">
        <f t="shared" si="136"/>
        <v>0.1121687068854568</v>
      </c>
      <c r="R667" s="6">
        <f t="shared" si="141"/>
        <v>1.0043355040657889</v>
      </c>
      <c r="S667" s="6">
        <f t="shared" si="147"/>
        <v>6.8818411173202998</v>
      </c>
      <c r="T667" s="13">
        <f t="shared" si="142"/>
        <v>8.9667378175011692E-2</v>
      </c>
      <c r="U667" s="67">
        <f t="shared" si="143"/>
        <v>7.0874478450491996E-2</v>
      </c>
      <c r="V667" s="13">
        <f t="shared" si="144"/>
        <v>1.8792899724519696E-2</v>
      </c>
      <c r="Y667" s="28"/>
      <c r="Z667" s="28"/>
    </row>
    <row r="668" spans="1:26" x14ac:dyDescent="0.35">
      <c r="A668" s="1">
        <v>1925.12</v>
      </c>
      <c r="B668" s="2">
        <v>12.46</v>
      </c>
      <c r="C668" s="3">
        <v>0.6</v>
      </c>
      <c r="D668" s="4">
        <v>1.25</v>
      </c>
      <c r="E668" s="5">
        <v>17.899999999999999</v>
      </c>
      <c r="F668" s="3">
        <f t="shared" si="145"/>
        <v>1925.9583333332835</v>
      </c>
      <c r="G668" s="6">
        <f>G657*1/12+G669*11/12</f>
        <v>3.6950000000000003</v>
      </c>
      <c r="H668" s="3">
        <f t="shared" si="137"/>
        <v>212.04901340782129</v>
      </c>
      <c r="I668" s="3">
        <f t="shared" si="138"/>
        <v>10.211027932960894</v>
      </c>
      <c r="J668" s="7">
        <f t="shared" si="146"/>
        <v>3832.7636411424883</v>
      </c>
      <c r="K668" s="3">
        <f t="shared" si="139"/>
        <v>21.272974860335196</v>
      </c>
      <c r="L668" s="7">
        <f t="shared" si="140"/>
        <v>384.50678582890123</v>
      </c>
      <c r="M668" s="27">
        <f t="shared" si="134"/>
        <v>11.147365239137258</v>
      </c>
      <c r="N668" s="9"/>
      <c r="O668" s="10">
        <f t="shared" si="135"/>
        <v>15.788866974247384</v>
      </c>
      <c r="P668" s="10"/>
      <c r="Q668" s="29">
        <f t="shared" si="136"/>
        <v>0.10957865215542231</v>
      </c>
      <c r="R668" s="6">
        <f t="shared" si="141"/>
        <v>1.0043238783987345</v>
      </c>
      <c r="S668" s="6">
        <f t="shared" si="147"/>
        <v>6.9502900901878215</v>
      </c>
      <c r="T668" s="13">
        <f t="shared" si="142"/>
        <v>8.7190293496408833E-2</v>
      </c>
      <c r="U668" s="67">
        <f t="shared" si="143"/>
        <v>7.0161643644488958E-2</v>
      </c>
      <c r="V668" s="13">
        <f t="shared" si="144"/>
        <v>1.7028649851919875E-2</v>
      </c>
      <c r="Y668" s="28"/>
      <c r="Z668" s="28"/>
    </row>
    <row r="669" spans="1:26" x14ac:dyDescent="0.35">
      <c r="A669" s="1">
        <v>1926.01</v>
      </c>
      <c r="B669" s="2">
        <v>12.65</v>
      </c>
      <c r="C669" s="3">
        <v>0.60750000000000004</v>
      </c>
      <c r="D669" s="4">
        <v>1.2490000000000001</v>
      </c>
      <c r="E669" s="5">
        <v>17.899999999999999</v>
      </c>
      <c r="F669" s="3">
        <f t="shared" si="145"/>
        <v>1926.0416666666167</v>
      </c>
      <c r="G669" s="6">
        <v>3.68</v>
      </c>
      <c r="H669" s="3">
        <f t="shared" si="137"/>
        <v>215.28250558659221</v>
      </c>
      <c r="I669" s="3">
        <f t="shared" si="138"/>
        <v>10.338665782122908</v>
      </c>
      <c r="J669" s="7">
        <f t="shared" si="146"/>
        <v>3906.7811974145511</v>
      </c>
      <c r="K669" s="3">
        <f t="shared" si="139"/>
        <v>21.255956480446933</v>
      </c>
      <c r="L669" s="7">
        <f t="shared" si="140"/>
        <v>385.73673640875694</v>
      </c>
      <c r="M669" s="27">
        <f t="shared" si="134"/>
        <v>11.340966188506238</v>
      </c>
      <c r="N669" s="9"/>
      <c r="O669" s="10">
        <f t="shared" si="135"/>
        <v>16.018850836070296</v>
      </c>
      <c r="P669" s="10"/>
      <c r="Q669" s="29">
        <f t="shared" si="136"/>
        <v>0.10717666605596017</v>
      </c>
      <c r="R669" s="6">
        <f t="shared" si="141"/>
        <v>1.0054209127544818</v>
      </c>
      <c r="S669" s="6">
        <f t="shared" si="147"/>
        <v>6.9803422993737234</v>
      </c>
      <c r="T669" s="13">
        <f t="shared" si="142"/>
        <v>9.1277021951107207E-2</v>
      </c>
      <c r="U669" s="67">
        <f t="shared" si="143"/>
        <v>7.0045506362641285E-2</v>
      </c>
      <c r="V669" s="13">
        <f t="shared" si="144"/>
        <v>2.1231515588465921E-2</v>
      </c>
      <c r="Y669" s="28"/>
      <c r="Z669" s="28"/>
    </row>
    <row r="670" spans="1:26" x14ac:dyDescent="0.35">
      <c r="A670" s="1">
        <v>1926.02</v>
      </c>
      <c r="B670" s="2">
        <v>12.67</v>
      </c>
      <c r="C670" s="3">
        <v>0.61499999999999999</v>
      </c>
      <c r="D670" s="4">
        <v>1.248</v>
      </c>
      <c r="E670" s="5">
        <v>17.899999999999999</v>
      </c>
      <c r="F670" s="3">
        <f t="shared" si="145"/>
        <v>1926.12499999995</v>
      </c>
      <c r="G670" s="6">
        <f>G669*11/12+G681*1/12</f>
        <v>3.6516666666666668</v>
      </c>
      <c r="H670" s="3">
        <f t="shared" si="137"/>
        <v>215.62287318435759</v>
      </c>
      <c r="I670" s="3">
        <f t="shared" si="138"/>
        <v>10.466303631284918</v>
      </c>
      <c r="J670" s="7">
        <f t="shared" si="146"/>
        <v>3928.785795067974</v>
      </c>
      <c r="K670" s="3">
        <f t="shared" si="139"/>
        <v>21.238938100558663</v>
      </c>
      <c r="L670" s="7">
        <f t="shared" si="140"/>
        <v>386.98695124268596</v>
      </c>
      <c r="M670" s="27">
        <f t="shared" si="134"/>
        <v>11.389435672748018</v>
      </c>
      <c r="N670" s="9"/>
      <c r="O670" s="10">
        <f t="shared" si="135"/>
        <v>16.041273315196619</v>
      </c>
      <c r="P670" s="10"/>
      <c r="Q670" s="29">
        <f t="shared" si="136"/>
        <v>0.10708475333291054</v>
      </c>
      <c r="R670" s="6">
        <f t="shared" si="141"/>
        <v>1.0054004313264016</v>
      </c>
      <c r="S670" s="6">
        <f t="shared" si="147"/>
        <v>7.0181821259750468</v>
      </c>
      <c r="T670" s="13">
        <f t="shared" si="142"/>
        <v>9.7077355087881623E-2</v>
      </c>
      <c r="U670" s="67">
        <f t="shared" si="143"/>
        <v>6.967985956692857E-2</v>
      </c>
      <c r="V670" s="13">
        <f t="shared" si="144"/>
        <v>2.7397495520953052E-2</v>
      </c>
      <c r="Y670" s="28"/>
      <c r="Z670" s="28"/>
    </row>
    <row r="671" spans="1:26" x14ac:dyDescent="0.35">
      <c r="A671" s="1">
        <v>1926.03</v>
      </c>
      <c r="B671" s="2">
        <v>11.81</v>
      </c>
      <c r="C671" s="3">
        <v>0.62250000000000005</v>
      </c>
      <c r="D671" s="4">
        <v>1.248</v>
      </c>
      <c r="E671" s="5">
        <v>17.8</v>
      </c>
      <c r="F671" s="3">
        <f t="shared" si="145"/>
        <v>1926.2083333332832</v>
      </c>
      <c r="G671" s="6">
        <f>G669*10/12+G681*2/12</f>
        <v>3.6233333333333335</v>
      </c>
      <c r="H671" s="3">
        <f t="shared" si="137"/>
        <v>202.1162073033708</v>
      </c>
      <c r="I671" s="3">
        <f t="shared" si="138"/>
        <v>10.653458005617978</v>
      </c>
      <c r="J671" s="7">
        <f t="shared" si="146"/>
        <v>3698.8618228115929</v>
      </c>
      <c r="K671" s="3">
        <f t="shared" si="139"/>
        <v>21.358257977528091</v>
      </c>
      <c r="L671" s="7">
        <f t="shared" si="140"/>
        <v>390.87041108119115</v>
      </c>
      <c r="M671" s="27">
        <f t="shared" si="134"/>
        <v>10.712352062732492</v>
      </c>
      <c r="N671" s="9"/>
      <c r="O671" s="10">
        <f t="shared" si="135"/>
        <v>15.046869401752984</v>
      </c>
      <c r="P671" s="10"/>
      <c r="Q671" s="29">
        <f t="shared" si="136"/>
        <v>0.11131698916246474</v>
      </c>
      <c r="R671" s="6">
        <f t="shared" si="141"/>
        <v>1.0053799556662915</v>
      </c>
      <c r="S671" s="6">
        <f t="shared" si="147"/>
        <v>7.0957242542038035</v>
      </c>
      <c r="T671" s="13">
        <f t="shared" si="142"/>
        <v>0.1071572599127284</v>
      </c>
      <c r="U671" s="67">
        <f t="shared" si="143"/>
        <v>6.9495385832488932E-2</v>
      </c>
      <c r="V671" s="13">
        <f t="shared" si="144"/>
        <v>3.7661874080239466E-2</v>
      </c>
      <c r="Y671" s="28"/>
      <c r="Z671" s="28"/>
    </row>
    <row r="672" spans="1:26" x14ac:dyDescent="0.35">
      <c r="A672" s="1">
        <v>1926.04</v>
      </c>
      <c r="B672" s="2">
        <v>11.48</v>
      </c>
      <c r="C672" s="3">
        <v>0.63</v>
      </c>
      <c r="D672" s="4">
        <v>1.2470000000000001</v>
      </c>
      <c r="E672" s="5">
        <v>17.899999999999999</v>
      </c>
      <c r="F672" s="3">
        <f t="shared" si="145"/>
        <v>1926.2916666666165</v>
      </c>
      <c r="G672" s="6">
        <f>G669*9/12+G681*3/12</f>
        <v>3.5950000000000002</v>
      </c>
      <c r="H672" s="3">
        <f t="shared" si="137"/>
        <v>195.37100111731846</v>
      </c>
      <c r="I672" s="3">
        <f t="shared" si="138"/>
        <v>10.721579329608941</v>
      </c>
      <c r="J672" s="7">
        <f t="shared" si="146"/>
        <v>3591.7710428811374</v>
      </c>
      <c r="K672" s="3">
        <f t="shared" si="139"/>
        <v>21.221919720670396</v>
      </c>
      <c r="L672" s="7">
        <f t="shared" si="140"/>
        <v>390.15143645233263</v>
      </c>
      <c r="M672" s="27">
        <f t="shared" si="134"/>
        <v>10.395587685954739</v>
      </c>
      <c r="N672" s="9"/>
      <c r="O672" s="10">
        <f t="shared" si="135"/>
        <v>14.562366728257404</v>
      </c>
      <c r="P672" s="10"/>
      <c r="Q672" s="29">
        <f t="shared" si="136"/>
        <v>0.11403621939591524</v>
      </c>
      <c r="R672" s="6">
        <f t="shared" si="141"/>
        <v>1.0053594857863619</v>
      </c>
      <c r="S672" s="6">
        <f t="shared" si="147"/>
        <v>7.0940447521110261</v>
      </c>
      <c r="T672" s="13">
        <f t="shared" si="142"/>
        <v>0.1108851292998132</v>
      </c>
      <c r="U672" s="67">
        <f t="shared" si="143"/>
        <v>6.9733856888830381E-2</v>
      </c>
      <c r="V672" s="13">
        <f t="shared" si="144"/>
        <v>4.115127241098282E-2</v>
      </c>
      <c r="Y672" s="28"/>
      <c r="Z672" s="28"/>
    </row>
    <row r="673" spans="1:26" x14ac:dyDescent="0.35">
      <c r="A673" s="1">
        <v>1926.05</v>
      </c>
      <c r="B673" s="2">
        <v>11.56</v>
      </c>
      <c r="C673" s="3">
        <v>0.63749999999999996</v>
      </c>
      <c r="D673" s="4">
        <v>1.246</v>
      </c>
      <c r="E673" s="5">
        <v>17.8</v>
      </c>
      <c r="F673" s="3">
        <f t="shared" si="145"/>
        <v>1926.3749999999498</v>
      </c>
      <c r="G673" s="6">
        <f>G669*8/12+G681*4/12</f>
        <v>3.5666666666666669</v>
      </c>
      <c r="H673" s="3">
        <f t="shared" si="137"/>
        <v>197.83771011235956</v>
      </c>
      <c r="I673" s="3">
        <f t="shared" si="138"/>
        <v>10.910167837078651</v>
      </c>
      <c r="J673" s="7">
        <f t="shared" si="146"/>
        <v>3653.8346173767086</v>
      </c>
      <c r="K673" s="3">
        <f t="shared" si="139"/>
        <v>21.32403</v>
      </c>
      <c r="L673" s="7">
        <f t="shared" si="140"/>
        <v>393.83027104250681</v>
      </c>
      <c r="M673" s="27">
        <f t="shared" si="134"/>
        <v>10.575158463806103</v>
      </c>
      <c r="N673" s="9"/>
      <c r="O673" s="10">
        <f t="shared" si="135"/>
        <v>14.771860041900313</v>
      </c>
      <c r="P673" s="10"/>
      <c r="Q673" s="29">
        <f t="shared" si="136"/>
        <v>0.11110746549615286</v>
      </c>
      <c r="R673" s="6">
        <f t="shared" si="141"/>
        <v>1.0053390216988511</v>
      </c>
      <c r="S673" s="6">
        <f t="shared" si="147"/>
        <v>7.1721329660610822</v>
      </c>
      <c r="T673" s="13">
        <f t="shared" si="142"/>
        <v>0.10329769326495764</v>
      </c>
      <c r="U673" s="67">
        <f t="shared" si="143"/>
        <v>6.8776601827087447E-2</v>
      </c>
      <c r="V673" s="13">
        <f t="shared" si="144"/>
        <v>3.4521091437870188E-2</v>
      </c>
      <c r="Y673" s="28"/>
      <c r="Z673" s="28"/>
    </row>
    <row r="674" spans="1:26" x14ac:dyDescent="0.35">
      <c r="A674" s="1">
        <v>1926.06</v>
      </c>
      <c r="B674" s="2">
        <v>12.11</v>
      </c>
      <c r="C674" s="3">
        <v>0.64500000000000002</v>
      </c>
      <c r="D674" s="4">
        <v>1.2450000000000001</v>
      </c>
      <c r="E674" s="5">
        <v>17.7</v>
      </c>
      <c r="F674" s="3">
        <f t="shared" si="145"/>
        <v>1926.458333333283</v>
      </c>
      <c r="G674" s="6">
        <f>G669*7/12+G681*5/12</f>
        <v>3.5383333333333336</v>
      </c>
      <c r="H674" s="3">
        <f t="shared" si="137"/>
        <v>208.42131016949153</v>
      </c>
      <c r="I674" s="3">
        <f t="shared" si="138"/>
        <v>11.100887288135596</v>
      </c>
      <c r="J674" s="7">
        <f t="shared" si="146"/>
        <v>3866.3865693246917</v>
      </c>
      <c r="K674" s="3">
        <f t="shared" si="139"/>
        <v>21.427294067796613</v>
      </c>
      <c r="L674" s="7">
        <f t="shared" si="140"/>
        <v>397.49391237070535</v>
      </c>
      <c r="M674" s="27">
        <f t="shared" si="134"/>
        <v>11.197979740229961</v>
      </c>
      <c r="N674" s="9"/>
      <c r="O674" s="10">
        <f t="shared" si="135"/>
        <v>15.591949753085149</v>
      </c>
      <c r="P674" s="10"/>
      <c r="Q674" s="29">
        <f t="shared" si="136"/>
        <v>0.10456095641367759</v>
      </c>
      <c r="R674" s="6">
        <f t="shared" si="141"/>
        <v>1.0053185634160247</v>
      </c>
      <c r="S674" s="6">
        <f t="shared" si="147"/>
        <v>7.2511620047893741</v>
      </c>
      <c r="T674" s="13">
        <f t="shared" si="142"/>
        <v>0.10120351831446639</v>
      </c>
      <c r="U674" s="67">
        <f t="shared" si="143"/>
        <v>6.7042914557499333E-2</v>
      </c>
      <c r="V674" s="13">
        <f t="shared" si="144"/>
        <v>3.4160603756967056E-2</v>
      </c>
      <c r="Y674" s="28"/>
      <c r="Z674" s="28"/>
    </row>
    <row r="675" spans="1:26" x14ac:dyDescent="0.35">
      <c r="A675" s="1">
        <v>1926.07</v>
      </c>
      <c r="B675" s="2">
        <v>12.62</v>
      </c>
      <c r="C675" s="3">
        <v>0.65249999999999997</v>
      </c>
      <c r="D675" s="4">
        <v>1.244</v>
      </c>
      <c r="E675" s="5">
        <v>17.5</v>
      </c>
      <c r="F675" s="3">
        <f t="shared" si="145"/>
        <v>1926.5416666666163</v>
      </c>
      <c r="G675" s="6">
        <f>G669*6/12+G681*6/12</f>
        <v>3.51</v>
      </c>
      <c r="H675" s="3">
        <f t="shared" si="137"/>
        <v>219.68102742857144</v>
      </c>
      <c r="I675" s="3">
        <f t="shared" si="138"/>
        <v>11.358309857142856</v>
      </c>
      <c r="J675" s="7">
        <f t="shared" si="146"/>
        <v>4092.8224086830155</v>
      </c>
      <c r="K675" s="3">
        <f t="shared" si="139"/>
        <v>21.654770057142859</v>
      </c>
      <c r="L675" s="7">
        <f t="shared" si="140"/>
        <v>403.44461778143193</v>
      </c>
      <c r="M675" s="27">
        <f t="shared" si="134"/>
        <v>11.869694058481279</v>
      </c>
      <c r="N675" s="9"/>
      <c r="O675" s="10">
        <f t="shared" si="135"/>
        <v>16.469124743360343</v>
      </c>
      <c r="P675" s="10"/>
      <c r="Q675" s="29">
        <f t="shared" si="136"/>
        <v>9.8597390299536347E-2</v>
      </c>
      <c r="R675" s="6">
        <f t="shared" si="141"/>
        <v>1.0052981109501766</v>
      </c>
      <c r="S675" s="6">
        <f t="shared" si="147"/>
        <v>7.3730389442631621</v>
      </c>
      <c r="T675" s="13">
        <f t="shared" si="142"/>
        <v>0.10081264835027315</v>
      </c>
      <c r="U675" s="67">
        <f t="shared" si="143"/>
        <v>6.4709778589431721E-2</v>
      </c>
      <c r="V675" s="13">
        <f t="shared" si="144"/>
        <v>3.6102869760841427E-2</v>
      </c>
      <c r="Y675" s="28"/>
      <c r="Z675" s="28"/>
    </row>
    <row r="676" spans="1:26" x14ac:dyDescent="0.35">
      <c r="A676" s="1">
        <v>1926.08</v>
      </c>
      <c r="B676" s="2">
        <v>13.12</v>
      </c>
      <c r="C676" s="3">
        <v>0.66</v>
      </c>
      <c r="D676" s="4">
        <v>1.2430000000000001</v>
      </c>
      <c r="E676" s="5">
        <v>17.399999999999999</v>
      </c>
      <c r="F676" s="3">
        <f t="shared" si="145"/>
        <v>1926.6249999999495</v>
      </c>
      <c r="G676" s="6">
        <f>G669*5/12+G681*7/12</f>
        <v>3.4816666666666665</v>
      </c>
      <c r="H676" s="3">
        <f t="shared" si="137"/>
        <v>229.69726896551725</v>
      </c>
      <c r="I676" s="3">
        <f t="shared" si="138"/>
        <v>11.554893103448277</v>
      </c>
      <c r="J676" s="7">
        <f t="shared" si="146"/>
        <v>4297.3721997649136</v>
      </c>
      <c r="K676" s="3">
        <f t="shared" si="139"/>
        <v>21.761715344827589</v>
      </c>
      <c r="L676" s="7">
        <f t="shared" si="140"/>
        <v>407.13671069419121</v>
      </c>
      <c r="M676" s="27">
        <f t="shared" si="134"/>
        <v>12.48880821952188</v>
      </c>
      <c r="N676" s="9"/>
      <c r="O676" s="10">
        <f t="shared" si="135"/>
        <v>17.260693795594296</v>
      </c>
      <c r="P676" s="10"/>
      <c r="Q676" s="29">
        <f t="shared" si="136"/>
        <v>9.3136770867250987E-2</v>
      </c>
      <c r="R676" s="6">
        <f t="shared" si="141"/>
        <v>1.0052776643136292</v>
      </c>
      <c r="S676" s="6">
        <f t="shared" si="147"/>
        <v>7.4547004106909336</v>
      </c>
      <c r="T676" s="13">
        <f t="shared" si="142"/>
        <v>9.7173107482416921E-2</v>
      </c>
      <c r="U676" s="67">
        <f t="shared" si="143"/>
        <v>6.2988249465290247E-2</v>
      </c>
      <c r="V676" s="13">
        <f t="shared" si="144"/>
        <v>3.4184858017126674E-2</v>
      </c>
      <c r="Y676" s="28"/>
      <c r="Z676" s="28"/>
    </row>
    <row r="677" spans="1:26" x14ac:dyDescent="0.35">
      <c r="A677" s="1">
        <v>1926.09</v>
      </c>
      <c r="B677" s="2">
        <v>13.32</v>
      </c>
      <c r="C677" s="3">
        <v>0.66749999999999998</v>
      </c>
      <c r="D677" s="4">
        <v>1.242</v>
      </c>
      <c r="E677" s="5">
        <v>17.5</v>
      </c>
      <c r="F677" s="3">
        <f t="shared" si="145"/>
        <v>1926.7083333332828</v>
      </c>
      <c r="G677" s="6">
        <f>G669*4/12+G681*8/12</f>
        <v>3.4533333333333331</v>
      </c>
      <c r="H677" s="3">
        <f t="shared" si="137"/>
        <v>231.86618742857146</v>
      </c>
      <c r="I677" s="3">
        <f t="shared" si="138"/>
        <v>11.619420428571429</v>
      </c>
      <c r="J677" s="7">
        <f t="shared" si="146"/>
        <v>4356.0656755791033</v>
      </c>
      <c r="K677" s="3">
        <f t="shared" si="139"/>
        <v>21.619955314285715</v>
      </c>
      <c r="L677" s="7">
        <f t="shared" si="140"/>
        <v>406.17369137156498</v>
      </c>
      <c r="M677" s="27">
        <f t="shared" si="134"/>
        <v>12.692614823344723</v>
      </c>
      <c r="N677" s="9"/>
      <c r="O677" s="10">
        <f t="shared" si="135"/>
        <v>17.470213778374859</v>
      </c>
      <c r="P677" s="10"/>
      <c r="Q677" s="29">
        <f t="shared" si="136"/>
        <v>9.083041184019533E-2</v>
      </c>
      <c r="R677" s="6">
        <f t="shared" si="141"/>
        <v>1.0052572235187336</v>
      </c>
      <c r="S677" s="6">
        <f t="shared" si="147"/>
        <v>7.4512207094914205</v>
      </c>
      <c r="T677" s="13">
        <f t="shared" si="142"/>
        <v>9.7269107033777447E-2</v>
      </c>
      <c r="U677" s="67">
        <f t="shared" si="143"/>
        <v>6.3250861066933117E-2</v>
      </c>
      <c r="V677" s="13">
        <f t="shared" si="144"/>
        <v>3.4018245966844329E-2</v>
      </c>
      <c r="Y677" s="28"/>
      <c r="Z677" s="28"/>
    </row>
    <row r="678" spans="1:26" x14ac:dyDescent="0.35">
      <c r="A678" s="1">
        <v>1926.1</v>
      </c>
      <c r="B678" s="2">
        <v>13.02</v>
      </c>
      <c r="C678" s="3">
        <v>0.67500000000000004</v>
      </c>
      <c r="D678" s="4">
        <v>1.242</v>
      </c>
      <c r="E678" s="5">
        <v>17.600000000000001</v>
      </c>
      <c r="F678" s="3">
        <f t="shared" si="145"/>
        <v>1926.791666666616</v>
      </c>
      <c r="G678" s="6">
        <f>G669*3/12+G681*9/12</f>
        <v>3.4249999999999998</v>
      </c>
      <c r="H678" s="3">
        <f t="shared" si="137"/>
        <v>225.35622613636363</v>
      </c>
      <c r="I678" s="3">
        <f t="shared" si="138"/>
        <v>11.683214488636365</v>
      </c>
      <c r="J678" s="7">
        <f t="shared" si="146"/>
        <v>4252.0541834310025</v>
      </c>
      <c r="K678" s="3">
        <f t="shared" si="139"/>
        <v>21.497114659090908</v>
      </c>
      <c r="L678" s="7">
        <f t="shared" si="140"/>
        <v>405.61069860378689</v>
      </c>
      <c r="M678" s="27">
        <f t="shared" si="134"/>
        <v>12.426517521583353</v>
      </c>
      <c r="N678" s="9"/>
      <c r="O678" s="10">
        <f t="shared" si="135"/>
        <v>17.033811722274987</v>
      </c>
      <c r="P678" s="10"/>
      <c r="Q678" s="29">
        <f t="shared" si="136"/>
        <v>9.1529018787589234E-2</v>
      </c>
      <c r="R678" s="6">
        <f t="shared" si="141"/>
        <v>1.0052367885778679</v>
      </c>
      <c r="S678" s="6">
        <f t="shared" si="147"/>
        <v>7.4478343885994933</v>
      </c>
      <c r="T678" s="13">
        <f t="shared" si="142"/>
        <v>0.1059016877045782</v>
      </c>
      <c r="U678" s="67">
        <f t="shared" si="143"/>
        <v>6.3512451184954077E-2</v>
      </c>
      <c r="V678" s="13">
        <f t="shared" si="144"/>
        <v>4.2389236519624118E-2</v>
      </c>
      <c r="Y678" s="28"/>
      <c r="Z678" s="28"/>
    </row>
    <row r="679" spans="1:26" x14ac:dyDescent="0.35">
      <c r="A679" s="1">
        <v>1926.11</v>
      </c>
      <c r="B679" s="2">
        <v>13.19</v>
      </c>
      <c r="C679" s="3">
        <v>0.6825</v>
      </c>
      <c r="D679" s="4">
        <v>1.2410000000000001</v>
      </c>
      <c r="E679" s="5">
        <v>17.7</v>
      </c>
      <c r="F679" s="3">
        <f t="shared" si="145"/>
        <v>1926.8749999999493</v>
      </c>
      <c r="G679" s="6">
        <f>G669*2/12+G681*10/12</f>
        <v>3.3966666666666665</v>
      </c>
      <c r="H679" s="3">
        <f t="shared" si="137"/>
        <v>227.00884237288136</v>
      </c>
      <c r="I679" s="3">
        <f t="shared" si="138"/>
        <v>11.746287711864408</v>
      </c>
      <c r="J679" s="7">
        <f t="shared" si="146"/>
        <v>4301.70521056706</v>
      </c>
      <c r="K679" s="3">
        <f t="shared" si="139"/>
        <v>21.358451355932207</v>
      </c>
      <c r="L679" s="7">
        <f t="shared" si="140"/>
        <v>404.73208235888717</v>
      </c>
      <c r="M679" s="27">
        <f t="shared" si="134"/>
        <v>12.615251212344488</v>
      </c>
      <c r="N679" s="9"/>
      <c r="O679" s="10">
        <f t="shared" si="135"/>
        <v>17.21908527437661</v>
      </c>
      <c r="P679" s="10"/>
      <c r="Q679" s="29">
        <f t="shared" si="136"/>
        <v>8.9367477165152587E-2</v>
      </c>
      <c r="R679" s="6">
        <f t="shared" si="141"/>
        <v>1.0052163595034402</v>
      </c>
      <c r="S679" s="6">
        <f t="shared" si="147"/>
        <v>7.4445386078383011</v>
      </c>
      <c r="T679" s="13">
        <f t="shared" si="142"/>
        <v>0.10801736537684703</v>
      </c>
      <c r="U679" s="67">
        <f t="shared" si="143"/>
        <v>6.377305781836129E-2</v>
      </c>
      <c r="V679" s="13">
        <f t="shared" si="144"/>
        <v>4.424430755848574E-2</v>
      </c>
      <c r="Y679" s="28"/>
      <c r="Z679" s="28"/>
    </row>
    <row r="680" spans="1:26" x14ac:dyDescent="0.35">
      <c r="A680" s="1">
        <v>1926.12</v>
      </c>
      <c r="B680" s="2">
        <v>13.49</v>
      </c>
      <c r="C680" s="3">
        <v>0.69</v>
      </c>
      <c r="D680" s="4">
        <v>1.24</v>
      </c>
      <c r="E680" s="5">
        <v>17.7</v>
      </c>
      <c r="F680" s="3">
        <f t="shared" si="145"/>
        <v>1926.9583333332826</v>
      </c>
      <c r="G680" s="6">
        <f>G669*1/12+G681*11/12</f>
        <v>3.3683333333333327</v>
      </c>
      <c r="H680" s="3">
        <f t="shared" si="137"/>
        <v>232.17204576271192</v>
      </c>
      <c r="I680" s="3">
        <f t="shared" si="138"/>
        <v>11.875367796610169</v>
      </c>
      <c r="J680" s="7">
        <f t="shared" si="146"/>
        <v>4418.2980545987311</v>
      </c>
      <c r="K680" s="3">
        <f t="shared" si="139"/>
        <v>21.341240677966102</v>
      </c>
      <c r="L680" s="7">
        <f t="shared" si="140"/>
        <v>406.12969515955717</v>
      </c>
      <c r="M680" s="27">
        <f t="shared" si="134"/>
        <v>13.009052728993137</v>
      </c>
      <c r="N680" s="9"/>
      <c r="O680" s="10">
        <f t="shared" si="135"/>
        <v>17.677841903544781</v>
      </c>
      <c r="P680" s="10"/>
      <c r="Q680" s="29">
        <f t="shared" si="136"/>
        <v>8.6347660503229035E-2</v>
      </c>
      <c r="R680" s="6">
        <f t="shared" si="141"/>
        <v>1.0051959363078855</v>
      </c>
      <c r="S680" s="6">
        <f t="shared" si="147"/>
        <v>7.483371997554026</v>
      </c>
      <c r="T680" s="13">
        <f t="shared" si="142"/>
        <v>0.10352082786042582</v>
      </c>
      <c r="U680" s="67">
        <f t="shared" si="143"/>
        <v>6.3433430531809165E-2</v>
      </c>
      <c r="V680" s="13">
        <f t="shared" si="144"/>
        <v>4.0087397328616658E-2</v>
      </c>
      <c r="Y680" s="28"/>
      <c r="Z680" s="28"/>
    </row>
    <row r="681" spans="1:26" x14ac:dyDescent="0.35">
      <c r="A681" s="1">
        <v>1927.01</v>
      </c>
      <c r="B681" s="2">
        <v>13.4</v>
      </c>
      <c r="C681" s="3">
        <v>0.69669999999999999</v>
      </c>
      <c r="D681" s="4">
        <v>1.2290000000000001</v>
      </c>
      <c r="E681" s="5">
        <v>17.5</v>
      </c>
      <c r="F681" s="3">
        <f t="shared" si="145"/>
        <v>1927.0416666666158</v>
      </c>
      <c r="G681" s="6">
        <v>3.34</v>
      </c>
      <c r="H681" s="3">
        <f t="shared" si="137"/>
        <v>233.25877714285718</v>
      </c>
      <c r="I681" s="3">
        <f t="shared" si="138"/>
        <v>12.127715674285716</v>
      </c>
      <c r="J681" s="7">
        <f t="shared" si="146"/>
        <v>4458.211666908056</v>
      </c>
      <c r="K681" s="3">
        <f t="shared" si="139"/>
        <v>21.393659485714291</v>
      </c>
      <c r="L681" s="7">
        <f t="shared" si="140"/>
        <v>408.89120437537321</v>
      </c>
      <c r="M681" s="27">
        <f t="shared" si="134"/>
        <v>13.185930628677797</v>
      </c>
      <c r="N681" s="9"/>
      <c r="O681" s="10">
        <f t="shared" si="135"/>
        <v>17.836264453737655</v>
      </c>
      <c r="P681" s="10"/>
      <c r="Q681" s="29">
        <f t="shared" si="136"/>
        <v>8.3521082543100075E-2</v>
      </c>
      <c r="R681" s="6">
        <f t="shared" si="141"/>
        <v>1.0028536005602389</v>
      </c>
      <c r="S681" s="6">
        <f t="shared" si="147"/>
        <v>7.6082237517852054</v>
      </c>
      <c r="T681" s="13">
        <f t="shared" si="142"/>
        <v>0.10550186110804316</v>
      </c>
      <c r="U681" s="67">
        <f t="shared" si="143"/>
        <v>6.1133377478449047E-2</v>
      </c>
      <c r="V681" s="13">
        <f t="shared" si="144"/>
        <v>4.4368483629594113E-2</v>
      </c>
      <c r="Y681" s="28"/>
      <c r="Z681" s="28"/>
    </row>
    <row r="682" spans="1:26" x14ac:dyDescent="0.35">
      <c r="A682" s="1">
        <v>1927.02</v>
      </c>
      <c r="B682" s="2">
        <v>13.66</v>
      </c>
      <c r="C682" s="3">
        <v>0.70330000000000004</v>
      </c>
      <c r="D682" s="4">
        <v>1.218</v>
      </c>
      <c r="E682" s="5">
        <v>17.399999999999999</v>
      </c>
      <c r="F682" s="3">
        <f t="shared" si="145"/>
        <v>1927.1249999999491</v>
      </c>
      <c r="G682" s="6">
        <f>G681*11/12+G693*1/12</f>
        <v>3.339166666666666</v>
      </c>
      <c r="H682" s="3">
        <f t="shared" si="137"/>
        <v>239.15127241379312</v>
      </c>
      <c r="I682" s="3">
        <f t="shared" si="138"/>
        <v>12.312964120689657</v>
      </c>
      <c r="J682" s="7">
        <f t="shared" si="146"/>
        <v>4590.4445239091319</v>
      </c>
      <c r="K682" s="3">
        <f t="shared" si="139"/>
        <v>21.32403</v>
      </c>
      <c r="L682" s="7">
        <f t="shared" si="140"/>
        <v>409.30903588003827</v>
      </c>
      <c r="M682" s="27">
        <f t="shared" si="134"/>
        <v>13.633966132216219</v>
      </c>
      <c r="N682" s="9"/>
      <c r="O682" s="10">
        <f t="shared" si="135"/>
        <v>18.358019636037508</v>
      </c>
      <c r="P682" s="10"/>
      <c r="Q682" s="29">
        <f t="shared" si="136"/>
        <v>7.780984486131412E-2</v>
      </c>
      <c r="R682" s="6">
        <f t="shared" si="141"/>
        <v>1.0028529088762781</v>
      </c>
      <c r="S682" s="6">
        <f t="shared" si="147"/>
        <v>7.6737847821005838</v>
      </c>
      <c r="T682" s="13">
        <f t="shared" si="142"/>
        <v>0.10586716757743031</v>
      </c>
      <c r="U682" s="67">
        <f t="shared" si="143"/>
        <v>6.0551898984331887E-2</v>
      </c>
      <c r="V682" s="13">
        <f t="shared" si="144"/>
        <v>4.5315268593098423E-2</v>
      </c>
      <c r="Y682" s="28"/>
      <c r="Z682" s="28"/>
    </row>
    <row r="683" spans="1:26" x14ac:dyDescent="0.35">
      <c r="A683" s="1">
        <v>1927.03</v>
      </c>
      <c r="B683" s="2">
        <v>13.87</v>
      </c>
      <c r="C683" s="3">
        <v>0.71</v>
      </c>
      <c r="D683" s="4">
        <v>1.208</v>
      </c>
      <c r="E683" s="5">
        <v>17.3</v>
      </c>
      <c r="F683" s="3">
        <f t="shared" si="145"/>
        <v>1927.2083333332823</v>
      </c>
      <c r="G683" s="6">
        <f>G681*10/12+G693*2/12</f>
        <v>3.3383333333333334</v>
      </c>
      <c r="H683" s="3">
        <f t="shared" si="137"/>
        <v>244.2314583815029</v>
      </c>
      <c r="I683" s="3">
        <f t="shared" si="138"/>
        <v>12.502115028901732</v>
      </c>
      <c r="J683" s="7">
        <f t="shared" si="146"/>
        <v>4707.9552262144507</v>
      </c>
      <c r="K683" s="3">
        <f t="shared" si="139"/>
        <v>21.27120416184971</v>
      </c>
      <c r="L683" s="7">
        <f t="shared" si="140"/>
        <v>410.03676375393337</v>
      </c>
      <c r="M683" s="27">
        <f t="shared" si="134"/>
        <v>14.033257507604501</v>
      </c>
      <c r="N683" s="9"/>
      <c r="O683" s="10">
        <f t="shared" si="135"/>
        <v>18.811934763187701</v>
      </c>
      <c r="P683" s="10"/>
      <c r="Q683" s="29">
        <f t="shared" si="136"/>
        <v>7.5133224962694534E-2</v>
      </c>
      <c r="R683" s="6">
        <f t="shared" si="141"/>
        <v>1.002852217192467</v>
      </c>
      <c r="S683" s="6">
        <f t="shared" si="147"/>
        <v>7.7401610751600858</v>
      </c>
      <c r="T683" s="13">
        <f t="shared" si="142"/>
        <v>0.10255454185955082</v>
      </c>
      <c r="U683" s="67">
        <f t="shared" si="143"/>
        <v>5.9217643081540539E-2</v>
      </c>
      <c r="V683" s="13">
        <f t="shared" si="144"/>
        <v>4.333689877801028E-2</v>
      </c>
      <c r="Y683" s="28"/>
      <c r="Z683" s="28"/>
    </row>
    <row r="684" spans="1:26" x14ac:dyDescent="0.35">
      <c r="A684" s="1">
        <v>1927.04</v>
      </c>
      <c r="B684" s="2">
        <v>14.21</v>
      </c>
      <c r="C684" s="3">
        <v>0.7167</v>
      </c>
      <c r="D684" s="4">
        <v>1.1970000000000001</v>
      </c>
      <c r="E684" s="5">
        <v>17.3</v>
      </c>
      <c r="F684" s="3">
        <f t="shared" si="145"/>
        <v>1927.2916666666156</v>
      </c>
      <c r="G684" s="6">
        <f>G681*9/12+G693*3/12</f>
        <v>3.3374999999999999</v>
      </c>
      <c r="H684" s="3">
        <f t="shared" si="137"/>
        <v>250.21838670520233</v>
      </c>
      <c r="I684" s="3">
        <f t="shared" si="138"/>
        <v>12.620092734104047</v>
      </c>
      <c r="J684" s="7">
        <f t="shared" si="146"/>
        <v>4843.6356445849324</v>
      </c>
      <c r="K684" s="3">
        <f t="shared" si="139"/>
        <v>21.077509421965321</v>
      </c>
      <c r="L684" s="7">
        <f t="shared" si="140"/>
        <v>408.01068730247459</v>
      </c>
      <c r="M684" s="27">
        <f t="shared" si="134"/>
        <v>14.488222209157064</v>
      </c>
      <c r="N684" s="9"/>
      <c r="O684" s="10">
        <f t="shared" si="135"/>
        <v>19.335123464058164</v>
      </c>
      <c r="P684" s="10"/>
      <c r="Q684" s="29">
        <f t="shared" si="136"/>
        <v>6.7855377278557741E-2</v>
      </c>
      <c r="R684" s="6">
        <f t="shared" si="141"/>
        <v>1.002851525508806</v>
      </c>
      <c r="S684" s="6">
        <f t="shared" si="147"/>
        <v>7.7622376956511214</v>
      </c>
      <c r="T684" s="13">
        <f t="shared" si="142"/>
        <v>9.2329376802516849E-2</v>
      </c>
      <c r="U684" s="67">
        <f t="shared" si="143"/>
        <v>5.8499462318934548E-2</v>
      </c>
      <c r="V684" s="13">
        <f t="shared" si="144"/>
        <v>3.3829914483582302E-2</v>
      </c>
      <c r="Y684" s="28"/>
      <c r="Z684" s="28"/>
    </row>
    <row r="685" spans="1:26" x14ac:dyDescent="0.35">
      <c r="A685" s="1">
        <v>1927.05</v>
      </c>
      <c r="B685" s="2">
        <v>14.7</v>
      </c>
      <c r="C685" s="3">
        <v>0.72330000000000005</v>
      </c>
      <c r="D685" s="4">
        <v>1.1859999999999999</v>
      </c>
      <c r="E685" s="5">
        <v>17.399999999999999</v>
      </c>
      <c r="F685" s="3">
        <f t="shared" si="145"/>
        <v>1927.3749999999488</v>
      </c>
      <c r="G685" s="6">
        <f>G681*8/12+G693*4/12</f>
        <v>3.3366666666666669</v>
      </c>
      <c r="H685" s="3">
        <f t="shared" si="137"/>
        <v>257.3589827586207</v>
      </c>
      <c r="I685" s="3">
        <f t="shared" si="138"/>
        <v>12.663112396551728</v>
      </c>
      <c r="J685" s="7">
        <f t="shared" si="146"/>
        <v>5002.2880041174349</v>
      </c>
      <c r="K685" s="3">
        <f t="shared" si="139"/>
        <v>20.763792758620689</v>
      </c>
      <c r="L685" s="7">
        <f t="shared" si="140"/>
        <v>403.58595733899847</v>
      </c>
      <c r="M685" s="27">
        <f t="shared" si="134"/>
        <v>15.002347055737117</v>
      </c>
      <c r="N685" s="9"/>
      <c r="O685" s="10">
        <f t="shared" si="135"/>
        <v>19.936096682958425</v>
      </c>
      <c r="P685" s="10"/>
      <c r="Q685" s="29">
        <f t="shared" si="136"/>
        <v>6.4468256503694893E-2</v>
      </c>
      <c r="R685" s="6">
        <f t="shared" si="141"/>
        <v>1.0028508338252951</v>
      </c>
      <c r="S685" s="6">
        <f t="shared" si="147"/>
        <v>7.7396341448224355</v>
      </c>
      <c r="T685" s="13">
        <f t="shared" si="142"/>
        <v>8.3543063670523443E-2</v>
      </c>
      <c r="U685" s="67">
        <f t="shared" si="143"/>
        <v>5.8396031918390712E-2</v>
      </c>
      <c r="V685" s="13">
        <f t="shared" si="144"/>
        <v>2.5147031752132731E-2</v>
      </c>
      <c r="Y685" s="28"/>
      <c r="Z685" s="28"/>
    </row>
    <row r="686" spans="1:26" x14ac:dyDescent="0.35">
      <c r="A686" s="1">
        <v>1927.06</v>
      </c>
      <c r="B686" s="2">
        <v>14.89</v>
      </c>
      <c r="C686" s="3">
        <v>0.73</v>
      </c>
      <c r="D686" s="4">
        <v>1.175</v>
      </c>
      <c r="E686" s="5">
        <v>17.600000000000001</v>
      </c>
      <c r="F686" s="3">
        <f t="shared" si="145"/>
        <v>1927.4583333332821</v>
      </c>
      <c r="G686" s="6">
        <f>G681*7/12+G693*5/12</f>
        <v>3.3358333333333334</v>
      </c>
      <c r="H686" s="3">
        <f t="shared" si="137"/>
        <v>257.72305738636368</v>
      </c>
      <c r="I686" s="3">
        <f t="shared" si="138"/>
        <v>12.635180113636364</v>
      </c>
      <c r="J686" s="7">
        <f t="shared" si="146"/>
        <v>5029.8303636639157</v>
      </c>
      <c r="K686" s="3">
        <f t="shared" si="139"/>
        <v>20.337447443181819</v>
      </c>
      <c r="L686" s="7">
        <f t="shared" si="140"/>
        <v>396.9140817531968</v>
      </c>
      <c r="M686" s="27">
        <f t="shared" si="134"/>
        <v>15.120333481747535</v>
      </c>
      <c r="N686" s="9"/>
      <c r="O686" s="10">
        <f t="shared" si="135"/>
        <v>20.010588031136457</v>
      </c>
      <c r="P686" s="10"/>
      <c r="Q686" s="29">
        <f t="shared" si="136"/>
        <v>6.3536290068551382E-2</v>
      </c>
      <c r="R686" s="6">
        <f t="shared" si="141"/>
        <v>1.002850142141934</v>
      </c>
      <c r="S686" s="6">
        <f t="shared" si="147"/>
        <v>7.6734974356874721</v>
      </c>
      <c r="T686" s="13">
        <f t="shared" si="142"/>
        <v>7.9294574012977126E-2</v>
      </c>
      <c r="U686" s="67">
        <f t="shared" si="143"/>
        <v>5.9629704232518232E-2</v>
      </c>
      <c r="V686" s="13">
        <f t="shared" si="144"/>
        <v>1.9664869780458893E-2</v>
      </c>
      <c r="Y686" s="28"/>
      <c r="Z686" s="28"/>
    </row>
    <row r="687" spans="1:26" x14ac:dyDescent="0.35">
      <c r="A687" s="1">
        <v>1927.07</v>
      </c>
      <c r="B687" s="2">
        <v>15.22</v>
      </c>
      <c r="C687" s="3">
        <v>0.73670000000000002</v>
      </c>
      <c r="D687" s="4">
        <v>1.1639999999999999</v>
      </c>
      <c r="E687" s="5">
        <v>17.3</v>
      </c>
      <c r="F687" s="3">
        <f t="shared" si="145"/>
        <v>1927.5416666666154</v>
      </c>
      <c r="G687" s="6">
        <f>G681*6/12+G693*6/12</f>
        <v>3.335</v>
      </c>
      <c r="H687" s="3">
        <f t="shared" si="137"/>
        <v>268.003085549133</v>
      </c>
      <c r="I687" s="3">
        <f t="shared" si="138"/>
        <v>12.972264988439306</v>
      </c>
      <c r="J687" s="7">
        <f t="shared" si="146"/>
        <v>5251.5573448103705</v>
      </c>
      <c r="K687" s="3">
        <f t="shared" si="139"/>
        <v>20.496425202312139</v>
      </c>
      <c r="L687" s="7">
        <f t="shared" si="140"/>
        <v>401.63027262544477</v>
      </c>
      <c r="M687" s="27">
        <f t="shared" si="134"/>
        <v>15.820802594477756</v>
      </c>
      <c r="N687" s="9"/>
      <c r="O687" s="10">
        <f t="shared" si="135"/>
        <v>20.854728675080477</v>
      </c>
      <c r="P687" s="10"/>
      <c r="Q687" s="29">
        <f t="shared" si="136"/>
        <v>6.0442434969226251E-2</v>
      </c>
      <c r="R687" s="6">
        <f t="shared" si="141"/>
        <v>1.0028494504587229</v>
      </c>
      <c r="S687" s="6">
        <f t="shared" si="147"/>
        <v>7.8288136818639931</v>
      </c>
      <c r="T687" s="13">
        <f t="shared" si="142"/>
        <v>8.0569108078625939E-2</v>
      </c>
      <c r="U687" s="67">
        <f t="shared" si="143"/>
        <v>5.7100268759432193E-2</v>
      </c>
      <c r="V687" s="13">
        <f t="shared" si="144"/>
        <v>2.3468839319193746E-2</v>
      </c>
      <c r="Y687" s="28"/>
      <c r="Z687" s="28"/>
    </row>
    <row r="688" spans="1:26" x14ac:dyDescent="0.35">
      <c r="A688" s="1">
        <v>1927.08</v>
      </c>
      <c r="B688" s="2">
        <v>16.03</v>
      </c>
      <c r="C688" s="3">
        <v>0.74329999999999996</v>
      </c>
      <c r="D688" s="4">
        <v>1.153</v>
      </c>
      <c r="E688" s="5">
        <v>17.2</v>
      </c>
      <c r="F688" s="3">
        <f t="shared" si="145"/>
        <v>1927.6249999999486</v>
      </c>
      <c r="G688" s="6">
        <f>G681*5/12+G693*7/12</f>
        <v>3.3341666666666665</v>
      </c>
      <c r="H688" s="3">
        <f t="shared" si="137"/>
        <v>283.90714360465125</v>
      </c>
      <c r="I688" s="3">
        <f t="shared" si="138"/>
        <v>13.164577656976746</v>
      </c>
      <c r="J688" s="7">
        <f t="shared" si="146"/>
        <v>5584.6963604226785</v>
      </c>
      <c r="K688" s="3">
        <f t="shared" si="139"/>
        <v>20.420769593023259</v>
      </c>
      <c r="L688" s="7">
        <f t="shared" si="140"/>
        <v>401.69400521318448</v>
      </c>
      <c r="M688" s="27">
        <f t="shared" si="134"/>
        <v>16.862861852763817</v>
      </c>
      <c r="N688" s="9"/>
      <c r="O688" s="10">
        <f t="shared" si="135"/>
        <v>22.135608380554547</v>
      </c>
      <c r="P688" s="10"/>
      <c r="Q688" s="29">
        <f t="shared" si="136"/>
        <v>5.4351821876082597E-2</v>
      </c>
      <c r="R688" s="6">
        <f t="shared" si="141"/>
        <v>1.0028487587756614</v>
      </c>
      <c r="S688" s="6">
        <f t="shared" si="147"/>
        <v>7.8967675538254616</v>
      </c>
      <c r="T688" s="13">
        <f t="shared" si="142"/>
        <v>7.5463992313564932E-2</v>
      </c>
      <c r="U688" s="67">
        <f t="shared" si="143"/>
        <v>5.6509414338211217E-2</v>
      </c>
      <c r="V688" s="13">
        <f t="shared" si="144"/>
        <v>1.8954577975353715E-2</v>
      </c>
      <c r="Y688" s="28"/>
      <c r="Z688" s="28"/>
    </row>
    <row r="689" spans="1:26" x14ac:dyDescent="0.35">
      <c r="A689" s="1">
        <v>1927.09</v>
      </c>
      <c r="B689" s="2">
        <v>16.940000000000001</v>
      </c>
      <c r="C689" s="3">
        <v>0.75</v>
      </c>
      <c r="D689" s="4">
        <v>1.143</v>
      </c>
      <c r="E689" s="5">
        <v>17.3</v>
      </c>
      <c r="F689" s="3">
        <f t="shared" si="145"/>
        <v>1927.7083333332819</v>
      </c>
      <c r="G689" s="6">
        <f>G681*4/12+G693*8/12</f>
        <v>3.3333333333333335</v>
      </c>
      <c r="H689" s="3">
        <f t="shared" si="137"/>
        <v>298.28989942196534</v>
      </c>
      <c r="I689" s="3">
        <f t="shared" si="138"/>
        <v>13.206459537572254</v>
      </c>
      <c r="J689" s="7">
        <f t="shared" si="146"/>
        <v>5889.2659995567883</v>
      </c>
      <c r="K689" s="3">
        <f t="shared" si="139"/>
        <v>20.126644335260117</v>
      </c>
      <c r="L689" s="7">
        <f t="shared" si="140"/>
        <v>397.36901047776911</v>
      </c>
      <c r="M689" s="27">
        <f t="shared" si="134"/>
        <v>17.81872371351643</v>
      </c>
      <c r="N689" s="9"/>
      <c r="O689" s="10">
        <f t="shared" si="135"/>
        <v>23.292169691516694</v>
      </c>
      <c r="P689" s="10"/>
      <c r="Q689" s="29">
        <f t="shared" si="136"/>
        <v>4.9430399146075589E-2</v>
      </c>
      <c r="R689" s="6">
        <f t="shared" si="141"/>
        <v>1.0028480670927502</v>
      </c>
      <c r="S689" s="6">
        <f t="shared" si="147"/>
        <v>7.8734874498689607</v>
      </c>
      <c r="T689" s="13">
        <f t="shared" si="142"/>
        <v>5.3306719320163509E-2</v>
      </c>
      <c r="U689" s="67">
        <f t="shared" si="143"/>
        <v>5.6416783900685719E-2</v>
      </c>
      <c r="V689" s="13">
        <f t="shared" si="144"/>
        <v>-3.1100645805222094E-3</v>
      </c>
      <c r="Y689" s="28"/>
      <c r="Z689" s="28"/>
    </row>
    <row r="690" spans="1:26" x14ac:dyDescent="0.35">
      <c r="A690" s="1">
        <v>1927.1</v>
      </c>
      <c r="B690" s="2">
        <v>16.68</v>
      </c>
      <c r="C690" s="3">
        <v>0.75670000000000004</v>
      </c>
      <c r="D690" s="4">
        <v>1.1319999999999999</v>
      </c>
      <c r="E690" s="5">
        <v>17.399999999999999</v>
      </c>
      <c r="F690" s="3">
        <f t="shared" si="145"/>
        <v>1927.7916666666151</v>
      </c>
      <c r="G690" s="6">
        <f>G681*3/12+G693*9/12</f>
        <v>3.3325</v>
      </c>
      <c r="H690" s="3">
        <f t="shared" si="137"/>
        <v>292.02366206896556</v>
      </c>
      <c r="I690" s="3">
        <f t="shared" si="138"/>
        <v>13.247860017241381</v>
      </c>
      <c r="J690" s="7">
        <f t="shared" si="146"/>
        <v>5787.3454930856715</v>
      </c>
      <c r="K690" s="3">
        <f t="shared" si="139"/>
        <v>19.818392413793106</v>
      </c>
      <c r="L690" s="7">
        <f t="shared" si="140"/>
        <v>392.76229605353598</v>
      </c>
      <c r="M690" s="27">
        <f t="shared" si="134"/>
        <v>17.537237852261089</v>
      </c>
      <c r="N690" s="9"/>
      <c r="O690" s="10">
        <f t="shared" si="135"/>
        <v>22.835106977288756</v>
      </c>
      <c r="P690" s="10"/>
      <c r="Q690" s="29">
        <f t="shared" si="136"/>
        <v>4.9399338657378458E-2</v>
      </c>
      <c r="R690" s="6">
        <f t="shared" si="141"/>
        <v>1.0028473754099891</v>
      </c>
      <c r="S690" s="6">
        <f t="shared" si="147"/>
        <v>7.8505328676767814</v>
      </c>
      <c r="T690" s="13">
        <f t="shared" si="142"/>
        <v>3.924145761444775E-2</v>
      </c>
      <c r="U690" s="67">
        <f t="shared" si="143"/>
        <v>5.7046116745716802E-2</v>
      </c>
      <c r="V690" s="13">
        <f t="shared" si="144"/>
        <v>-1.7804659131269052E-2</v>
      </c>
      <c r="Y690" s="28"/>
      <c r="Z690" s="28"/>
    </row>
    <row r="691" spans="1:26" x14ac:dyDescent="0.35">
      <c r="A691" s="1">
        <v>1927.11</v>
      </c>
      <c r="B691" s="2">
        <v>17.059999999999999</v>
      </c>
      <c r="C691" s="3">
        <v>0.76329999999999998</v>
      </c>
      <c r="D691" s="4">
        <v>1.121</v>
      </c>
      <c r="E691" s="5">
        <v>17.3</v>
      </c>
      <c r="F691" s="3">
        <f t="shared" si="145"/>
        <v>1927.8749999999484</v>
      </c>
      <c r="G691" s="6">
        <f>G681*2/12+G693*10/12</f>
        <v>3.3316666666666666</v>
      </c>
      <c r="H691" s="3">
        <f t="shared" si="137"/>
        <v>300.40293294797686</v>
      </c>
      <c r="I691" s="3">
        <f t="shared" si="138"/>
        <v>13.440654086705202</v>
      </c>
      <c r="J691" s="7">
        <f t="shared" si="146"/>
        <v>5975.6037923340664</v>
      </c>
      <c r="K691" s="3">
        <f t="shared" si="139"/>
        <v>19.739254855491332</v>
      </c>
      <c r="L691" s="7">
        <f t="shared" si="140"/>
        <v>392.65251179404981</v>
      </c>
      <c r="M691" s="27">
        <f t="shared" si="134"/>
        <v>18.131301434952434</v>
      </c>
      <c r="N691" s="9"/>
      <c r="O691" s="10">
        <f t="shared" si="135"/>
        <v>23.520186815644792</v>
      </c>
      <c r="P691" s="10"/>
      <c r="Q691" s="29">
        <f t="shared" si="136"/>
        <v>4.6948374092751641E-2</v>
      </c>
      <c r="R691" s="6">
        <f t="shared" si="141"/>
        <v>1.0028466837273777</v>
      </c>
      <c r="S691" s="6">
        <f t="shared" si="147"/>
        <v>7.9183942951097999</v>
      </c>
      <c r="T691" s="13">
        <f t="shared" si="142"/>
        <v>2.7735139391430019E-2</v>
      </c>
      <c r="U691" s="67">
        <f t="shared" si="143"/>
        <v>5.7182879262307029E-2</v>
      </c>
      <c r="V691" s="13">
        <f t="shared" si="144"/>
        <v>-2.944773987087701E-2</v>
      </c>
      <c r="Y691" s="28"/>
      <c r="Z691" s="28"/>
    </row>
    <row r="692" spans="1:26" x14ac:dyDescent="0.35">
      <c r="A692" s="1">
        <v>1927.12</v>
      </c>
      <c r="B692" s="2">
        <v>17.46</v>
      </c>
      <c r="C692" s="3">
        <v>0.77</v>
      </c>
      <c r="D692" s="4">
        <v>1.1100000000000001</v>
      </c>
      <c r="E692" s="5">
        <v>17.3</v>
      </c>
      <c r="F692" s="3">
        <f t="shared" si="145"/>
        <v>1927.9583333332816</v>
      </c>
      <c r="G692" s="6">
        <f>G681*1/12+G693*11/12</f>
        <v>3.3308333333333335</v>
      </c>
      <c r="H692" s="3">
        <f t="shared" si="137"/>
        <v>307.44637803468208</v>
      </c>
      <c r="I692" s="3">
        <f t="shared" si="138"/>
        <v>13.558631791907514</v>
      </c>
      <c r="J692" s="7">
        <f t="shared" si="146"/>
        <v>6138.1873851598812</v>
      </c>
      <c r="K692" s="3">
        <f t="shared" si="139"/>
        <v>19.545560115606939</v>
      </c>
      <c r="L692" s="7">
        <f t="shared" si="140"/>
        <v>390.22840764762134</v>
      </c>
      <c r="M692" s="27">
        <f t="shared" si="134"/>
        <v>18.646624021402531</v>
      </c>
      <c r="N692" s="9"/>
      <c r="O692" s="10">
        <f t="shared" si="135"/>
        <v>24.099196924913041</v>
      </c>
      <c r="P692" s="10"/>
      <c r="Q692" s="29">
        <f t="shared" si="136"/>
        <v>4.3926042689999494E-2</v>
      </c>
      <c r="R692" s="6">
        <f t="shared" si="141"/>
        <v>1.0028459920449164</v>
      </c>
      <c r="S692" s="6">
        <f t="shared" si="147"/>
        <v>7.9409354592966492</v>
      </c>
      <c r="T692" s="13">
        <f t="shared" si="142"/>
        <v>2.4646872331656411E-2</v>
      </c>
      <c r="U692" s="67">
        <f t="shared" si="143"/>
        <v>5.7933512952603072E-2</v>
      </c>
      <c r="V692" s="13">
        <f t="shared" si="144"/>
        <v>-3.3286640620946661E-2</v>
      </c>
      <c r="Y692" s="28"/>
      <c r="Z692" s="28"/>
    </row>
    <row r="693" spans="1:26" x14ac:dyDescent="0.35">
      <c r="A693" s="1">
        <v>1928.01</v>
      </c>
      <c r="B693" s="2">
        <v>17.53</v>
      </c>
      <c r="C693" s="3">
        <v>0.77669999999999995</v>
      </c>
      <c r="D693" s="4">
        <v>1.133</v>
      </c>
      <c r="E693" s="5">
        <v>17.3</v>
      </c>
      <c r="F693" s="3">
        <f t="shared" si="145"/>
        <v>1928.0416666666149</v>
      </c>
      <c r="G693" s="6">
        <v>3.33</v>
      </c>
      <c r="H693" s="3">
        <f t="shared" si="137"/>
        <v>308.67898092485552</v>
      </c>
      <c r="I693" s="3">
        <f t="shared" si="138"/>
        <v>13.676609497109824</v>
      </c>
      <c r="J693" s="7">
        <f t="shared" si="146"/>
        <v>6185.550918691707</v>
      </c>
      <c r="K693" s="3">
        <f t="shared" si="139"/>
        <v>19.950558208092488</v>
      </c>
      <c r="L693" s="7">
        <f t="shared" si="140"/>
        <v>399.78489394624665</v>
      </c>
      <c r="M693" s="27">
        <f t="shared" si="134"/>
        <v>18.806128571700771</v>
      </c>
      <c r="N693" s="9"/>
      <c r="O693" s="10">
        <f t="shared" si="135"/>
        <v>24.220417357765484</v>
      </c>
      <c r="P693" s="10"/>
      <c r="Q693" s="29">
        <f t="shared" si="136"/>
        <v>4.1264637828492733E-2</v>
      </c>
      <c r="R693" s="6">
        <f t="shared" si="141"/>
        <v>1.0008789768522124</v>
      </c>
      <c r="S693" s="6">
        <f t="shared" si="147"/>
        <v>7.9635352984430012</v>
      </c>
      <c r="T693" s="13">
        <f t="shared" si="142"/>
        <v>2.8558581777757386E-2</v>
      </c>
      <c r="U693" s="67">
        <f t="shared" si="143"/>
        <v>5.9432226320381032E-2</v>
      </c>
      <c r="V693" s="13">
        <f t="shared" si="144"/>
        <v>-3.0873644542623646E-2</v>
      </c>
      <c r="Y693" s="28"/>
      <c r="Z693" s="28"/>
    </row>
    <row r="694" spans="1:26" x14ac:dyDescent="0.35">
      <c r="A694" s="1">
        <v>1928.02</v>
      </c>
      <c r="B694" s="2">
        <v>17.32</v>
      </c>
      <c r="C694" s="3">
        <v>0.7833</v>
      </c>
      <c r="D694" s="4">
        <v>1.155</v>
      </c>
      <c r="E694" s="5">
        <v>17.100000000000001</v>
      </c>
      <c r="F694" s="3">
        <f t="shared" si="145"/>
        <v>1928.1249999999482</v>
      </c>
      <c r="G694" s="6">
        <f>G693*11/12+G705*1/12</f>
        <v>3.3525</v>
      </c>
      <c r="H694" s="3">
        <f t="shared" si="137"/>
        <v>308.54820350877191</v>
      </c>
      <c r="I694" s="3">
        <f t="shared" si="138"/>
        <v>13.954145947368421</v>
      </c>
      <c r="J694" s="7">
        <f t="shared" si="146"/>
        <v>6206.2323063209014</v>
      </c>
      <c r="K694" s="3">
        <f t="shared" si="139"/>
        <v>20.575818421052631</v>
      </c>
      <c r="L694" s="7">
        <f t="shared" si="140"/>
        <v>413.86826292151511</v>
      </c>
      <c r="M694" s="27">
        <f t="shared" si="134"/>
        <v>18.868850519584036</v>
      </c>
      <c r="N694" s="9"/>
      <c r="O694" s="10">
        <f t="shared" si="135"/>
        <v>24.221421773126774</v>
      </c>
      <c r="P694" s="10"/>
      <c r="Q694" s="29">
        <f t="shared" si="136"/>
        <v>3.8950026927498257E-2</v>
      </c>
      <c r="R694" s="6">
        <f t="shared" si="141"/>
        <v>1.0008997359696088</v>
      </c>
      <c r="S694" s="6">
        <f t="shared" si="147"/>
        <v>8.0637576939319011</v>
      </c>
      <c r="T694" s="13">
        <f t="shared" si="142"/>
        <v>2.7066962646176362E-2</v>
      </c>
      <c r="U694" s="67">
        <f t="shared" si="143"/>
        <v>5.9235920714716395E-2</v>
      </c>
      <c r="V694" s="13">
        <f t="shared" si="144"/>
        <v>-3.2168958068540032E-2</v>
      </c>
      <c r="Y694" s="28"/>
      <c r="Z694" s="28"/>
    </row>
    <row r="695" spans="1:26" x14ac:dyDescent="0.35">
      <c r="A695" s="1">
        <v>1928.03</v>
      </c>
      <c r="B695" s="2">
        <v>18.25</v>
      </c>
      <c r="C695" s="3">
        <v>0.79</v>
      </c>
      <c r="D695" s="4">
        <v>1.177</v>
      </c>
      <c r="E695" s="5">
        <v>17.100000000000001</v>
      </c>
      <c r="F695" s="3">
        <f t="shared" si="145"/>
        <v>1928.2083333332814</v>
      </c>
      <c r="G695" s="6">
        <f>G693*10/12+G705*2/12</f>
        <v>3.375</v>
      </c>
      <c r="H695" s="3">
        <f t="shared" si="137"/>
        <v>325.11574561403506</v>
      </c>
      <c r="I695" s="3">
        <f t="shared" si="138"/>
        <v>14.073503508771932</v>
      </c>
      <c r="J695" s="7">
        <f t="shared" si="146"/>
        <v>6563.0667754343294</v>
      </c>
      <c r="K695" s="3">
        <f t="shared" si="139"/>
        <v>20.967738771929824</v>
      </c>
      <c r="L695" s="7">
        <f t="shared" si="140"/>
        <v>423.2728545033537</v>
      </c>
      <c r="M695" s="27">
        <f t="shared" si="134"/>
        <v>19.943417799064541</v>
      </c>
      <c r="N695" s="9"/>
      <c r="O695" s="10">
        <f t="shared" si="135"/>
        <v>25.513762948699409</v>
      </c>
      <c r="P695" s="10"/>
      <c r="Q695" s="29">
        <f t="shared" si="136"/>
        <v>3.65953529425906E-2</v>
      </c>
      <c r="R695" s="6">
        <f t="shared" si="141"/>
        <v>1.000920492144399</v>
      </c>
      <c r="S695" s="6">
        <f t="shared" si="147"/>
        <v>8.0710129467793408</v>
      </c>
      <c r="T695" s="13">
        <f t="shared" si="142"/>
        <v>1.5015754780042245E-2</v>
      </c>
      <c r="U695" s="67">
        <f t="shared" si="143"/>
        <v>5.9519234998288262E-2</v>
      </c>
      <c r="V695" s="13">
        <f t="shared" si="144"/>
        <v>-4.4503480218246017E-2</v>
      </c>
      <c r="Y695" s="28"/>
      <c r="Z695" s="28"/>
    </row>
    <row r="696" spans="1:26" x14ac:dyDescent="0.35">
      <c r="A696" s="1">
        <v>1928.04</v>
      </c>
      <c r="B696" s="2">
        <v>19.399999999999999</v>
      </c>
      <c r="C696" s="3">
        <v>0.79669999999999996</v>
      </c>
      <c r="D696" s="4">
        <v>1.2</v>
      </c>
      <c r="E696" s="5">
        <v>17.100000000000001</v>
      </c>
      <c r="F696" s="3">
        <f t="shared" si="145"/>
        <v>1928.2916666666147</v>
      </c>
      <c r="G696" s="6">
        <f>G693*9/12+G705*3/12</f>
        <v>3.3975</v>
      </c>
      <c r="H696" s="3">
        <f t="shared" si="137"/>
        <v>345.60249122807016</v>
      </c>
      <c r="I696" s="3">
        <f t="shared" si="138"/>
        <v>14.192861070175438</v>
      </c>
      <c r="J696" s="7">
        <f t="shared" si="146"/>
        <v>7000.5056649365324</v>
      </c>
      <c r="K696" s="3">
        <f t="shared" si="139"/>
        <v>21.377473684210525</v>
      </c>
      <c r="L696" s="7">
        <f t="shared" si="140"/>
        <v>433.02096896514632</v>
      </c>
      <c r="M696" s="27">
        <f t="shared" si="134"/>
        <v>21.257909249487497</v>
      </c>
      <c r="N696" s="9"/>
      <c r="O696" s="10">
        <f t="shared" si="135"/>
        <v>27.098639189464816</v>
      </c>
      <c r="P696" s="10"/>
      <c r="Q696" s="29">
        <f t="shared" si="136"/>
        <v>3.1823715303227106E-2</v>
      </c>
      <c r="R696" s="6">
        <f t="shared" si="141"/>
        <v>1.000941245381527</v>
      </c>
      <c r="S696" s="6">
        <f t="shared" si="147"/>
        <v>8.0784422507941933</v>
      </c>
      <c r="T696" s="13">
        <f t="shared" si="142"/>
        <v>4.238839007983497E-3</v>
      </c>
      <c r="U696" s="67">
        <f t="shared" si="143"/>
        <v>5.9050370510822514E-2</v>
      </c>
      <c r="V696" s="13">
        <f t="shared" si="144"/>
        <v>-5.4811531502839017E-2</v>
      </c>
      <c r="Y696" s="28"/>
      <c r="Z696" s="28"/>
    </row>
    <row r="697" spans="1:26" x14ac:dyDescent="0.35">
      <c r="A697" s="1">
        <v>1928.05</v>
      </c>
      <c r="B697" s="2">
        <v>20</v>
      </c>
      <c r="C697" s="3">
        <v>0.80330000000000001</v>
      </c>
      <c r="D697" s="4">
        <v>1.222</v>
      </c>
      <c r="E697" s="5">
        <v>17.2</v>
      </c>
      <c r="F697" s="3">
        <f t="shared" si="145"/>
        <v>1928.3749999999479</v>
      </c>
      <c r="G697" s="6">
        <f>G693*8/12+G705*4/12</f>
        <v>3.42</v>
      </c>
      <c r="H697" s="3">
        <f t="shared" si="137"/>
        <v>354.21976744186048</v>
      </c>
      <c r="I697" s="3">
        <f t="shared" si="138"/>
        <v>14.227236959302326</v>
      </c>
      <c r="J697" s="7">
        <f t="shared" si="146"/>
        <v>7199.0722660759156</v>
      </c>
      <c r="K697" s="3">
        <f t="shared" si="139"/>
        <v>21.642827790697677</v>
      </c>
      <c r="L697" s="7">
        <f t="shared" si="140"/>
        <v>439.86331545723851</v>
      </c>
      <c r="M697" s="27">
        <f t="shared" si="134"/>
        <v>21.832732178740024</v>
      </c>
      <c r="N697" s="9"/>
      <c r="O697" s="10">
        <f t="shared" si="135"/>
        <v>27.733593696413894</v>
      </c>
      <c r="P697" s="10"/>
      <c r="Q697" s="29">
        <f t="shared" si="136"/>
        <v>2.8825490853708981E-2</v>
      </c>
      <c r="R697" s="6">
        <f t="shared" si="141"/>
        <v>1.0009619956859277</v>
      </c>
      <c r="S697" s="6">
        <f t="shared" si="147"/>
        <v>8.0390341516291244</v>
      </c>
      <c r="T697" s="13">
        <f t="shared" si="142"/>
        <v>3.6793310603577822E-3</v>
      </c>
      <c r="U697" s="67">
        <f t="shared" si="143"/>
        <v>6.0693766160895501E-2</v>
      </c>
      <c r="V697" s="13">
        <f t="shared" si="144"/>
        <v>-5.7014435100537719E-2</v>
      </c>
      <c r="Y697" s="28"/>
      <c r="Z697" s="28"/>
    </row>
    <row r="698" spans="1:26" x14ac:dyDescent="0.35">
      <c r="A698" s="1">
        <v>1928.06</v>
      </c>
      <c r="B698" s="2">
        <v>19.02</v>
      </c>
      <c r="C698" s="3">
        <v>0.81</v>
      </c>
      <c r="D698" s="4">
        <v>1.2450000000000001</v>
      </c>
      <c r="E698" s="5">
        <v>17.100000000000001</v>
      </c>
      <c r="F698" s="3">
        <f t="shared" si="145"/>
        <v>1928.4583333332812</v>
      </c>
      <c r="G698" s="6">
        <f>G693*7/12+G705*5/12</f>
        <v>3.4424999999999999</v>
      </c>
      <c r="H698" s="3">
        <f t="shared" si="137"/>
        <v>338.83295789473686</v>
      </c>
      <c r="I698" s="3">
        <f t="shared" si="138"/>
        <v>14.429794736842107</v>
      </c>
      <c r="J698" s="7">
        <f t="shared" si="146"/>
        <v>6910.7936266492788</v>
      </c>
      <c r="K698" s="3">
        <f t="shared" si="139"/>
        <v>22.179128947368422</v>
      </c>
      <c r="L698" s="7">
        <f t="shared" si="140"/>
        <v>452.36267429959793</v>
      </c>
      <c r="M698" s="27">
        <f t="shared" si="134"/>
        <v>20.913421576866703</v>
      </c>
      <c r="N698" s="9"/>
      <c r="O698" s="10">
        <f t="shared" si="135"/>
        <v>26.482054104053251</v>
      </c>
      <c r="P698" s="10"/>
      <c r="Q698" s="29">
        <f t="shared" si="136"/>
        <v>2.8629212973394984E-2</v>
      </c>
      <c r="R698" s="6">
        <f t="shared" si="141"/>
        <v>1.0009827430625267</v>
      </c>
      <c r="S698" s="6">
        <f t="shared" si="147"/>
        <v>8.0938247886663568</v>
      </c>
      <c r="T698" s="13">
        <f t="shared" si="142"/>
        <v>1.0696773439133667E-2</v>
      </c>
      <c r="U698" s="67">
        <f t="shared" si="143"/>
        <v>6.0348374848206321E-2</v>
      </c>
      <c r="V698" s="13">
        <f t="shared" si="144"/>
        <v>-4.9651601409072654E-2</v>
      </c>
      <c r="Y698" s="28"/>
      <c r="Z698" s="28"/>
    </row>
    <row r="699" spans="1:26" x14ac:dyDescent="0.35">
      <c r="A699" s="1">
        <v>1928.07</v>
      </c>
      <c r="B699" s="2">
        <v>19.16</v>
      </c>
      <c r="C699" s="3">
        <v>0.81669999999999998</v>
      </c>
      <c r="D699" s="4">
        <v>1.268</v>
      </c>
      <c r="E699" s="5">
        <v>17.100000000000001</v>
      </c>
      <c r="F699" s="3">
        <f t="shared" si="145"/>
        <v>1928.5416666666144</v>
      </c>
      <c r="G699" s="6">
        <f>G693*6/12+G705*6/12</f>
        <v>3.4649999999999999</v>
      </c>
      <c r="H699" s="3">
        <f t="shared" si="137"/>
        <v>341.32699649122804</v>
      </c>
      <c r="I699" s="3">
        <f t="shared" si="138"/>
        <v>14.549152298245613</v>
      </c>
      <c r="J699" s="7">
        <f t="shared" si="146"/>
        <v>6986.3902724942445</v>
      </c>
      <c r="K699" s="3">
        <f t="shared" si="139"/>
        <v>22.588863859649123</v>
      </c>
      <c r="L699" s="7">
        <f t="shared" si="140"/>
        <v>462.35609945316821</v>
      </c>
      <c r="M699" s="27">
        <f t="shared" si="134"/>
        <v>21.081905435296786</v>
      </c>
      <c r="N699" s="9"/>
      <c r="O699" s="10">
        <f t="shared" si="135"/>
        <v>26.613845391227333</v>
      </c>
      <c r="P699" s="10"/>
      <c r="Q699" s="29">
        <f t="shared" si="136"/>
        <v>2.5300092823006895E-2</v>
      </c>
      <c r="R699" s="6">
        <f t="shared" si="141"/>
        <v>1.0010034875162417</v>
      </c>
      <c r="S699" s="6">
        <f t="shared" si="147"/>
        <v>8.1017789388267243</v>
      </c>
      <c r="T699" s="13">
        <f t="shared" si="142"/>
        <v>2.8571206438093188E-2</v>
      </c>
      <c r="U699" s="67">
        <f t="shared" si="143"/>
        <v>6.0617812873735577E-2</v>
      </c>
      <c r="V699" s="13">
        <f t="shared" si="144"/>
        <v>-3.2046606435642389E-2</v>
      </c>
      <c r="Y699" s="28"/>
      <c r="Z699" s="28"/>
    </row>
    <row r="700" spans="1:26" x14ac:dyDescent="0.35">
      <c r="A700" s="1">
        <v>1928.08</v>
      </c>
      <c r="B700" s="2">
        <v>19.78</v>
      </c>
      <c r="C700" s="3">
        <v>0.82330000000000003</v>
      </c>
      <c r="D700" s="4">
        <v>1.29</v>
      </c>
      <c r="E700" s="5">
        <v>17.100000000000001</v>
      </c>
      <c r="F700" s="3">
        <f t="shared" si="145"/>
        <v>1928.6249999999477</v>
      </c>
      <c r="G700" s="6">
        <f>G693*5/12+G705*7/12</f>
        <v>3.4874999999999998</v>
      </c>
      <c r="H700" s="3">
        <f t="shared" si="137"/>
        <v>352.37202456140352</v>
      </c>
      <c r="I700" s="3">
        <f t="shared" si="138"/>
        <v>14.666728403508772</v>
      </c>
      <c r="J700" s="7">
        <f t="shared" si="146"/>
        <v>7237.4803853104495</v>
      </c>
      <c r="K700" s="3">
        <f t="shared" si="139"/>
        <v>22.980784210526316</v>
      </c>
      <c r="L700" s="7">
        <f t="shared" si="140"/>
        <v>472.00959034633365</v>
      </c>
      <c r="M700" s="27">
        <f t="shared" si="134"/>
        <v>21.762131502579237</v>
      </c>
      <c r="N700" s="9"/>
      <c r="O700" s="10">
        <f t="shared" si="135"/>
        <v>27.390718137541501</v>
      </c>
      <c r="P700" s="10"/>
      <c r="Q700" s="29">
        <f t="shared" si="136"/>
        <v>2.1602490360549093E-2</v>
      </c>
      <c r="R700" s="6">
        <f t="shared" si="141"/>
        <v>1.0010242290519806</v>
      </c>
      <c r="S700" s="6">
        <f t="shared" si="147"/>
        <v>8.1099089728511871</v>
      </c>
      <c r="T700" s="13">
        <f t="shared" si="142"/>
        <v>2.6006191754111896E-2</v>
      </c>
      <c r="U700" s="67">
        <f t="shared" si="143"/>
        <v>6.088377622711727E-2</v>
      </c>
      <c r="V700" s="13">
        <f t="shared" si="144"/>
        <v>-3.4877584473005374E-2</v>
      </c>
      <c r="Y700" s="28"/>
      <c r="Z700" s="28"/>
    </row>
    <row r="701" spans="1:26" x14ac:dyDescent="0.35">
      <c r="A701" s="1">
        <v>1928.09</v>
      </c>
      <c r="B701" s="2">
        <v>21.17</v>
      </c>
      <c r="C701" s="3">
        <v>0.83</v>
      </c>
      <c r="D701" s="4">
        <v>1.3120000000000001</v>
      </c>
      <c r="E701" s="5">
        <v>17.3</v>
      </c>
      <c r="F701" s="3">
        <f t="shared" si="145"/>
        <v>1928.708333333281</v>
      </c>
      <c r="G701" s="6">
        <f>G693*4/12+G705*8/12</f>
        <v>3.51</v>
      </c>
      <c r="H701" s="3">
        <f t="shared" si="137"/>
        <v>372.77433121387287</v>
      </c>
      <c r="I701" s="3">
        <f t="shared" si="138"/>
        <v>14.615148554913295</v>
      </c>
      <c r="J701" s="7">
        <f t="shared" si="146"/>
        <v>7681.5452397494</v>
      </c>
      <c r="K701" s="3">
        <f t="shared" si="139"/>
        <v>23.102499884393065</v>
      </c>
      <c r="L701" s="7">
        <f t="shared" si="140"/>
        <v>476.05986559051547</v>
      </c>
      <c r="M701" s="27">
        <f t="shared" si="134"/>
        <v>23.004649446159231</v>
      </c>
      <c r="N701" s="9"/>
      <c r="O701" s="10">
        <f t="shared" si="135"/>
        <v>28.86648138078904</v>
      </c>
      <c r="P701" s="10"/>
      <c r="Q701" s="29">
        <f t="shared" si="136"/>
        <v>1.8121294561627845E-2</v>
      </c>
      <c r="R701" s="6">
        <f t="shared" si="141"/>
        <v>1.0010449676746427</v>
      </c>
      <c r="S701" s="6">
        <f t="shared" si="147"/>
        <v>8.0243631763372658</v>
      </c>
      <c r="T701" s="13">
        <f t="shared" si="142"/>
        <v>1.5651364291484837E-2</v>
      </c>
      <c r="U701" s="67">
        <f t="shared" si="143"/>
        <v>6.2380885312701029E-2</v>
      </c>
      <c r="V701" s="13">
        <f t="shared" si="144"/>
        <v>-4.6729521021216192E-2</v>
      </c>
      <c r="Y701" s="28"/>
      <c r="Z701" s="28"/>
    </row>
    <row r="702" spans="1:26" x14ac:dyDescent="0.35">
      <c r="A702" s="1">
        <v>1928.1</v>
      </c>
      <c r="B702" s="2">
        <v>21.6</v>
      </c>
      <c r="C702" s="3">
        <v>0.8367</v>
      </c>
      <c r="D702" s="4">
        <v>1.335</v>
      </c>
      <c r="E702" s="5">
        <v>17.2</v>
      </c>
      <c r="F702" s="3">
        <f t="shared" si="145"/>
        <v>1928.7916666666142</v>
      </c>
      <c r="G702" s="6">
        <f>G693*3/12+G705*9/12</f>
        <v>3.5324999999999998</v>
      </c>
      <c r="H702" s="3">
        <f t="shared" si="137"/>
        <v>382.55734883720936</v>
      </c>
      <c r="I702" s="3">
        <f t="shared" si="138"/>
        <v>14.818783970930234</v>
      </c>
      <c r="J702" s="7">
        <f t="shared" si="146"/>
        <v>7908.5850741050153</v>
      </c>
      <c r="K702" s="3">
        <f t="shared" si="139"/>
        <v>23.644169476744185</v>
      </c>
      <c r="L702" s="7">
        <f t="shared" si="140"/>
        <v>488.79449416343488</v>
      </c>
      <c r="M702" s="27">
        <f t="shared" si="134"/>
        <v>23.578344239585039</v>
      </c>
      <c r="N702" s="9"/>
      <c r="O702" s="10">
        <f t="shared" si="135"/>
        <v>29.500230182003239</v>
      </c>
      <c r="P702" s="10"/>
      <c r="Q702" s="29">
        <f t="shared" si="136"/>
        <v>1.4345079847843736E-2</v>
      </c>
      <c r="R702" s="6">
        <f t="shared" si="141"/>
        <v>1.0010657033891182</v>
      </c>
      <c r="S702" s="6">
        <f t="shared" si="147"/>
        <v>8.0794504019107016</v>
      </c>
      <c r="T702" s="13">
        <f t="shared" si="142"/>
        <v>2.4584984968320844E-2</v>
      </c>
      <c r="U702" s="67">
        <f t="shared" si="143"/>
        <v>6.2780509152445818E-2</v>
      </c>
      <c r="V702" s="13">
        <f t="shared" si="144"/>
        <v>-3.8195524184124974E-2</v>
      </c>
      <c r="Y702" s="28"/>
      <c r="Z702" s="28"/>
    </row>
    <row r="703" spans="1:26" x14ac:dyDescent="0.35">
      <c r="A703" s="1">
        <v>1928.11</v>
      </c>
      <c r="B703" s="2">
        <v>23.06</v>
      </c>
      <c r="C703" s="3">
        <v>0.84330000000000005</v>
      </c>
      <c r="D703" s="4">
        <v>1.357</v>
      </c>
      <c r="E703" s="5">
        <v>17.2</v>
      </c>
      <c r="F703" s="3">
        <f t="shared" si="145"/>
        <v>1928.8749999999475</v>
      </c>
      <c r="G703" s="6">
        <f>G693*2/12+G705*10/12</f>
        <v>3.5550000000000002</v>
      </c>
      <c r="H703" s="3">
        <f t="shared" si="137"/>
        <v>408.41539186046515</v>
      </c>
      <c r="I703" s="3">
        <f t="shared" si="138"/>
        <v>14.935676494186048</v>
      </c>
      <c r="J703" s="7">
        <f t="shared" si="146"/>
        <v>8468.8772048585342</v>
      </c>
      <c r="K703" s="3">
        <f t="shared" si="139"/>
        <v>24.033811220930232</v>
      </c>
      <c r="L703" s="7">
        <f t="shared" si="140"/>
        <v>498.36367593204812</v>
      </c>
      <c r="M703" s="27">
        <f t="shared" si="134"/>
        <v>25.121984571109596</v>
      </c>
      <c r="N703" s="9"/>
      <c r="O703" s="10">
        <f t="shared" si="135"/>
        <v>31.338079943327831</v>
      </c>
      <c r="P703" s="10"/>
      <c r="Q703" s="29">
        <f t="shared" si="136"/>
        <v>9.6446681414625035E-3</v>
      </c>
      <c r="R703" s="6">
        <f t="shared" si="141"/>
        <v>1.0010864362002887</v>
      </c>
      <c r="S703" s="6">
        <f t="shared" si="147"/>
        <v>8.0880606995862294</v>
      </c>
      <c r="T703" s="13">
        <f t="shared" si="142"/>
        <v>1.8036415439050879E-2</v>
      </c>
      <c r="U703" s="67">
        <f t="shared" si="143"/>
        <v>6.3036366658804743E-2</v>
      </c>
      <c r="V703" s="13">
        <f t="shared" si="144"/>
        <v>-4.4999951219753864E-2</v>
      </c>
      <c r="Y703" s="28"/>
      <c r="Z703" s="28"/>
    </row>
    <row r="704" spans="1:26" x14ac:dyDescent="0.35">
      <c r="A704" s="1">
        <v>1928.12</v>
      </c>
      <c r="B704" s="2">
        <v>23.15</v>
      </c>
      <c r="C704" s="3">
        <v>0.85</v>
      </c>
      <c r="D704" s="4">
        <v>1.38</v>
      </c>
      <c r="E704" s="5">
        <v>17.100000000000001</v>
      </c>
      <c r="F704" s="3">
        <f t="shared" si="145"/>
        <v>1928.9583333332807</v>
      </c>
      <c r="G704" s="6">
        <f>G693*1/12+G705*11/12</f>
        <v>3.5775000000000001</v>
      </c>
      <c r="H704" s="3">
        <f t="shared" si="137"/>
        <v>412.40709649122806</v>
      </c>
      <c r="I704" s="3">
        <f t="shared" si="138"/>
        <v>15.142377192982456</v>
      </c>
      <c r="J704" s="7">
        <f t="shared" si="146"/>
        <v>8577.8149065117614</v>
      </c>
      <c r="K704" s="3">
        <f t="shared" si="139"/>
        <v>24.584094736842101</v>
      </c>
      <c r="L704" s="7">
        <f t="shared" si="140"/>
        <v>511.334106738066</v>
      </c>
      <c r="M704" s="27">
        <f t="shared" si="134"/>
        <v>25.301591027426152</v>
      </c>
      <c r="N704" s="9"/>
      <c r="O704" s="10">
        <f t="shared" si="135"/>
        <v>31.472825431435961</v>
      </c>
      <c r="P704" s="10"/>
      <c r="Q704" s="29">
        <f t="shared" si="136"/>
        <v>7.3264009939585789E-3</v>
      </c>
      <c r="R704" s="6">
        <f t="shared" si="141"/>
        <v>1.0011071661130269</v>
      </c>
      <c r="S704" s="6">
        <f t="shared" si="147"/>
        <v>8.1441978490146614</v>
      </c>
      <c r="T704" s="13">
        <f t="shared" si="142"/>
        <v>1.4079583987518962E-2</v>
      </c>
      <c r="U704" s="67">
        <f t="shared" si="143"/>
        <v>6.2668922020399531E-2</v>
      </c>
      <c r="V704" s="13">
        <f t="shared" si="144"/>
        <v>-4.8589338032880569E-2</v>
      </c>
      <c r="Y704" s="28"/>
      <c r="Z704" s="28"/>
    </row>
    <row r="705" spans="1:26" x14ac:dyDescent="0.35">
      <c r="A705" s="1">
        <v>1929.01</v>
      </c>
      <c r="B705" s="2">
        <v>24.86</v>
      </c>
      <c r="C705" s="3">
        <v>0.86</v>
      </c>
      <c r="D705" s="4">
        <v>1.399</v>
      </c>
      <c r="E705" s="5">
        <v>17.100000000000001</v>
      </c>
      <c r="F705" s="3">
        <f t="shared" si="145"/>
        <v>1929.041666666614</v>
      </c>
      <c r="G705" s="6">
        <v>3.6</v>
      </c>
      <c r="H705" s="3">
        <f t="shared" si="137"/>
        <v>442.86999649122805</v>
      </c>
      <c r="I705" s="3">
        <f t="shared" si="138"/>
        <v>15.320522807017545</v>
      </c>
      <c r="J705" s="7">
        <f t="shared" si="146"/>
        <v>9237.9793510805939</v>
      </c>
      <c r="K705" s="3">
        <f t="shared" si="139"/>
        <v>24.922571403508773</v>
      </c>
      <c r="L705" s="7">
        <f t="shared" si="140"/>
        <v>519.86858858253231</v>
      </c>
      <c r="M705" s="27">
        <f t="shared" ref="M705:M768" si="148">H705/AVERAGE(K585:K704)</f>
        <v>27.083199620832769</v>
      </c>
      <c r="N705" s="9"/>
      <c r="O705" s="10">
        <f t="shared" ref="O705:O768" si="149">J705/AVERAGE(L585:L704)</f>
        <v>33.590937699106426</v>
      </c>
      <c r="P705" s="10"/>
      <c r="Q705" s="29">
        <f t="shared" ref="Q705:Q768" si="150">1/M705-(G705/100-(((E705/E585)^(1/10))-1))</f>
        <v>4.5014539849113633E-3</v>
      </c>
      <c r="R705" s="6">
        <f t="shared" si="141"/>
        <v>1.005154336235617</v>
      </c>
      <c r="S705" s="6">
        <f t="shared" si="147"/>
        <v>8.1532148288908761</v>
      </c>
      <c r="T705" s="13">
        <f t="shared" si="142"/>
        <v>5.4146710609992432E-3</v>
      </c>
      <c r="U705" s="67">
        <f t="shared" si="143"/>
        <v>6.2917657053549014E-2</v>
      </c>
      <c r="V705" s="13">
        <f t="shared" si="144"/>
        <v>-5.7502985992549771E-2</v>
      </c>
      <c r="Y705" s="28"/>
      <c r="Z705" s="28"/>
    </row>
    <row r="706" spans="1:26" x14ac:dyDescent="0.35">
      <c r="A706" s="1">
        <v>1929.02</v>
      </c>
      <c r="B706" s="2">
        <v>24.99</v>
      </c>
      <c r="C706" s="3">
        <v>0.87</v>
      </c>
      <c r="D706" s="4">
        <v>1.4179999999999999</v>
      </c>
      <c r="E706" s="5">
        <v>17.100000000000001</v>
      </c>
      <c r="F706" s="3">
        <f t="shared" si="145"/>
        <v>1929.1249999999472</v>
      </c>
      <c r="G706" s="6">
        <f>G705*11/12+G717*1/12</f>
        <v>3.5741666666666667</v>
      </c>
      <c r="H706" s="3">
        <f t="shared" si="137"/>
        <v>445.1858894736842</v>
      </c>
      <c r="I706" s="3">
        <f t="shared" si="138"/>
        <v>15.498668421052631</v>
      </c>
      <c r="J706" s="7">
        <f t="shared" si="146"/>
        <v>9313.2283783772073</v>
      </c>
      <c r="K706" s="3">
        <f t="shared" si="139"/>
        <v>25.261048070175438</v>
      </c>
      <c r="L706" s="7">
        <f t="shared" si="140"/>
        <v>528.45769670023526</v>
      </c>
      <c r="M706" s="27">
        <f t="shared" si="148"/>
        <v>27.131672798247383</v>
      </c>
      <c r="N706" s="9"/>
      <c r="O706" s="10">
        <f t="shared" si="149"/>
        <v>33.555039532540285</v>
      </c>
      <c r="P706" s="10"/>
      <c r="Q706" s="29">
        <f t="shared" si="150"/>
        <v>6.536990647710135E-3</v>
      </c>
      <c r="R706" s="6">
        <f t="shared" si="141"/>
        <v>1.0051354231371381</v>
      </c>
      <c r="S706" s="6">
        <f t="shared" si="147"/>
        <v>8.1952392395201983</v>
      </c>
      <c r="T706" s="13">
        <f t="shared" si="142"/>
        <v>4.8608310280362499E-3</v>
      </c>
      <c r="U706" s="67">
        <f t="shared" si="143"/>
        <v>6.3459273342527656E-2</v>
      </c>
      <c r="V706" s="13">
        <f t="shared" si="144"/>
        <v>-5.8598442314491406E-2</v>
      </c>
      <c r="Y706" s="28"/>
      <c r="Z706" s="28"/>
    </row>
    <row r="707" spans="1:26" x14ac:dyDescent="0.35">
      <c r="A707" s="1">
        <v>1929.03</v>
      </c>
      <c r="B707" s="2">
        <v>25.43</v>
      </c>
      <c r="C707" s="3">
        <v>0.88</v>
      </c>
      <c r="D707" s="4">
        <v>1.4379999999999999</v>
      </c>
      <c r="E707" s="5">
        <v>17</v>
      </c>
      <c r="F707" s="3">
        <f t="shared" si="145"/>
        <v>1929.2083333332805</v>
      </c>
      <c r="G707" s="6">
        <f>G705*10/12+G717*2/12</f>
        <v>3.5483333333333333</v>
      </c>
      <c r="H707" s="3">
        <f t="shared" si="137"/>
        <v>455.68914529411768</v>
      </c>
      <c r="I707" s="3">
        <f t="shared" si="138"/>
        <v>15.769030588235296</v>
      </c>
      <c r="J707" s="7">
        <f t="shared" si="146"/>
        <v>9560.4455627167335</v>
      </c>
      <c r="K707" s="3">
        <f t="shared" si="139"/>
        <v>25.768029529411766</v>
      </c>
      <c r="L707" s="7">
        <f t="shared" si="140"/>
        <v>540.61819579971143</v>
      </c>
      <c r="M707" s="27">
        <f t="shared" si="148"/>
        <v>27.675748437861884</v>
      </c>
      <c r="N707" s="9"/>
      <c r="O707" s="10">
        <f t="shared" si="149"/>
        <v>34.129290955610223</v>
      </c>
      <c r="P707" s="10"/>
      <c r="Q707" s="29">
        <f t="shared" si="150"/>
        <v>4.2490483780683874E-3</v>
      </c>
      <c r="R707" s="6">
        <f t="shared" si="141"/>
        <v>1.0051165144351146</v>
      </c>
      <c r="S707" s="6">
        <f t="shared" si="147"/>
        <v>8.2857801152000672</v>
      </c>
      <c r="T707" s="13">
        <f t="shared" si="142"/>
        <v>2.500779898800598E-3</v>
      </c>
      <c r="U707" s="67">
        <f t="shared" si="143"/>
        <v>6.2616257629791949E-2</v>
      </c>
      <c r="V707" s="13">
        <f t="shared" si="144"/>
        <v>-6.0115477730991351E-2</v>
      </c>
      <c r="Y707" s="28"/>
      <c r="Z707" s="28"/>
    </row>
    <row r="708" spans="1:26" x14ac:dyDescent="0.35">
      <c r="A708" s="1">
        <v>1929.04</v>
      </c>
      <c r="B708" s="2">
        <v>25.28</v>
      </c>
      <c r="C708" s="3">
        <v>0.89</v>
      </c>
      <c r="D708" s="4">
        <v>1.4570000000000001</v>
      </c>
      <c r="E708" s="5">
        <v>16.899999999999999</v>
      </c>
      <c r="F708" s="3">
        <f t="shared" si="145"/>
        <v>1929.2916666666138</v>
      </c>
      <c r="G708" s="6">
        <f>G705*9/12+G717*3/12</f>
        <v>3.5225</v>
      </c>
      <c r="H708" s="3">
        <f t="shared" si="137"/>
        <v>455.68172307692316</v>
      </c>
      <c r="I708" s="3">
        <f t="shared" si="138"/>
        <v>16.04259230769231</v>
      </c>
      <c r="J708" s="7">
        <f t="shared" si="146"/>
        <v>9588.3378981637397</v>
      </c>
      <c r="K708" s="3">
        <f t="shared" si="139"/>
        <v>26.262985384615391</v>
      </c>
      <c r="L708" s="7">
        <f t="shared" si="140"/>
        <v>552.61899990603524</v>
      </c>
      <c r="M708" s="27">
        <f t="shared" si="148"/>
        <v>27.568454472898292</v>
      </c>
      <c r="N708" s="9"/>
      <c r="O708" s="10">
        <f t="shared" si="149"/>
        <v>33.902563138115326</v>
      </c>
      <c r="P708" s="10"/>
      <c r="Q708" s="29">
        <f t="shared" si="150"/>
        <v>2.2395419813420053E-3</v>
      </c>
      <c r="R708" s="6">
        <f t="shared" si="141"/>
        <v>1.0050976101380349</v>
      </c>
      <c r="S708" s="6">
        <f t="shared" si="147"/>
        <v>8.3774535673974242</v>
      </c>
      <c r="T708" s="13">
        <f t="shared" si="142"/>
        <v>-1.0075621235658749E-2</v>
      </c>
      <c r="U708" s="67">
        <f t="shared" si="143"/>
        <v>6.2538103166611236E-2</v>
      </c>
      <c r="V708" s="13">
        <f t="shared" si="144"/>
        <v>-7.2613724402269986E-2</v>
      </c>
      <c r="Y708" s="28"/>
      <c r="Z708" s="28"/>
    </row>
    <row r="709" spans="1:26" x14ac:dyDescent="0.35">
      <c r="A709" s="1">
        <v>1929.05</v>
      </c>
      <c r="B709" s="2">
        <v>25.66</v>
      </c>
      <c r="C709" s="3">
        <v>0.9</v>
      </c>
      <c r="D709" s="4">
        <v>1.476</v>
      </c>
      <c r="E709" s="5">
        <v>17</v>
      </c>
      <c r="F709" s="3">
        <f t="shared" si="145"/>
        <v>1929.374999999947</v>
      </c>
      <c r="G709" s="6">
        <f>G705*8/12+G717*4/12</f>
        <v>3.4966666666666666</v>
      </c>
      <c r="H709" s="3">
        <f t="shared" si="137"/>
        <v>459.81059647058828</v>
      </c>
      <c r="I709" s="3">
        <f t="shared" si="138"/>
        <v>16.127417647058824</v>
      </c>
      <c r="J709" s="7">
        <f t="shared" si="146"/>
        <v>9703.4956747399028</v>
      </c>
      <c r="K709" s="3">
        <f t="shared" si="139"/>
        <v>26.44896494117647</v>
      </c>
      <c r="L709" s="7">
        <f t="shared" si="140"/>
        <v>558.15898737007387</v>
      </c>
      <c r="M709" s="27">
        <f t="shared" si="148"/>
        <v>27.698586875008125</v>
      </c>
      <c r="N709" s="9"/>
      <c r="O709" s="10">
        <f t="shared" si="149"/>
        <v>33.970071523184821</v>
      </c>
      <c r="P709" s="10"/>
      <c r="Q709" s="29">
        <f t="shared" si="150"/>
        <v>1.7264044494609415E-3</v>
      </c>
      <c r="R709" s="6">
        <f t="shared" si="141"/>
        <v>1.0050787102544052</v>
      </c>
      <c r="S709" s="6">
        <f t="shared" si="147"/>
        <v>8.3706282151650733</v>
      </c>
      <c r="T709" s="13">
        <f t="shared" si="142"/>
        <v>-7.277053560235891E-3</v>
      </c>
      <c r="U709" s="67">
        <f t="shared" si="143"/>
        <v>6.2947552851443822E-2</v>
      </c>
      <c r="V709" s="13">
        <f t="shared" si="144"/>
        <v>-7.0224606411679713E-2</v>
      </c>
      <c r="Y709" s="28"/>
      <c r="Z709" s="28"/>
    </row>
    <row r="710" spans="1:26" x14ac:dyDescent="0.35">
      <c r="A710" s="1">
        <v>1929.06</v>
      </c>
      <c r="B710" s="2">
        <v>26.15</v>
      </c>
      <c r="C710" s="3">
        <v>0.91</v>
      </c>
      <c r="D710" s="4">
        <v>1.4950000000000001</v>
      </c>
      <c r="E710" s="5">
        <v>17.100000000000001</v>
      </c>
      <c r="F710" s="3">
        <f t="shared" si="145"/>
        <v>1929.4583333332803</v>
      </c>
      <c r="G710" s="6">
        <f>G705*7/12+G717*5/12</f>
        <v>3.4708333333333332</v>
      </c>
      <c r="H710" s="3">
        <f t="shared" si="137"/>
        <v>465.85078070175433</v>
      </c>
      <c r="I710" s="3">
        <f t="shared" si="138"/>
        <v>16.211250877192981</v>
      </c>
      <c r="J710" s="7">
        <f t="shared" si="146"/>
        <v>9859.4723290616421</v>
      </c>
      <c r="K710" s="3">
        <f t="shared" si="139"/>
        <v>26.632769298245616</v>
      </c>
      <c r="L710" s="7">
        <f t="shared" si="140"/>
        <v>563.66772971117234</v>
      </c>
      <c r="M710" s="27">
        <f t="shared" si="148"/>
        <v>27.93546783028868</v>
      </c>
      <c r="N710" s="9"/>
      <c r="O710" s="10">
        <f t="shared" si="149"/>
        <v>34.16978639311391</v>
      </c>
      <c r="P710" s="10"/>
      <c r="Q710" s="29">
        <f t="shared" si="150"/>
        <v>2.2656304519138026E-3</v>
      </c>
      <c r="R710" s="6">
        <f t="shared" si="141"/>
        <v>1.0050598147927496</v>
      </c>
      <c r="S710" s="6">
        <f t="shared" si="147"/>
        <v>8.3639405601633428</v>
      </c>
      <c r="T710" s="13">
        <f t="shared" si="142"/>
        <v>-6.7246569397463318E-3</v>
      </c>
      <c r="U710" s="67">
        <f t="shared" si="143"/>
        <v>6.3354446534160225E-2</v>
      </c>
      <c r="V710" s="13">
        <f t="shared" si="144"/>
        <v>-7.0079103473906557E-2</v>
      </c>
      <c r="Y710" s="28"/>
      <c r="Z710" s="28"/>
    </row>
    <row r="711" spans="1:26" x14ac:dyDescent="0.35">
      <c r="A711" s="1">
        <v>1929.07</v>
      </c>
      <c r="B711" s="2">
        <v>28.48</v>
      </c>
      <c r="C711" s="3">
        <v>0.92</v>
      </c>
      <c r="D711" s="4">
        <v>1.514</v>
      </c>
      <c r="E711" s="5">
        <v>17.3</v>
      </c>
      <c r="F711" s="3">
        <f t="shared" si="145"/>
        <v>1929.5416666666135</v>
      </c>
      <c r="G711" s="6">
        <f>G705*6/12+G717*6/12</f>
        <v>3.4450000000000003</v>
      </c>
      <c r="H711" s="3">
        <f t="shared" si="137"/>
        <v>501.49329017341046</v>
      </c>
      <c r="I711" s="3">
        <f t="shared" si="138"/>
        <v>16.199923699421966</v>
      </c>
      <c r="J711" s="7">
        <f t="shared" si="146"/>
        <v>10642.398055361031</v>
      </c>
      <c r="K711" s="3">
        <f t="shared" si="139"/>
        <v>26.659439653179192</v>
      </c>
      <c r="L711" s="7">
        <f t="shared" si="140"/>
        <v>565.75107639805469</v>
      </c>
      <c r="M711" s="27">
        <f t="shared" si="148"/>
        <v>29.933289406842206</v>
      </c>
      <c r="N711" s="9"/>
      <c r="O711" s="10">
        <f t="shared" si="149"/>
        <v>36.51095196842045</v>
      </c>
      <c r="P711" s="10"/>
      <c r="Q711" s="29">
        <f t="shared" si="150"/>
        <v>-1.618582994118066E-3</v>
      </c>
      <c r="R711" s="6">
        <f t="shared" si="141"/>
        <v>1.0050409237616102</v>
      </c>
      <c r="S711" s="6">
        <f t="shared" si="147"/>
        <v>8.3090783474412859</v>
      </c>
      <c r="T711" s="13">
        <f t="shared" si="142"/>
        <v>-1.1518120437314039E-2</v>
      </c>
      <c r="U711" s="67">
        <f t="shared" si="143"/>
        <v>6.4375675992686343E-2</v>
      </c>
      <c r="V711" s="13">
        <f t="shared" si="144"/>
        <v>-7.5893796430000382E-2</v>
      </c>
      <c r="Y711" s="28"/>
      <c r="Z711" s="28"/>
    </row>
    <row r="712" spans="1:26" x14ac:dyDescent="0.35">
      <c r="A712" s="1">
        <v>1929.08</v>
      </c>
      <c r="B712" s="2">
        <v>30.1</v>
      </c>
      <c r="C712" s="3">
        <v>0.93</v>
      </c>
      <c r="D712" s="4">
        <v>1.5329999999999999</v>
      </c>
      <c r="E712" s="5">
        <v>17.3</v>
      </c>
      <c r="F712" s="3">
        <f t="shared" si="145"/>
        <v>1929.6249999999468</v>
      </c>
      <c r="G712" s="6">
        <f>G705*5/12+G717*7/12</f>
        <v>3.4191666666666665</v>
      </c>
      <c r="H712" s="3">
        <f t="shared" si="137"/>
        <v>530.01924277456658</v>
      </c>
      <c r="I712" s="3">
        <f t="shared" si="138"/>
        <v>16.376009826589595</v>
      </c>
      <c r="J712" s="7">
        <f t="shared" si="146"/>
        <v>11276.719357993594</v>
      </c>
      <c r="K712" s="3">
        <f t="shared" si="139"/>
        <v>26.994003294797686</v>
      </c>
      <c r="L712" s="7">
        <f t="shared" si="140"/>
        <v>574.32593939548758</v>
      </c>
      <c r="M712" s="27">
        <f t="shared" si="148"/>
        <v>31.480313247173001</v>
      </c>
      <c r="N712" s="9"/>
      <c r="O712" s="10">
        <f t="shared" si="149"/>
        <v>38.291695558437276</v>
      </c>
      <c r="P712" s="10"/>
      <c r="Q712" s="29">
        <f t="shared" si="150"/>
        <v>-4.7089853208238802E-3</v>
      </c>
      <c r="R712" s="6">
        <f t="shared" si="141"/>
        <v>1.0050220371695462</v>
      </c>
      <c r="S712" s="6">
        <f t="shared" si="147"/>
        <v>8.3509637779199846</v>
      </c>
      <c r="T712" s="13">
        <f t="shared" si="142"/>
        <v>-1.8271445101654349E-2</v>
      </c>
      <c r="U712" s="67">
        <f t="shared" si="143"/>
        <v>6.4160723180495705E-2</v>
      </c>
      <c r="V712" s="13">
        <f t="shared" si="144"/>
        <v>-8.2432168282150053E-2</v>
      </c>
      <c r="Y712" s="28"/>
      <c r="Z712" s="28"/>
    </row>
    <row r="713" spans="1:26" x14ac:dyDescent="0.35">
      <c r="A713" s="1">
        <v>1929.09</v>
      </c>
      <c r="B713" s="2">
        <v>31.3</v>
      </c>
      <c r="C713" s="3">
        <v>0.94</v>
      </c>
      <c r="D713" s="4">
        <v>1.552</v>
      </c>
      <c r="E713" s="5">
        <v>17.3</v>
      </c>
      <c r="F713" s="3">
        <f t="shared" si="145"/>
        <v>1929.7083333332801</v>
      </c>
      <c r="G713" s="6">
        <f>G705*4/12+G717*8/12</f>
        <v>3.3933333333333335</v>
      </c>
      <c r="H713" s="3">
        <f t="shared" ref="H713:H776" si="151">B713*$E$1838/E713</f>
        <v>551.14957803468212</v>
      </c>
      <c r="I713" s="3">
        <f t="shared" ref="I713:I776" si="152">C713*$E$1838/E713</f>
        <v>16.552095953757227</v>
      </c>
      <c r="J713" s="7">
        <f t="shared" si="146"/>
        <v>11755.636509022444</v>
      </c>
      <c r="K713" s="3">
        <f t="shared" ref="K713:K776" si="153">D713*$E$1838/E713</f>
        <v>27.328566936416188</v>
      </c>
      <c r="L713" s="7">
        <f t="shared" ref="L713:L776" si="154">K713*(J713/H713)</f>
        <v>582.89929271574556</v>
      </c>
      <c r="M713" s="27">
        <f t="shared" si="148"/>
        <v>32.563788598776704</v>
      </c>
      <c r="N713" s="9"/>
      <c r="O713" s="10">
        <f t="shared" si="149"/>
        <v>39.500688697971917</v>
      </c>
      <c r="P713" s="10"/>
      <c r="Q713" s="29">
        <f t="shared" si="150"/>
        <v>-6.0695163108649697E-3</v>
      </c>
      <c r="R713" s="6">
        <f t="shared" ref="R713:R776" si="155">((G713/G714+G713/1200+((1+G714/1200)^(-119))*(1-G713/G714)))</f>
        <v>1.0050031550251359</v>
      </c>
      <c r="S713" s="6">
        <f t="shared" si="147"/>
        <v>8.3929026284142321</v>
      </c>
      <c r="T713" s="13">
        <f t="shared" ref="T713:T776" si="156">(($J833/$J713)^(1/10)-1)</f>
        <v>-1.4156423600160672E-2</v>
      </c>
      <c r="U713" s="67">
        <f t="shared" ref="U713:U776" si="157">(($S833/$S713)^(1/10)-1)</f>
        <v>6.1661091802936552E-2</v>
      </c>
      <c r="V713" s="13">
        <f t="shared" ref="V713:V776" si="158">T713-U713</f>
        <v>-7.5817515403097224E-2</v>
      </c>
      <c r="Y713" s="28"/>
      <c r="Z713" s="28"/>
    </row>
    <row r="714" spans="1:26" x14ac:dyDescent="0.35">
      <c r="A714" s="1">
        <v>1929.1</v>
      </c>
      <c r="B714" s="2">
        <v>27.99</v>
      </c>
      <c r="C714" s="3">
        <v>0.95</v>
      </c>
      <c r="D714" s="4">
        <v>1.5720000000000001</v>
      </c>
      <c r="E714" s="5">
        <v>17.3</v>
      </c>
      <c r="F714" s="3">
        <f t="shared" ref="F714:F777" si="159">F713+1/12</f>
        <v>1929.7916666666133</v>
      </c>
      <c r="G714" s="6">
        <f>G705*3/12+G717*9/12</f>
        <v>3.3674999999999997</v>
      </c>
      <c r="H714" s="3">
        <f t="shared" si="151"/>
        <v>492.86506994219656</v>
      </c>
      <c r="I714" s="3">
        <f t="shared" si="152"/>
        <v>16.728182080924856</v>
      </c>
      <c r="J714" s="7">
        <f t="shared" ref="J714:J777" si="160">J713*((H714+(I714/12))/H713)</f>
        <v>10542.201931134265</v>
      </c>
      <c r="K714" s="3">
        <f t="shared" si="153"/>
        <v>27.680739190751446</v>
      </c>
      <c r="L714" s="7">
        <f t="shared" si="154"/>
        <v>592.08079441740142</v>
      </c>
      <c r="M714" s="27">
        <f t="shared" si="148"/>
        <v>28.961067164354791</v>
      </c>
      <c r="N714" s="9"/>
      <c r="O714" s="10">
        <f t="shared" si="149"/>
        <v>35.047458190086402</v>
      </c>
      <c r="P714" s="10"/>
      <c r="Q714" s="29">
        <f t="shared" si="150"/>
        <v>-3.6562270419569914E-3</v>
      </c>
      <c r="R714" s="6">
        <f t="shared" si="155"/>
        <v>1.0049842773369742</v>
      </c>
      <c r="S714" s="6">
        <f t="shared" ref="S714:S777" si="161">S713*R713*E713/E714</f>
        <v>8.4348936213750587</v>
      </c>
      <c r="T714" s="13">
        <f t="shared" si="156"/>
        <v>-1.2635553549185108E-3</v>
      </c>
      <c r="U714" s="67">
        <f t="shared" si="157"/>
        <v>6.2204364033594972E-2</v>
      </c>
      <c r="V714" s="13">
        <f t="shared" si="158"/>
        <v>-6.3467919388513483E-2</v>
      </c>
      <c r="Y714" s="28"/>
      <c r="Z714" s="28"/>
    </row>
    <row r="715" spans="1:26" x14ac:dyDescent="0.35">
      <c r="A715" s="1">
        <v>1929.11</v>
      </c>
      <c r="B715" s="2">
        <v>20.58</v>
      </c>
      <c r="C715" s="3">
        <v>0.96</v>
      </c>
      <c r="D715" s="4">
        <v>1.591</v>
      </c>
      <c r="E715" s="5">
        <v>17.3</v>
      </c>
      <c r="F715" s="3">
        <f t="shared" si="159"/>
        <v>1929.8749999999466</v>
      </c>
      <c r="G715" s="6">
        <f>G705*2/12+G717*10/12</f>
        <v>3.3416666666666668</v>
      </c>
      <c r="H715" s="3">
        <f t="shared" si="151"/>
        <v>362.38524971098269</v>
      </c>
      <c r="I715" s="3">
        <f t="shared" si="152"/>
        <v>16.904268208092486</v>
      </c>
      <c r="J715" s="7">
        <f t="shared" si="160"/>
        <v>7781.4180742134304</v>
      </c>
      <c r="K715" s="3">
        <f t="shared" si="153"/>
        <v>28.01530283236994</v>
      </c>
      <c r="L715" s="7">
        <f t="shared" si="154"/>
        <v>601.56638270522672</v>
      </c>
      <c r="M715" s="27">
        <f t="shared" si="148"/>
        <v>21.171036000097043</v>
      </c>
      <c r="N715" s="9"/>
      <c r="O715" s="10">
        <f t="shared" si="149"/>
        <v>25.58877076396276</v>
      </c>
      <c r="P715" s="10"/>
      <c r="Q715" s="29">
        <f t="shared" si="150"/>
        <v>7.1336922722850596E-3</v>
      </c>
      <c r="R715" s="6">
        <f t="shared" si="155"/>
        <v>1.0049654041136753</v>
      </c>
      <c r="S715" s="6">
        <f t="shared" si="161"/>
        <v>8.4769354704918669</v>
      </c>
      <c r="T715" s="13">
        <f t="shared" si="156"/>
        <v>2.8082333031990148E-2</v>
      </c>
      <c r="U715" s="67">
        <f t="shared" si="157"/>
        <v>6.1992738541376768E-2</v>
      </c>
      <c r="V715" s="13">
        <f t="shared" si="158"/>
        <v>-3.3910405509386621E-2</v>
      </c>
      <c r="Y715" s="28"/>
      <c r="Z715" s="28"/>
    </row>
    <row r="716" spans="1:26" x14ac:dyDescent="0.35">
      <c r="A716" s="1">
        <v>1929.12</v>
      </c>
      <c r="B716" s="2">
        <v>21.4</v>
      </c>
      <c r="C716" s="3">
        <v>0.97</v>
      </c>
      <c r="D716" s="4">
        <v>1.61</v>
      </c>
      <c r="E716" s="5">
        <v>17.2</v>
      </c>
      <c r="F716" s="3">
        <f t="shared" si="159"/>
        <v>1929.9583333332798</v>
      </c>
      <c r="G716" s="6">
        <f>G705*1/12+G717*11/12</f>
        <v>3.315833333333333</v>
      </c>
      <c r="H716" s="3">
        <f t="shared" si="151"/>
        <v>379.01515116279069</v>
      </c>
      <c r="I716" s="3">
        <f t="shared" si="152"/>
        <v>17.179658720930234</v>
      </c>
      <c r="J716" s="7">
        <f t="shared" si="160"/>
        <v>8169.249508894889</v>
      </c>
      <c r="K716" s="3">
        <f t="shared" si="153"/>
        <v>28.514691279069773</v>
      </c>
      <c r="L716" s="7">
        <f t="shared" si="154"/>
        <v>614.60241632340069</v>
      </c>
      <c r="M716" s="27">
        <f t="shared" si="148"/>
        <v>22.007373176418334</v>
      </c>
      <c r="N716" s="9"/>
      <c r="O716" s="10">
        <f t="shared" si="149"/>
        <v>26.566024428345173</v>
      </c>
      <c r="P716" s="10"/>
      <c r="Q716" s="29">
        <f t="shared" si="150"/>
        <v>2.9000080484936838E-3</v>
      </c>
      <c r="R716" s="6">
        <f t="shared" si="155"/>
        <v>1.0049465353638702</v>
      </c>
      <c r="S716" s="6">
        <f t="shared" si="161"/>
        <v>8.5685561067992708</v>
      </c>
      <c r="T716" s="13">
        <f t="shared" si="156"/>
        <v>2.1070856264751692E-2</v>
      </c>
      <c r="U716" s="67">
        <f t="shared" si="157"/>
        <v>6.1166767981337911E-2</v>
      </c>
      <c r="V716" s="13">
        <f t="shared" si="158"/>
        <v>-4.0095911716586219E-2</v>
      </c>
      <c r="Y716" s="28"/>
      <c r="Z716" s="28"/>
    </row>
    <row r="717" spans="1:26" x14ac:dyDescent="0.35">
      <c r="A717" s="1">
        <v>1930.01</v>
      </c>
      <c r="B717" s="2">
        <v>21.71</v>
      </c>
      <c r="C717" s="3">
        <v>0.9708</v>
      </c>
      <c r="D717" s="4">
        <v>1.5569999999999999</v>
      </c>
      <c r="E717" s="5">
        <v>17.100000000000001</v>
      </c>
      <c r="F717" s="3">
        <f t="shared" si="159"/>
        <v>1930.0416666666131</v>
      </c>
      <c r="G717" s="6">
        <v>3.29</v>
      </c>
      <c r="H717" s="3">
        <f t="shared" si="151"/>
        <v>386.75412807017545</v>
      </c>
      <c r="I717" s="3">
        <f t="shared" si="152"/>
        <v>17.294376210526313</v>
      </c>
      <c r="J717" s="7">
        <f t="shared" si="160"/>
        <v>8367.1179562827128</v>
      </c>
      <c r="K717" s="3">
        <f t="shared" si="153"/>
        <v>27.737272105263159</v>
      </c>
      <c r="L717" s="7">
        <f t="shared" si="154"/>
        <v>600.0738211852688</v>
      </c>
      <c r="M717" s="27">
        <f t="shared" si="148"/>
        <v>22.31072429433685</v>
      </c>
      <c r="N717" s="9"/>
      <c r="O717" s="10">
        <f t="shared" si="149"/>
        <v>26.89846989632856</v>
      </c>
      <c r="P717" s="10"/>
      <c r="Q717" s="29">
        <f t="shared" si="150"/>
        <v>-1.0822635497041017E-4</v>
      </c>
      <c r="R717" s="6">
        <f t="shared" si="155"/>
        <v>1.0023895841277941</v>
      </c>
      <c r="S717" s="6">
        <f t="shared" si="161"/>
        <v>8.6612971513859858</v>
      </c>
      <c r="T717" s="13">
        <f t="shared" si="156"/>
        <v>1.9211684678503316E-2</v>
      </c>
      <c r="U717" s="67">
        <f t="shared" si="157"/>
        <v>6.1099191151374077E-2</v>
      </c>
      <c r="V717" s="13">
        <f t="shared" si="158"/>
        <v>-4.1887506472870761E-2</v>
      </c>
      <c r="Y717" s="28"/>
      <c r="Z717" s="28"/>
    </row>
    <row r="718" spans="1:26" x14ac:dyDescent="0.35">
      <c r="A718" s="1">
        <v>1930.02</v>
      </c>
      <c r="B718" s="2">
        <v>23.07</v>
      </c>
      <c r="C718" s="3">
        <v>0.97170000000000001</v>
      </c>
      <c r="D718" s="4">
        <v>1.5029999999999999</v>
      </c>
      <c r="E718" s="5">
        <v>17</v>
      </c>
      <c r="F718" s="3">
        <f t="shared" si="159"/>
        <v>1930.1249999999463</v>
      </c>
      <c r="G718" s="6">
        <f>G717*11/12+G729*1/12</f>
        <v>3.2941666666666665</v>
      </c>
      <c r="H718" s="3">
        <f t="shared" si="151"/>
        <v>413.39947235294119</v>
      </c>
      <c r="I718" s="3">
        <f t="shared" si="152"/>
        <v>17.412235252941176</v>
      </c>
      <c r="J718" s="7">
        <f t="shared" si="160"/>
        <v>8974.9604425664038</v>
      </c>
      <c r="K718" s="3">
        <f t="shared" si="153"/>
        <v>26.932787470588238</v>
      </c>
      <c r="L718" s="7">
        <f t="shared" si="154"/>
        <v>584.71458800075015</v>
      </c>
      <c r="M718" s="27">
        <f t="shared" si="148"/>
        <v>23.697117749335881</v>
      </c>
      <c r="N718" s="9"/>
      <c r="O718" s="10">
        <f t="shared" si="149"/>
        <v>28.533590991681297</v>
      </c>
      <c r="P718" s="10"/>
      <c r="Q718" s="29">
        <f t="shared" si="150"/>
        <v>-4.3688622144010744E-3</v>
      </c>
      <c r="R718" s="6">
        <f t="shared" si="155"/>
        <v>1.0023931255535405</v>
      </c>
      <c r="S718" s="6">
        <f t="shared" si="161"/>
        <v>8.7330646028179011</v>
      </c>
      <c r="T718" s="13">
        <f t="shared" si="156"/>
        <v>1.1135166996763424E-2</v>
      </c>
      <c r="U718" s="67">
        <f t="shared" si="157"/>
        <v>5.9863107018888639E-2</v>
      </c>
      <c r="V718" s="13">
        <f t="shared" si="158"/>
        <v>-4.8727940022125216E-2</v>
      </c>
      <c r="Y718" s="28"/>
      <c r="Z718" s="28"/>
    </row>
    <row r="719" spans="1:26" x14ac:dyDescent="0.35">
      <c r="A719" s="1">
        <v>1930.03</v>
      </c>
      <c r="B719" s="2">
        <v>23.94</v>
      </c>
      <c r="C719" s="3">
        <v>0.97250000000000003</v>
      </c>
      <c r="D719" s="4">
        <v>1.45</v>
      </c>
      <c r="E719" s="5">
        <v>16.899999999999999</v>
      </c>
      <c r="F719" s="3">
        <f t="shared" si="159"/>
        <v>1930.2083333332796</v>
      </c>
      <c r="G719" s="6">
        <f>G717*10/12+G729*2/12</f>
        <v>3.2983333333333333</v>
      </c>
      <c r="H719" s="3">
        <f t="shared" si="151"/>
        <v>431.52770769230779</v>
      </c>
      <c r="I719" s="3">
        <f t="shared" si="152"/>
        <v>17.52968653846154</v>
      </c>
      <c r="J719" s="7">
        <f t="shared" si="160"/>
        <v>9400.2412998482541</v>
      </c>
      <c r="K719" s="3">
        <f t="shared" si="153"/>
        <v>26.136807692307695</v>
      </c>
      <c r="L719" s="7">
        <f t="shared" si="154"/>
        <v>569.35463177861186</v>
      </c>
      <c r="M719" s="27">
        <f t="shared" si="148"/>
        <v>24.58660779266885</v>
      </c>
      <c r="N719" s="9"/>
      <c r="O719" s="10">
        <f t="shared" si="149"/>
        <v>29.568429499384319</v>
      </c>
      <c r="P719" s="10"/>
      <c r="Q719" s="29">
        <f t="shared" si="150"/>
        <v>-7.5243722051968054E-3</v>
      </c>
      <c r="R719" s="6">
        <f t="shared" si="155"/>
        <v>1.0023966669604922</v>
      </c>
      <c r="S719" s="6">
        <f t="shared" si="161"/>
        <v>8.8057625259735879</v>
      </c>
      <c r="T719" s="13">
        <f t="shared" si="156"/>
        <v>6.3205244586239662E-3</v>
      </c>
      <c r="U719" s="67">
        <f t="shared" si="157"/>
        <v>5.938187845837839E-2</v>
      </c>
      <c r="V719" s="13">
        <f t="shared" si="158"/>
        <v>-5.3061353999754424E-2</v>
      </c>
      <c r="Y719" s="28"/>
      <c r="Z719" s="28"/>
    </row>
    <row r="720" spans="1:26" x14ac:dyDescent="0.35">
      <c r="A720" s="1">
        <v>1930.04</v>
      </c>
      <c r="B720" s="2">
        <v>25.46</v>
      </c>
      <c r="C720" s="3">
        <v>0.97330000000000005</v>
      </c>
      <c r="D720" s="4">
        <v>1.397</v>
      </c>
      <c r="E720" s="5">
        <v>17</v>
      </c>
      <c r="F720" s="3">
        <f t="shared" si="159"/>
        <v>1930.2916666666129</v>
      </c>
      <c r="G720" s="6">
        <f>G717*9/12+G729*3/12</f>
        <v>3.3024999999999998</v>
      </c>
      <c r="H720" s="3">
        <f t="shared" si="151"/>
        <v>456.22672588235298</v>
      </c>
      <c r="I720" s="3">
        <f t="shared" si="152"/>
        <v>17.440906217647061</v>
      </c>
      <c r="J720" s="7">
        <f t="shared" si="160"/>
        <v>9969.9361778008315</v>
      </c>
      <c r="K720" s="3">
        <f t="shared" si="153"/>
        <v>25.033336058823533</v>
      </c>
      <c r="L720" s="7">
        <f t="shared" si="154"/>
        <v>547.05423567901664</v>
      </c>
      <c r="M720" s="27">
        <f t="shared" si="148"/>
        <v>25.843436862018319</v>
      </c>
      <c r="N720" s="9"/>
      <c r="O720" s="10">
        <f t="shared" si="149"/>
        <v>31.040920119317061</v>
      </c>
      <c r="P720" s="10"/>
      <c r="Q720" s="29">
        <f t="shared" si="150"/>
        <v>-1.1914769695241939E-2</v>
      </c>
      <c r="R720" s="6">
        <f t="shared" si="155"/>
        <v>1.0024002083486547</v>
      </c>
      <c r="S720" s="6">
        <f t="shared" si="161"/>
        <v>8.7749442589869329</v>
      </c>
      <c r="T720" s="13">
        <f t="shared" si="156"/>
        <v>1.8327063012248956E-3</v>
      </c>
      <c r="U720" s="67">
        <f t="shared" si="157"/>
        <v>6.0148981425597992E-2</v>
      </c>
      <c r="V720" s="13">
        <f t="shared" si="158"/>
        <v>-5.8316275124373096E-2</v>
      </c>
      <c r="Y720" s="28"/>
      <c r="Z720" s="28"/>
    </row>
    <row r="721" spans="1:26" x14ac:dyDescent="0.35">
      <c r="A721" s="1">
        <v>1930.05</v>
      </c>
      <c r="B721" s="2">
        <v>23.94</v>
      </c>
      <c r="C721" s="3">
        <v>0.97419999999999995</v>
      </c>
      <c r="D721" s="4">
        <v>1.343</v>
      </c>
      <c r="E721" s="5">
        <v>16.899999999999999</v>
      </c>
      <c r="F721" s="3">
        <f t="shared" si="159"/>
        <v>1930.3749999999461</v>
      </c>
      <c r="G721" s="6">
        <f>G717*8/12+G729*4/12</f>
        <v>3.3066666666666666</v>
      </c>
      <c r="H721" s="3">
        <f t="shared" si="151"/>
        <v>431.52770769230779</v>
      </c>
      <c r="I721" s="3">
        <f t="shared" si="152"/>
        <v>17.560329692307693</v>
      </c>
      <c r="J721" s="7">
        <f t="shared" si="160"/>
        <v>9462.1666675791912</v>
      </c>
      <c r="K721" s="3">
        <f t="shared" si="153"/>
        <v>24.208091538461542</v>
      </c>
      <c r="L721" s="7">
        <f t="shared" si="154"/>
        <v>530.81411171925026</v>
      </c>
      <c r="M721" s="27">
        <f t="shared" si="148"/>
        <v>24.309760633908176</v>
      </c>
      <c r="N721" s="9"/>
      <c r="O721" s="10">
        <f t="shared" si="149"/>
        <v>29.174802108989038</v>
      </c>
      <c r="P721" s="10"/>
      <c r="Q721" s="29">
        <f t="shared" si="150"/>
        <v>-1.1533983314308084E-2</v>
      </c>
      <c r="R721" s="6">
        <f t="shared" si="155"/>
        <v>1.0024037497180343</v>
      </c>
      <c r="S721" s="6">
        <f t="shared" si="161"/>
        <v>8.8480533259619936</v>
      </c>
      <c r="T721" s="13">
        <f t="shared" si="156"/>
        <v>-7.2291765565829502E-3</v>
      </c>
      <c r="U721" s="67">
        <f t="shared" si="157"/>
        <v>5.9663488081115545E-2</v>
      </c>
      <c r="V721" s="13">
        <f t="shared" si="158"/>
        <v>-6.6892664637698496E-2</v>
      </c>
      <c r="Y721" s="28"/>
      <c r="Z721" s="28"/>
    </row>
    <row r="722" spans="1:26" x14ac:dyDescent="0.35">
      <c r="A722" s="1">
        <v>1930.06</v>
      </c>
      <c r="B722" s="2">
        <v>21.52</v>
      </c>
      <c r="C722" s="3">
        <v>0.97499999999999998</v>
      </c>
      <c r="D722" s="4">
        <v>1.29</v>
      </c>
      <c r="E722" s="5">
        <v>16.8</v>
      </c>
      <c r="F722" s="3">
        <f t="shared" si="159"/>
        <v>1930.4583333332794</v>
      </c>
      <c r="G722" s="6">
        <f>G717*7/12+G729*5/12</f>
        <v>3.3108333333333331</v>
      </c>
      <c r="H722" s="3">
        <f t="shared" si="151"/>
        <v>390.21524285714287</v>
      </c>
      <c r="I722" s="3">
        <f t="shared" si="152"/>
        <v>17.679361607142859</v>
      </c>
      <c r="J722" s="7">
        <f t="shared" si="160"/>
        <v>8588.6074526692737</v>
      </c>
      <c r="K722" s="3">
        <f t="shared" si="153"/>
        <v>23.391155357142861</v>
      </c>
      <c r="L722" s="7">
        <f t="shared" si="154"/>
        <v>514.8375285289668</v>
      </c>
      <c r="M722" s="27">
        <f t="shared" si="148"/>
        <v>21.86689933338948</v>
      </c>
      <c r="N722" s="9"/>
      <c r="O722" s="10">
        <f t="shared" si="149"/>
        <v>26.23584668157196</v>
      </c>
      <c r="P722" s="10"/>
      <c r="Q722" s="29">
        <f t="shared" si="150"/>
        <v>-8.9774380694718908E-3</v>
      </c>
      <c r="R722" s="6">
        <f t="shared" si="155"/>
        <v>1.0024072910686364</v>
      </c>
      <c r="S722" s="6">
        <f t="shared" si="161"/>
        <v>8.92211541398067</v>
      </c>
      <c r="T722" s="13">
        <f t="shared" si="156"/>
        <v>-6.6933246127227619E-3</v>
      </c>
      <c r="U722" s="67">
        <f t="shared" si="157"/>
        <v>5.8418848065048268E-2</v>
      </c>
      <c r="V722" s="13">
        <f t="shared" si="158"/>
        <v>-6.511217267777103E-2</v>
      </c>
      <c r="Y722" s="28"/>
      <c r="Z722" s="28"/>
    </row>
    <row r="723" spans="1:26" x14ac:dyDescent="0.35">
      <c r="A723" s="1">
        <v>1930.07</v>
      </c>
      <c r="B723" s="2">
        <v>21.06</v>
      </c>
      <c r="C723" s="3">
        <v>0.9758</v>
      </c>
      <c r="D723" s="4">
        <v>1.2370000000000001</v>
      </c>
      <c r="E723" s="5">
        <v>16.600000000000001</v>
      </c>
      <c r="F723" s="3">
        <f t="shared" si="159"/>
        <v>1930.5416666666126</v>
      </c>
      <c r="G723" s="6">
        <f>G717*6/12+G729*6/12</f>
        <v>3.3150000000000004</v>
      </c>
      <c r="H723" s="3">
        <f t="shared" si="151"/>
        <v>386.47510481927708</v>
      </c>
      <c r="I723" s="3">
        <f t="shared" si="152"/>
        <v>17.90704687951807</v>
      </c>
      <c r="J723" s="7">
        <f t="shared" si="160"/>
        <v>8539.1316960049789</v>
      </c>
      <c r="K723" s="3">
        <f t="shared" si="153"/>
        <v>22.700365843373497</v>
      </c>
      <c r="L723" s="7">
        <f t="shared" si="154"/>
        <v>501.56248375869711</v>
      </c>
      <c r="M723" s="27">
        <f t="shared" si="148"/>
        <v>21.548797592546645</v>
      </c>
      <c r="N723" s="9"/>
      <c r="O723" s="10">
        <f t="shared" si="149"/>
        <v>25.853225798800114</v>
      </c>
      <c r="P723" s="10"/>
      <c r="Q723" s="29">
        <f t="shared" si="150"/>
        <v>-9.0462645397373503E-3</v>
      </c>
      <c r="R723" s="6">
        <f t="shared" si="155"/>
        <v>1.002410832400467</v>
      </c>
      <c r="S723" s="6">
        <f t="shared" si="161"/>
        <v>9.0513476817991254</v>
      </c>
      <c r="T723" s="13">
        <f t="shared" si="156"/>
        <v>-1.6231278533328508E-3</v>
      </c>
      <c r="U723" s="67">
        <f t="shared" si="157"/>
        <v>5.8040156060954695E-2</v>
      </c>
      <c r="V723" s="13">
        <f t="shared" si="158"/>
        <v>-5.9663283914287546E-2</v>
      </c>
      <c r="Y723" s="28"/>
      <c r="Z723" s="28"/>
    </row>
    <row r="724" spans="1:26" x14ac:dyDescent="0.35">
      <c r="A724" s="1">
        <v>1930.08</v>
      </c>
      <c r="B724" s="2">
        <v>20.79</v>
      </c>
      <c r="C724" s="3">
        <v>0.97670000000000001</v>
      </c>
      <c r="D724" s="4">
        <v>1.1830000000000001</v>
      </c>
      <c r="E724" s="5">
        <v>16.5</v>
      </c>
      <c r="F724" s="3">
        <f t="shared" si="159"/>
        <v>1930.6249999999459</v>
      </c>
      <c r="G724" s="6">
        <f>G717*5/12+G729*7/12</f>
        <v>3.3191666666666668</v>
      </c>
      <c r="H724" s="3">
        <f t="shared" si="151"/>
        <v>383.83254000000005</v>
      </c>
      <c r="I724" s="3">
        <f t="shared" si="152"/>
        <v>18.032190563636366</v>
      </c>
      <c r="J724" s="7">
        <f t="shared" si="160"/>
        <v>8513.9461026257486</v>
      </c>
      <c r="K724" s="3">
        <f t="shared" si="153"/>
        <v>21.840976181818185</v>
      </c>
      <c r="L724" s="7">
        <f t="shared" si="154"/>
        <v>484.46359977904086</v>
      </c>
      <c r="M724" s="27">
        <f t="shared" si="148"/>
        <v>21.300602241118153</v>
      </c>
      <c r="N724" s="9"/>
      <c r="O724" s="10">
        <f t="shared" si="149"/>
        <v>25.558473871970484</v>
      </c>
      <c r="P724" s="10"/>
      <c r="Q724" s="29">
        <f t="shared" si="150"/>
        <v>-6.7573794012129387E-3</v>
      </c>
      <c r="R724" s="6">
        <f t="shared" si="155"/>
        <v>1.0024143737135318</v>
      </c>
      <c r="S724" s="6">
        <f t="shared" si="161"/>
        <v>9.1281578668707741</v>
      </c>
      <c r="T724" s="13">
        <f t="shared" si="156"/>
        <v>1.2925554373268699E-3</v>
      </c>
      <c r="U724" s="67">
        <f t="shared" si="157"/>
        <v>5.7534360710560062E-2</v>
      </c>
      <c r="V724" s="13">
        <f t="shared" si="158"/>
        <v>-5.6241805273233192E-2</v>
      </c>
      <c r="Y724" s="28"/>
      <c r="Z724" s="28"/>
    </row>
    <row r="725" spans="1:26" x14ac:dyDescent="0.35">
      <c r="A725" s="1">
        <v>1930.09</v>
      </c>
      <c r="B725" s="2">
        <v>20.78</v>
      </c>
      <c r="C725" s="3">
        <v>0.97750000000000004</v>
      </c>
      <c r="D725" s="4">
        <v>1.1299999999999999</v>
      </c>
      <c r="E725" s="5">
        <v>16.600000000000001</v>
      </c>
      <c r="F725" s="3">
        <f t="shared" si="159"/>
        <v>1930.7083333332791</v>
      </c>
      <c r="G725" s="6">
        <f>G717*4/12+G729*8/12</f>
        <v>3.3233333333333333</v>
      </c>
      <c r="H725" s="3">
        <f t="shared" si="151"/>
        <v>381.3367843373494</v>
      </c>
      <c r="I725" s="3">
        <f t="shared" si="152"/>
        <v>17.938243825301203</v>
      </c>
      <c r="J725" s="7">
        <f t="shared" si="160"/>
        <v>8491.7446869464893</v>
      </c>
      <c r="K725" s="3">
        <f t="shared" si="153"/>
        <v>20.736793373493974</v>
      </c>
      <c r="L725" s="7">
        <f t="shared" si="154"/>
        <v>461.77437421797555</v>
      </c>
      <c r="M725" s="27">
        <f t="shared" si="148"/>
        <v>21.072581788447312</v>
      </c>
      <c r="N725" s="9"/>
      <c r="O725" s="10">
        <f t="shared" si="149"/>
        <v>25.290051551861275</v>
      </c>
      <c r="P725" s="10"/>
      <c r="Q725" s="29">
        <f t="shared" si="150"/>
        <v>-4.2387408222914896E-3</v>
      </c>
      <c r="R725" s="6">
        <f t="shared" si="155"/>
        <v>1.0024179150078369</v>
      </c>
      <c r="S725" s="6">
        <f t="shared" si="161"/>
        <v>9.0950749847035528</v>
      </c>
      <c r="T725" s="13">
        <f t="shared" si="156"/>
        <v>6.2252390717274508E-3</v>
      </c>
      <c r="U725" s="67">
        <f t="shared" si="157"/>
        <v>5.8304895814562441E-2</v>
      </c>
      <c r="V725" s="13">
        <f t="shared" si="158"/>
        <v>-5.207965674283499E-2</v>
      </c>
      <c r="Y725" s="28"/>
      <c r="Z725" s="28"/>
    </row>
    <row r="726" spans="1:26" x14ac:dyDescent="0.35">
      <c r="A726" s="1">
        <v>1930.1</v>
      </c>
      <c r="B726" s="2">
        <v>17.920000000000002</v>
      </c>
      <c r="C726" s="3">
        <v>0.97829999999999995</v>
      </c>
      <c r="D726" s="4">
        <v>1.077</v>
      </c>
      <c r="E726" s="5">
        <v>16.5</v>
      </c>
      <c r="F726" s="3">
        <f t="shared" si="159"/>
        <v>1930.7916666666124</v>
      </c>
      <c r="G726" s="6">
        <f>G717*3/12+G729*9/12</f>
        <v>3.3275000000000001</v>
      </c>
      <c r="H726" s="3">
        <f t="shared" si="151"/>
        <v>330.84555636363643</v>
      </c>
      <c r="I726" s="3">
        <f t="shared" si="152"/>
        <v>18.061730345454546</v>
      </c>
      <c r="J726" s="7">
        <f t="shared" si="160"/>
        <v>7400.9049522453452</v>
      </c>
      <c r="K726" s="3">
        <f t="shared" si="153"/>
        <v>19.883965636363637</v>
      </c>
      <c r="L726" s="7">
        <f t="shared" si="154"/>
        <v>444.79769160537029</v>
      </c>
      <c r="M726" s="27">
        <f t="shared" si="148"/>
        <v>18.214870154658627</v>
      </c>
      <c r="N726" s="9"/>
      <c r="O726" s="10">
        <f t="shared" si="149"/>
        <v>21.881118207635776</v>
      </c>
      <c r="P726" s="10"/>
      <c r="Q726" s="29">
        <f t="shared" si="150"/>
        <v>3.0636907081037917E-3</v>
      </c>
      <c r="R726" s="6">
        <f t="shared" si="155"/>
        <v>1.0024214562833882</v>
      </c>
      <c r="S726" s="6">
        <f t="shared" si="161"/>
        <v>9.1723210490852978</v>
      </c>
      <c r="T726" s="13">
        <f t="shared" si="156"/>
        <v>2.164134629405412E-2</v>
      </c>
      <c r="U726" s="67">
        <f t="shared" si="157"/>
        <v>5.7794849026483686E-2</v>
      </c>
      <c r="V726" s="13">
        <f t="shared" si="158"/>
        <v>-3.6153502732429565E-2</v>
      </c>
      <c r="Y726" s="28"/>
      <c r="Z726" s="28"/>
    </row>
    <row r="727" spans="1:26" x14ac:dyDescent="0.35">
      <c r="A727" s="1">
        <v>1930.11</v>
      </c>
      <c r="B727" s="2">
        <v>16.62</v>
      </c>
      <c r="C727" s="3">
        <v>0.97919999999999996</v>
      </c>
      <c r="D727" s="4">
        <v>1.0229999999999999</v>
      </c>
      <c r="E727" s="5">
        <v>16.399999999999999</v>
      </c>
      <c r="F727" s="3">
        <f t="shared" si="159"/>
        <v>1930.8749999999457</v>
      </c>
      <c r="G727" s="6">
        <f>G717*2/12+G729*10/12</f>
        <v>3.3316666666666666</v>
      </c>
      <c r="H727" s="3">
        <f t="shared" si="151"/>
        <v>308.71548658536591</v>
      </c>
      <c r="I727" s="3">
        <f t="shared" si="152"/>
        <v>18.188580292682929</v>
      </c>
      <c r="J727" s="7">
        <f t="shared" si="160"/>
        <v>6939.7686992389763</v>
      </c>
      <c r="K727" s="3">
        <f t="shared" si="153"/>
        <v>19.002162621951221</v>
      </c>
      <c r="L727" s="7">
        <f t="shared" si="154"/>
        <v>427.15904809395141</v>
      </c>
      <c r="M727" s="27">
        <f t="shared" si="148"/>
        <v>16.939711377775165</v>
      </c>
      <c r="N727" s="9"/>
      <c r="O727" s="10">
        <f t="shared" si="149"/>
        <v>20.377938385497849</v>
      </c>
      <c r="P727" s="10"/>
      <c r="Q727" s="29">
        <f t="shared" si="150"/>
        <v>7.0525206827529927E-3</v>
      </c>
      <c r="R727" s="6">
        <f t="shared" si="155"/>
        <v>1.0024249975401915</v>
      </c>
      <c r="S727" s="6">
        <f t="shared" si="161"/>
        <v>9.2505956395199505</v>
      </c>
      <c r="T727" s="13">
        <f t="shared" si="156"/>
        <v>3.1128960962345964E-2</v>
      </c>
      <c r="U727" s="67">
        <f t="shared" si="157"/>
        <v>5.7279103473887094E-2</v>
      </c>
      <c r="V727" s="13">
        <f t="shared" si="158"/>
        <v>-2.615014251154113E-2</v>
      </c>
      <c r="Y727" s="28"/>
      <c r="Z727" s="28"/>
    </row>
    <row r="728" spans="1:26" x14ac:dyDescent="0.35">
      <c r="A728" s="1">
        <v>1930.12</v>
      </c>
      <c r="B728" s="2">
        <v>15.51</v>
      </c>
      <c r="C728" s="3">
        <v>0.98</v>
      </c>
      <c r="D728" s="4">
        <v>0.97</v>
      </c>
      <c r="E728" s="5">
        <v>16.100000000000001</v>
      </c>
      <c r="F728" s="3">
        <f t="shared" si="159"/>
        <v>1930.9583333332789</v>
      </c>
      <c r="G728" s="6">
        <f>G717*1/12+G729*11/12</f>
        <v>3.3358333333333325</v>
      </c>
      <c r="H728" s="3">
        <f t="shared" si="151"/>
        <v>293.4655770186335</v>
      </c>
      <c r="I728" s="3">
        <f t="shared" si="152"/>
        <v>18.542634782608694</v>
      </c>
      <c r="J728" s="7">
        <f t="shared" si="160"/>
        <v>6631.6941683586201</v>
      </c>
      <c r="K728" s="3">
        <f t="shared" si="153"/>
        <v>18.353424223602484</v>
      </c>
      <c r="L728" s="7">
        <f t="shared" si="154"/>
        <v>414.74812013590349</v>
      </c>
      <c r="M728" s="27">
        <f t="shared" si="148"/>
        <v>16.05500185653132</v>
      </c>
      <c r="N728" s="9"/>
      <c r="O728" s="10">
        <f t="shared" si="149"/>
        <v>19.349603578733895</v>
      </c>
      <c r="P728" s="10"/>
      <c r="Q728" s="29">
        <f t="shared" si="150"/>
        <v>1.0454922060588373E-2</v>
      </c>
      <c r="R728" s="6">
        <f t="shared" si="155"/>
        <v>1.0024285387782521</v>
      </c>
      <c r="S728" s="6">
        <f t="shared" si="161"/>
        <v>9.4458176586045894</v>
      </c>
      <c r="T728" s="13">
        <f t="shared" si="156"/>
        <v>3.1307554402851601E-2</v>
      </c>
      <c r="U728" s="67">
        <f t="shared" si="157"/>
        <v>5.4702821402978552E-2</v>
      </c>
      <c r="V728" s="13">
        <f t="shared" si="158"/>
        <v>-2.3395267000126951E-2</v>
      </c>
      <c r="Y728" s="28"/>
      <c r="Z728" s="28"/>
    </row>
    <row r="729" spans="1:26" x14ac:dyDescent="0.35">
      <c r="A729" s="1">
        <v>1931.01</v>
      </c>
      <c r="B729" s="2">
        <v>15.98</v>
      </c>
      <c r="C729" s="3">
        <v>0.9667</v>
      </c>
      <c r="D729" s="4">
        <v>0.94</v>
      </c>
      <c r="E729" s="5">
        <v>15.9</v>
      </c>
      <c r="F729" s="3">
        <f t="shared" si="159"/>
        <v>1931.0416666666122</v>
      </c>
      <c r="G729" s="6">
        <v>3.34</v>
      </c>
      <c r="H729" s="3">
        <f t="shared" si="151"/>
        <v>306.16172452830193</v>
      </c>
      <c r="I729" s="3">
        <f t="shared" si="152"/>
        <v>18.521060018867924</v>
      </c>
      <c r="J729" s="7">
        <f t="shared" si="160"/>
        <v>6953.4779660919803</v>
      </c>
      <c r="K729" s="3">
        <f t="shared" si="153"/>
        <v>18.009513207547172</v>
      </c>
      <c r="L729" s="7">
        <f t="shared" si="154"/>
        <v>409.02811565246941</v>
      </c>
      <c r="M729" s="27">
        <f t="shared" si="148"/>
        <v>16.705478731547611</v>
      </c>
      <c r="N729" s="9"/>
      <c r="O729" s="10">
        <f t="shared" si="149"/>
        <v>20.167540874417753</v>
      </c>
      <c r="P729" s="10"/>
      <c r="Q729" s="29">
        <f t="shared" si="150"/>
        <v>8.8063099543580492E-3</v>
      </c>
      <c r="R729" s="6">
        <f t="shared" si="155"/>
        <v>1.0003975293854486</v>
      </c>
      <c r="S729" s="6">
        <f t="shared" si="161"/>
        <v>9.5878610571447194</v>
      </c>
      <c r="T729" s="13">
        <f t="shared" si="156"/>
        <v>2.717211210930448E-2</v>
      </c>
      <c r="U729" s="67">
        <f t="shared" si="157"/>
        <v>5.350778743929574E-2</v>
      </c>
      <c r="V729" s="13">
        <f t="shared" si="158"/>
        <v>-2.6335675329991259E-2</v>
      </c>
      <c r="Y729" s="28"/>
      <c r="Z729" s="28"/>
    </row>
    <row r="730" spans="1:26" x14ac:dyDescent="0.35">
      <c r="A730" s="1">
        <v>1931.02</v>
      </c>
      <c r="B730" s="2">
        <v>17.2</v>
      </c>
      <c r="C730" s="3">
        <v>0.95330000000000004</v>
      </c>
      <c r="D730" s="4">
        <v>0.91</v>
      </c>
      <c r="E730" s="5">
        <v>15.7</v>
      </c>
      <c r="F730" s="3">
        <f t="shared" si="159"/>
        <v>1931.1249999999454</v>
      </c>
      <c r="G730" s="6">
        <f>G729*11/12+G741*1/12</f>
        <v>3.3683333333333327</v>
      </c>
      <c r="H730" s="3">
        <f t="shared" si="151"/>
        <v>333.73368152866243</v>
      </c>
      <c r="I730" s="3">
        <f t="shared" si="152"/>
        <v>18.496995267515928</v>
      </c>
      <c r="J730" s="7">
        <f t="shared" si="160"/>
        <v>7614.6945171873267</v>
      </c>
      <c r="K730" s="3">
        <f t="shared" si="153"/>
        <v>17.656840127388538</v>
      </c>
      <c r="L730" s="7">
        <f t="shared" si="154"/>
        <v>402.87046573491097</v>
      </c>
      <c r="M730" s="27">
        <f t="shared" si="148"/>
        <v>18.16149243697609</v>
      </c>
      <c r="N730" s="9"/>
      <c r="O730" s="10">
        <f t="shared" si="149"/>
        <v>21.955007167462483</v>
      </c>
      <c r="P730" s="10"/>
      <c r="Q730" s="29">
        <f t="shared" si="150"/>
        <v>5.6344747348846674E-3</v>
      </c>
      <c r="R730" s="6">
        <f t="shared" si="155"/>
        <v>1.000424322533243</v>
      </c>
      <c r="S730" s="6">
        <f t="shared" si="161"/>
        <v>9.7138594246605532</v>
      </c>
      <c r="T730" s="13">
        <f t="shared" si="156"/>
        <v>1.1904383362798976E-2</v>
      </c>
      <c r="U730" s="67">
        <f t="shared" si="157"/>
        <v>5.1901915980160584E-2</v>
      </c>
      <c r="V730" s="13">
        <f t="shared" si="158"/>
        <v>-3.9997532617361609E-2</v>
      </c>
      <c r="Y730" s="28"/>
      <c r="Z730" s="28"/>
    </row>
    <row r="731" spans="1:26" x14ac:dyDescent="0.35">
      <c r="A731" s="1">
        <v>1931.03</v>
      </c>
      <c r="B731" s="2">
        <v>17.53</v>
      </c>
      <c r="C731" s="3">
        <v>0.94</v>
      </c>
      <c r="D731" s="4">
        <v>0.88</v>
      </c>
      <c r="E731" s="5">
        <v>15.6</v>
      </c>
      <c r="F731" s="3">
        <f t="shared" si="159"/>
        <v>1931.2083333332787</v>
      </c>
      <c r="G731" s="6">
        <f>G729*10/12+G741*2/12</f>
        <v>3.3966666666666665</v>
      </c>
      <c r="H731" s="3">
        <f t="shared" si="151"/>
        <v>342.31707500000005</v>
      </c>
      <c r="I731" s="3">
        <f t="shared" si="152"/>
        <v>18.355850000000004</v>
      </c>
      <c r="J731" s="7">
        <f t="shared" si="160"/>
        <v>7845.4406859540877</v>
      </c>
      <c r="K731" s="3">
        <f t="shared" si="153"/>
        <v>17.184200000000001</v>
      </c>
      <c r="L731" s="7">
        <f t="shared" si="154"/>
        <v>393.83843717282355</v>
      </c>
      <c r="M731" s="27">
        <f t="shared" si="148"/>
        <v>18.579561032791286</v>
      </c>
      <c r="N731" s="9"/>
      <c r="O731" s="10">
        <f t="shared" si="149"/>
        <v>22.489225916378615</v>
      </c>
      <c r="P731" s="10"/>
      <c r="Q731" s="29">
        <f t="shared" si="150"/>
        <v>4.0196372856970281E-3</v>
      </c>
      <c r="R731" s="6">
        <f t="shared" si="155"/>
        <v>1.0004511098145998</v>
      </c>
      <c r="S731" s="6">
        <f t="shared" si="161"/>
        <v>9.7802759855998271</v>
      </c>
      <c r="T731" s="13">
        <f t="shared" si="156"/>
        <v>9.3583552266791603E-3</v>
      </c>
      <c r="U731" s="67">
        <f t="shared" si="157"/>
        <v>5.0216361408996768E-2</v>
      </c>
      <c r="V731" s="13">
        <f t="shared" si="158"/>
        <v>-4.0858006182317608E-2</v>
      </c>
      <c r="Y731" s="28"/>
      <c r="Z731" s="28"/>
    </row>
    <row r="732" spans="1:26" x14ac:dyDescent="0.35">
      <c r="A732" s="1">
        <v>1931.04</v>
      </c>
      <c r="B732" s="2">
        <v>15.86</v>
      </c>
      <c r="C732" s="3">
        <v>0.92669999999999997</v>
      </c>
      <c r="D732" s="4">
        <v>0.85</v>
      </c>
      <c r="E732" s="5">
        <v>15.5</v>
      </c>
      <c r="F732" s="3">
        <f t="shared" si="159"/>
        <v>1931.2916666666119</v>
      </c>
      <c r="G732" s="6">
        <f>G729*9/12+G741*3/12</f>
        <v>3.4249999999999998</v>
      </c>
      <c r="H732" s="3">
        <f t="shared" si="151"/>
        <v>311.70425419354837</v>
      </c>
      <c r="I732" s="3">
        <f t="shared" si="152"/>
        <v>18.212883503225807</v>
      </c>
      <c r="J732" s="7">
        <f t="shared" si="160"/>
        <v>7178.6211052197777</v>
      </c>
      <c r="K732" s="3">
        <f t="shared" si="153"/>
        <v>16.705461290322582</v>
      </c>
      <c r="L732" s="7">
        <f t="shared" si="154"/>
        <v>384.73063930875236</v>
      </c>
      <c r="M732" s="27">
        <f t="shared" si="148"/>
        <v>16.872315331609666</v>
      </c>
      <c r="N732" s="9"/>
      <c r="O732" s="10">
        <f t="shared" si="149"/>
        <v>20.459812584802684</v>
      </c>
      <c r="P732" s="10"/>
      <c r="Q732" s="29">
        <f t="shared" si="150"/>
        <v>9.6311143517871026E-3</v>
      </c>
      <c r="R732" s="6">
        <f t="shared" si="155"/>
        <v>1.0004778912419263</v>
      </c>
      <c r="S732" s="6">
        <f t="shared" si="161"/>
        <v>9.8478149832095649</v>
      </c>
      <c r="T732" s="13">
        <f t="shared" si="156"/>
        <v>1.5031281808771224E-2</v>
      </c>
      <c r="U732" s="67">
        <f t="shared" si="157"/>
        <v>4.853613387295086E-2</v>
      </c>
      <c r="V732" s="13">
        <f t="shared" si="158"/>
        <v>-3.3504852064179635E-2</v>
      </c>
      <c r="Y732" s="28"/>
      <c r="Z732" s="28"/>
    </row>
    <row r="733" spans="1:26" x14ac:dyDescent="0.35">
      <c r="A733" s="1">
        <v>1931.05</v>
      </c>
      <c r="B733" s="2">
        <v>14.33</v>
      </c>
      <c r="C733" s="3">
        <v>0.9133</v>
      </c>
      <c r="D733" s="4">
        <v>0.82</v>
      </c>
      <c r="E733" s="5">
        <v>15.3</v>
      </c>
      <c r="F733" s="3">
        <f t="shared" si="159"/>
        <v>1931.3749999999452</v>
      </c>
      <c r="G733" s="6">
        <f>G729*8/12+G741*4/12</f>
        <v>3.4533333333333331</v>
      </c>
      <c r="H733" s="3">
        <f t="shared" si="151"/>
        <v>285.31591960784317</v>
      </c>
      <c r="I733" s="3">
        <f t="shared" si="152"/>
        <v>18.184161156862743</v>
      </c>
      <c r="J733" s="7">
        <f t="shared" si="160"/>
        <v>6605.7904398334795</v>
      </c>
      <c r="K733" s="3">
        <f t="shared" si="153"/>
        <v>16.326521568627452</v>
      </c>
      <c r="L733" s="7">
        <f t="shared" si="154"/>
        <v>378.00056948105043</v>
      </c>
      <c r="M733" s="27">
        <f t="shared" si="148"/>
        <v>15.401539999110113</v>
      </c>
      <c r="N733" s="9"/>
      <c r="O733" s="10">
        <f t="shared" si="149"/>
        <v>18.720726910122266</v>
      </c>
      <c r="P733" s="10"/>
      <c r="Q733" s="29">
        <f t="shared" si="150"/>
        <v>1.5929703538700615E-2</v>
      </c>
      <c r="R733" s="6">
        <f t="shared" si="155"/>
        <v>1.0005046668276012</v>
      </c>
      <c r="S733" s="6">
        <f t="shared" si="161"/>
        <v>9.9813122941178651</v>
      </c>
      <c r="T733" s="13">
        <f t="shared" si="156"/>
        <v>2.1161915537703857E-2</v>
      </c>
      <c r="U733" s="67">
        <f t="shared" si="157"/>
        <v>4.6179312085233848E-2</v>
      </c>
      <c r="V733" s="13">
        <f t="shared" si="158"/>
        <v>-2.5017396547529991E-2</v>
      </c>
      <c r="Y733" s="28"/>
      <c r="Z733" s="28"/>
    </row>
    <row r="734" spans="1:26" x14ac:dyDescent="0.35">
      <c r="A734" s="1">
        <v>1931.06</v>
      </c>
      <c r="B734" s="2">
        <v>13.87</v>
      </c>
      <c r="C734" s="3">
        <v>0.9</v>
      </c>
      <c r="D734" s="4">
        <v>0.79</v>
      </c>
      <c r="E734" s="5">
        <v>15.1</v>
      </c>
      <c r="F734" s="3">
        <f t="shared" si="159"/>
        <v>1931.4583333332785</v>
      </c>
      <c r="G734" s="6">
        <f>G729*7/12+G741*5/12</f>
        <v>3.4816666666666665</v>
      </c>
      <c r="H734" s="3">
        <f t="shared" si="151"/>
        <v>279.81484966887422</v>
      </c>
      <c r="I734" s="3">
        <f t="shared" si="152"/>
        <v>18.156695364238413</v>
      </c>
      <c r="J734" s="7">
        <f t="shared" si="160"/>
        <v>6513.4578019401315</v>
      </c>
      <c r="K734" s="3">
        <f t="shared" si="153"/>
        <v>15.937543708609274</v>
      </c>
      <c r="L734" s="7">
        <f t="shared" si="154"/>
        <v>370.99002621000028</v>
      </c>
      <c r="M734" s="27">
        <f t="shared" si="148"/>
        <v>15.062476074643252</v>
      </c>
      <c r="N734" s="9"/>
      <c r="O734" s="10">
        <f t="shared" si="149"/>
        <v>18.355604584013726</v>
      </c>
      <c r="P734" s="10"/>
      <c r="Q734" s="29">
        <f t="shared" si="150"/>
        <v>1.6369824995931731E-2</v>
      </c>
      <c r="R734" s="6">
        <f t="shared" si="155"/>
        <v>1.0005314365839755</v>
      </c>
      <c r="S734" s="6">
        <f t="shared" si="161"/>
        <v>10.118619061544909</v>
      </c>
      <c r="T734" s="13">
        <f t="shared" si="156"/>
        <v>2.4611829397280793E-2</v>
      </c>
      <c r="U734" s="67">
        <f t="shared" si="157"/>
        <v>4.2387777931171877E-2</v>
      </c>
      <c r="V734" s="13">
        <f t="shared" si="158"/>
        <v>-1.7775948533891084E-2</v>
      </c>
      <c r="Y734" s="28"/>
      <c r="Z734" s="28"/>
    </row>
    <row r="735" spans="1:26" x14ac:dyDescent="0.35">
      <c r="A735" s="1">
        <v>1931.07</v>
      </c>
      <c r="B735" s="2">
        <v>14.33</v>
      </c>
      <c r="C735" s="3">
        <v>0.88670000000000004</v>
      </c>
      <c r="D735" s="4">
        <v>0.76</v>
      </c>
      <c r="E735" s="5">
        <v>15.1</v>
      </c>
      <c r="F735" s="3">
        <f t="shared" si="159"/>
        <v>1931.5416666666117</v>
      </c>
      <c r="G735" s="6">
        <f>G729*6/12+G741*6/12</f>
        <v>3.51</v>
      </c>
      <c r="H735" s="3">
        <f t="shared" si="151"/>
        <v>289.09493841059606</v>
      </c>
      <c r="I735" s="3">
        <f t="shared" si="152"/>
        <v>17.888379754966888</v>
      </c>
      <c r="J735" s="7">
        <f t="shared" si="160"/>
        <v>6764.1774011932557</v>
      </c>
      <c r="K735" s="3">
        <f t="shared" si="153"/>
        <v>15.332320529801326</v>
      </c>
      <c r="L735" s="7">
        <f t="shared" si="154"/>
        <v>358.74213711841412</v>
      </c>
      <c r="M735" s="27">
        <f t="shared" si="148"/>
        <v>15.516750095516324</v>
      </c>
      <c r="N735" s="9"/>
      <c r="O735" s="10">
        <f t="shared" si="149"/>
        <v>18.955242288187492</v>
      </c>
      <c r="P735" s="10"/>
      <c r="Q735" s="29">
        <f t="shared" si="150"/>
        <v>1.3585027838757292E-2</v>
      </c>
      <c r="R735" s="6">
        <f t="shared" si="155"/>
        <v>1.0005582005233711</v>
      </c>
      <c r="S735" s="6">
        <f t="shared" si="161"/>
        <v>10.123996465893525</v>
      </c>
      <c r="T735" s="13">
        <f t="shared" si="156"/>
        <v>2.6437859148649601E-2</v>
      </c>
      <c r="U735" s="67">
        <f t="shared" si="157"/>
        <v>4.2125786651003194E-2</v>
      </c>
      <c r="V735" s="13">
        <f t="shared" si="158"/>
        <v>-1.5687927502353594E-2</v>
      </c>
      <c r="Y735" s="28"/>
      <c r="Z735" s="28"/>
    </row>
    <row r="736" spans="1:26" x14ac:dyDescent="0.35">
      <c r="A736" s="1">
        <v>1931.08</v>
      </c>
      <c r="B736" s="2">
        <v>13.9</v>
      </c>
      <c r="C736" s="3">
        <v>0.87329999999999997</v>
      </c>
      <c r="D736" s="4">
        <v>0.73</v>
      </c>
      <c r="E736" s="5">
        <v>15.1</v>
      </c>
      <c r="F736" s="3">
        <f t="shared" si="159"/>
        <v>1931.624999999945</v>
      </c>
      <c r="G736" s="6">
        <f>G729*5/12+G741*7/12</f>
        <v>3.5383333333333336</v>
      </c>
      <c r="H736" s="3">
        <f t="shared" si="151"/>
        <v>280.42007284768215</v>
      </c>
      <c r="I736" s="3">
        <f t="shared" si="152"/>
        <v>17.618046735099337</v>
      </c>
      <c r="J736" s="7">
        <f t="shared" si="160"/>
        <v>6595.5567960194057</v>
      </c>
      <c r="K736" s="3">
        <f t="shared" si="153"/>
        <v>14.727097350993379</v>
      </c>
      <c r="L736" s="7">
        <f t="shared" si="154"/>
        <v>346.38535691324938</v>
      </c>
      <c r="M736" s="27">
        <f t="shared" si="148"/>
        <v>15.006276602886551</v>
      </c>
      <c r="N736" s="9"/>
      <c r="O736" s="10">
        <f t="shared" si="149"/>
        <v>18.380525991208934</v>
      </c>
      <c r="P736" s="10"/>
      <c r="Q736" s="29">
        <f t="shared" si="150"/>
        <v>1.5493991974094137E-2</v>
      </c>
      <c r="R736" s="6">
        <f t="shared" si="155"/>
        <v>1.0005849586580824</v>
      </c>
      <c r="S736" s="6">
        <f t="shared" si="161"/>
        <v>10.129647686019393</v>
      </c>
      <c r="T736" s="13">
        <f t="shared" si="156"/>
        <v>2.7723308433182048E-2</v>
      </c>
      <c r="U736" s="67">
        <f t="shared" si="157"/>
        <v>4.0458580692494639E-2</v>
      </c>
      <c r="V736" s="13">
        <f t="shared" si="158"/>
        <v>-1.2735272259312591E-2</v>
      </c>
      <c r="Y736" s="28"/>
      <c r="Z736" s="28"/>
    </row>
    <row r="737" spans="1:26" x14ac:dyDescent="0.35">
      <c r="A737" s="1">
        <v>1931.09</v>
      </c>
      <c r="B737" s="2">
        <v>11.83</v>
      </c>
      <c r="C737" s="3">
        <v>0.86</v>
      </c>
      <c r="D737" s="4">
        <v>0.7</v>
      </c>
      <c r="E737" s="5">
        <v>15</v>
      </c>
      <c r="F737" s="3">
        <f t="shared" si="159"/>
        <v>1931.7083333332782</v>
      </c>
      <c r="G737" s="6">
        <f>G729*4/12+G741*8/12</f>
        <v>3.5666666666666669</v>
      </c>
      <c r="H737" s="3">
        <f t="shared" si="151"/>
        <v>240.25073800000004</v>
      </c>
      <c r="I737" s="3">
        <f t="shared" si="152"/>
        <v>17.465396000000002</v>
      </c>
      <c r="J737" s="7">
        <f t="shared" si="160"/>
        <v>5684.9956300052454</v>
      </c>
      <c r="K737" s="3">
        <f t="shared" si="153"/>
        <v>14.216019999999999</v>
      </c>
      <c r="L737" s="7">
        <f t="shared" si="154"/>
        <v>336.39027396480731</v>
      </c>
      <c r="M737" s="27">
        <f t="shared" si="148"/>
        <v>12.817745261106891</v>
      </c>
      <c r="N737" s="9"/>
      <c r="O737" s="10">
        <f t="shared" si="149"/>
        <v>15.756886512834617</v>
      </c>
      <c r="P737" s="10"/>
      <c r="Q737" s="29">
        <f t="shared" si="150"/>
        <v>2.7053310824360341E-2</v>
      </c>
      <c r="R737" s="6">
        <f t="shared" si="155"/>
        <v>1.0006117110003754</v>
      </c>
      <c r="S737" s="6">
        <f t="shared" si="161"/>
        <v>10.203143598544234</v>
      </c>
      <c r="T737" s="13">
        <f t="shared" si="156"/>
        <v>4.2613614380621723E-2</v>
      </c>
      <c r="U737" s="67">
        <f t="shared" si="157"/>
        <v>3.8124454191790891E-2</v>
      </c>
      <c r="V737" s="13">
        <f t="shared" si="158"/>
        <v>4.4891601888308319E-3</v>
      </c>
      <c r="Y737" s="28"/>
      <c r="Z737" s="28"/>
    </row>
    <row r="738" spans="1:26" x14ac:dyDescent="0.35">
      <c r="A738" s="1">
        <v>1931.1</v>
      </c>
      <c r="B738" s="2">
        <v>10.25</v>
      </c>
      <c r="C738" s="3">
        <v>0.84670000000000001</v>
      </c>
      <c r="D738" s="4">
        <v>0.67</v>
      </c>
      <c r="E738" s="5">
        <v>14.9</v>
      </c>
      <c r="F738" s="3">
        <f t="shared" si="159"/>
        <v>1931.7916666666115</v>
      </c>
      <c r="G738" s="6">
        <f>G729*3/12+G741*9/12</f>
        <v>3.5950000000000002</v>
      </c>
      <c r="H738" s="3">
        <f t="shared" si="151"/>
        <v>209.56021812080539</v>
      </c>
      <c r="I738" s="3">
        <f t="shared" si="152"/>
        <v>17.310696261744965</v>
      </c>
      <c r="J738" s="7">
        <f t="shared" si="160"/>
        <v>4992.9081187245101</v>
      </c>
      <c r="K738" s="3">
        <f t="shared" si="153"/>
        <v>13.698082550335572</v>
      </c>
      <c r="L738" s="7">
        <f t="shared" si="154"/>
        <v>326.36570141906554</v>
      </c>
      <c r="M738" s="27">
        <f t="shared" si="148"/>
        <v>11.145926407660937</v>
      </c>
      <c r="N738" s="9"/>
      <c r="O738" s="10">
        <f t="shared" si="149"/>
        <v>13.764337388796383</v>
      </c>
      <c r="P738" s="10"/>
      <c r="Q738" s="29">
        <f t="shared" si="150"/>
        <v>3.7813566467066649E-2</v>
      </c>
      <c r="R738" s="6">
        <f t="shared" si="155"/>
        <v>1.0006384575624876</v>
      </c>
      <c r="S738" s="6">
        <f t="shared" si="161"/>
        <v>10.277904335961615</v>
      </c>
      <c r="T738" s="13">
        <f t="shared" si="156"/>
        <v>5.1170424960345073E-2</v>
      </c>
      <c r="U738" s="67">
        <f t="shared" si="157"/>
        <v>3.5810836052996731E-2</v>
      </c>
      <c r="V738" s="13">
        <f t="shared" si="158"/>
        <v>1.5359588907348343E-2</v>
      </c>
      <c r="Y738" s="28"/>
      <c r="Z738" s="28"/>
    </row>
    <row r="739" spans="1:26" x14ac:dyDescent="0.35">
      <c r="A739" s="1">
        <v>1931.11</v>
      </c>
      <c r="B739" s="2">
        <v>10.39</v>
      </c>
      <c r="C739" s="3">
        <v>0.83330000000000004</v>
      </c>
      <c r="D739" s="4">
        <v>0.64</v>
      </c>
      <c r="E739" s="5">
        <v>14.7</v>
      </c>
      <c r="F739" s="3">
        <f t="shared" si="159"/>
        <v>1931.8749999999447</v>
      </c>
      <c r="G739" s="6">
        <f>G729*2/12+G741*10/12</f>
        <v>3.6233333333333335</v>
      </c>
      <c r="H739" s="3">
        <f t="shared" si="151"/>
        <v>215.31260612244901</v>
      </c>
      <c r="I739" s="3">
        <f t="shared" si="152"/>
        <v>17.26852691836735</v>
      </c>
      <c r="J739" s="7">
        <f t="shared" si="160"/>
        <v>5164.2486484214296</v>
      </c>
      <c r="K739" s="3">
        <f t="shared" si="153"/>
        <v>13.262759183673472</v>
      </c>
      <c r="L739" s="7">
        <f t="shared" si="154"/>
        <v>318.10578777571851</v>
      </c>
      <c r="M739" s="27">
        <f t="shared" si="148"/>
        <v>11.41560029564468</v>
      </c>
      <c r="N739" s="9"/>
      <c r="O739" s="10">
        <f t="shared" si="149"/>
        <v>14.160676478302955</v>
      </c>
      <c r="P739" s="10"/>
      <c r="Q739" s="29">
        <f t="shared" si="150"/>
        <v>3.4645190862895019E-2</v>
      </c>
      <c r="R739" s="6">
        <f t="shared" si="155"/>
        <v>1.0006651983566295</v>
      </c>
      <c r="S739" s="6">
        <f t="shared" si="161"/>
        <v>10.424391053843564</v>
      </c>
      <c r="T739" s="13">
        <f t="shared" si="156"/>
        <v>4.2594783036157269E-2</v>
      </c>
      <c r="U739" s="67">
        <f t="shared" si="157"/>
        <v>3.3485331501043714E-2</v>
      </c>
      <c r="V739" s="13">
        <f t="shared" si="158"/>
        <v>9.1094515351135552E-3</v>
      </c>
      <c r="Y739" s="28"/>
      <c r="Z739" s="28"/>
    </row>
    <row r="740" spans="1:26" x14ac:dyDescent="0.35">
      <c r="A740" s="1">
        <v>1931.12</v>
      </c>
      <c r="B740" s="2">
        <v>8.44</v>
      </c>
      <c r="C740" s="3">
        <v>0.82</v>
      </c>
      <c r="D740" s="4">
        <v>0.61</v>
      </c>
      <c r="E740" s="5">
        <v>14.6</v>
      </c>
      <c r="F740" s="3">
        <f t="shared" si="159"/>
        <v>1931.958333333278</v>
      </c>
      <c r="G740" s="6">
        <f>G729*1/12+G741*11/12</f>
        <v>3.6516666666666668</v>
      </c>
      <c r="H740" s="3">
        <f t="shared" si="151"/>
        <v>176.10060000000001</v>
      </c>
      <c r="I740" s="3">
        <f t="shared" si="152"/>
        <v>17.109300000000001</v>
      </c>
      <c r="J740" s="7">
        <f t="shared" si="160"/>
        <v>4257.9501435764705</v>
      </c>
      <c r="K740" s="3">
        <f t="shared" si="153"/>
        <v>12.727650000000001</v>
      </c>
      <c r="L740" s="7">
        <f t="shared" si="154"/>
        <v>307.74284213052692</v>
      </c>
      <c r="M740" s="27">
        <f t="shared" si="148"/>
        <v>9.3060328679683213</v>
      </c>
      <c r="N740" s="9"/>
      <c r="O740" s="10">
        <f t="shared" si="149"/>
        <v>11.613199088567873</v>
      </c>
      <c r="P740" s="10"/>
      <c r="Q740" s="29">
        <f t="shared" si="150"/>
        <v>5.4115164894184095E-2</v>
      </c>
      <c r="R740" s="6">
        <f t="shared" si="155"/>
        <v>1.0006919333949829</v>
      </c>
      <c r="S740" s="6">
        <f t="shared" si="161"/>
        <v>10.502772775488301</v>
      </c>
      <c r="T740" s="13">
        <f t="shared" si="156"/>
        <v>5.580545834392292E-2</v>
      </c>
      <c r="U740" s="67">
        <f t="shared" si="157"/>
        <v>3.1860940414411676E-2</v>
      </c>
      <c r="V740" s="13">
        <f t="shared" si="158"/>
        <v>2.3944517929511244E-2</v>
      </c>
      <c r="Y740" s="28"/>
      <c r="Z740" s="28"/>
    </row>
    <row r="741" spans="1:26" x14ac:dyDescent="0.35">
      <c r="A741" s="1">
        <v>1932.01</v>
      </c>
      <c r="B741" s="2">
        <v>8.3000000000000007</v>
      </c>
      <c r="C741" s="3">
        <v>0.79330000000000001</v>
      </c>
      <c r="D741" s="4">
        <v>0.59330000000000005</v>
      </c>
      <c r="E741" s="5">
        <v>14.3</v>
      </c>
      <c r="F741" s="3">
        <f t="shared" si="159"/>
        <v>1932.0416666666113</v>
      </c>
      <c r="G741" s="6">
        <v>3.68</v>
      </c>
      <c r="H741" s="3">
        <f t="shared" si="151"/>
        <v>176.81263636363639</v>
      </c>
      <c r="I741" s="3">
        <f t="shared" si="152"/>
        <v>16.899453545454545</v>
      </c>
      <c r="J741" s="7">
        <f t="shared" si="160"/>
        <v>4309.217626808384</v>
      </c>
      <c r="K741" s="3">
        <f t="shared" si="153"/>
        <v>12.638908090909093</v>
      </c>
      <c r="L741" s="7">
        <f t="shared" si="154"/>
        <v>308.03118288980892</v>
      </c>
      <c r="M741" s="27">
        <f t="shared" si="148"/>
        <v>9.3124064551778485</v>
      </c>
      <c r="N741" s="9"/>
      <c r="O741" s="10">
        <f t="shared" si="149"/>
        <v>11.690735613244456</v>
      </c>
      <c r="P741" s="10"/>
      <c r="Q741" s="29">
        <f t="shared" si="150"/>
        <v>5.4016982118525611E-2</v>
      </c>
      <c r="R741" s="6">
        <f t="shared" si="155"/>
        <v>1.0056289406128645</v>
      </c>
      <c r="S741" s="6">
        <f t="shared" si="161"/>
        <v>10.730530344250981</v>
      </c>
      <c r="T741" s="13">
        <f t="shared" si="156"/>
        <v>5.5908218810185595E-2</v>
      </c>
      <c r="U741" s="67">
        <f t="shared" si="157"/>
        <v>2.8153148068261746E-2</v>
      </c>
      <c r="V741" s="13">
        <f t="shared" si="158"/>
        <v>2.7755070741923848E-2</v>
      </c>
      <c r="Y741" s="28"/>
      <c r="Z741" s="28"/>
    </row>
    <row r="742" spans="1:26" x14ac:dyDescent="0.35">
      <c r="A742" s="1">
        <v>1932.02</v>
      </c>
      <c r="B742" s="2">
        <v>8.23</v>
      </c>
      <c r="C742" s="3">
        <v>0.76670000000000005</v>
      </c>
      <c r="D742" s="4">
        <v>0.57669999999999999</v>
      </c>
      <c r="E742" s="5">
        <v>14.1</v>
      </c>
      <c r="F742" s="3">
        <f t="shared" si="159"/>
        <v>1932.1249999999445</v>
      </c>
      <c r="G742" s="6">
        <f>G741*11/12+G753*1/12</f>
        <v>3.6491666666666669</v>
      </c>
      <c r="H742" s="3">
        <f t="shared" si="151"/>
        <v>177.80827446808513</v>
      </c>
      <c r="I742" s="3">
        <f t="shared" si="152"/>
        <v>16.564471936170218</v>
      </c>
      <c r="J742" s="7">
        <f t="shared" si="160"/>
        <v>4367.124955628472</v>
      </c>
      <c r="K742" s="3">
        <f t="shared" si="153"/>
        <v>12.459542148936171</v>
      </c>
      <c r="L742" s="7">
        <f t="shared" si="154"/>
        <v>306.01712781420895</v>
      </c>
      <c r="M742" s="27">
        <f t="shared" si="148"/>
        <v>9.3369322510084096</v>
      </c>
      <c r="N742" s="9"/>
      <c r="O742" s="10">
        <f t="shared" si="149"/>
        <v>11.788158853263388</v>
      </c>
      <c r="P742" s="10"/>
      <c r="Q742" s="29">
        <f t="shared" si="150"/>
        <v>5.265908011265312E-2</v>
      </c>
      <c r="R742" s="6">
        <f t="shared" si="155"/>
        <v>1.0056069534178527</v>
      </c>
      <c r="S742" s="6">
        <f t="shared" si="161"/>
        <v>10.943994725598394</v>
      </c>
      <c r="T742" s="13">
        <f t="shared" si="156"/>
        <v>5.1181432415602135E-2</v>
      </c>
      <c r="U742" s="67">
        <f t="shared" si="157"/>
        <v>2.5681119639839212E-2</v>
      </c>
      <c r="V742" s="13">
        <f t="shared" si="158"/>
        <v>2.5500312775762923E-2</v>
      </c>
      <c r="Y742" s="28"/>
      <c r="Z742" s="28"/>
    </row>
    <row r="743" spans="1:26" x14ac:dyDescent="0.35">
      <c r="A743" s="1">
        <v>1932.03</v>
      </c>
      <c r="B743" s="2">
        <v>8.26</v>
      </c>
      <c r="C743" s="3">
        <v>0.74</v>
      </c>
      <c r="D743" s="4">
        <v>0.56000000000000005</v>
      </c>
      <c r="E743" s="5">
        <v>14</v>
      </c>
      <c r="F743" s="3">
        <f t="shared" si="159"/>
        <v>1932.2083333332778</v>
      </c>
      <c r="G743" s="6">
        <f>G741*10/12+G753*2/12</f>
        <v>3.6183333333333336</v>
      </c>
      <c r="H743" s="3">
        <f t="shared" si="151"/>
        <v>179.73111</v>
      </c>
      <c r="I743" s="3">
        <f t="shared" si="152"/>
        <v>16.101818571428574</v>
      </c>
      <c r="J743" s="7">
        <f t="shared" si="160"/>
        <v>4447.3076742852336</v>
      </c>
      <c r="K743" s="3">
        <f t="shared" si="153"/>
        <v>12.185160000000002</v>
      </c>
      <c r="L743" s="7">
        <f t="shared" si="154"/>
        <v>301.51238469730401</v>
      </c>
      <c r="M743" s="27">
        <f t="shared" si="148"/>
        <v>9.4130650280122179</v>
      </c>
      <c r="N743" s="9"/>
      <c r="O743" s="10">
        <f t="shared" si="149"/>
        <v>11.947423933156488</v>
      </c>
      <c r="P743" s="10"/>
      <c r="Q743" s="29">
        <f t="shared" si="150"/>
        <v>5.2571439292668616E-2</v>
      </c>
      <c r="R743" s="6">
        <f t="shared" si="155"/>
        <v>1.0055849736590832</v>
      </c>
      <c r="S743" s="6">
        <f t="shared" si="161"/>
        <v>11.083966888474549</v>
      </c>
      <c r="T743" s="13">
        <f t="shared" si="156"/>
        <v>4.2843570261301256E-2</v>
      </c>
      <c r="U743" s="67">
        <f t="shared" si="157"/>
        <v>2.3292830544147769E-2</v>
      </c>
      <c r="V743" s="13">
        <f t="shared" si="158"/>
        <v>1.9550739717153487E-2</v>
      </c>
      <c r="Y743" s="28"/>
      <c r="Z743" s="28"/>
    </row>
    <row r="744" spans="1:26" x14ac:dyDescent="0.35">
      <c r="A744" s="1">
        <v>1932.04</v>
      </c>
      <c r="B744" s="2">
        <v>6.28</v>
      </c>
      <c r="C744" s="3">
        <v>0.71330000000000005</v>
      </c>
      <c r="D744" s="4">
        <v>0.54330000000000001</v>
      </c>
      <c r="E744" s="5">
        <v>13.9</v>
      </c>
      <c r="F744" s="3">
        <f t="shared" si="159"/>
        <v>1932.291666666611</v>
      </c>
      <c r="G744" s="6">
        <f>G741*9/12+G753*3/12</f>
        <v>3.5875000000000004</v>
      </c>
      <c r="H744" s="3">
        <f t="shared" si="151"/>
        <v>137.63094388489208</v>
      </c>
      <c r="I744" s="3">
        <f t="shared" si="152"/>
        <v>15.632508323741009</v>
      </c>
      <c r="J744" s="7">
        <f t="shared" si="160"/>
        <v>3437.8060693635211</v>
      </c>
      <c r="K744" s="3">
        <f t="shared" si="153"/>
        <v>11.906829906474821</v>
      </c>
      <c r="L744" s="7">
        <f t="shared" si="154"/>
        <v>297.4140187078346</v>
      </c>
      <c r="M744" s="27">
        <f t="shared" si="148"/>
        <v>7.1922331961154908</v>
      </c>
      <c r="N744" s="9"/>
      <c r="O744" s="10">
        <f t="shared" si="149"/>
        <v>9.194748213584619</v>
      </c>
      <c r="P744" s="10"/>
      <c r="Q744" s="29">
        <f t="shared" si="150"/>
        <v>8.4979257652761167E-2</v>
      </c>
      <c r="R744" s="6">
        <f t="shared" si="155"/>
        <v>1.0055630013536887</v>
      </c>
      <c r="S744" s="6">
        <f t="shared" si="161"/>
        <v>11.226056670660979</v>
      </c>
      <c r="T744" s="13">
        <f t="shared" si="156"/>
        <v>6.5612261049461384E-2</v>
      </c>
      <c r="U744" s="67">
        <f t="shared" si="157"/>
        <v>2.1555497583524819E-2</v>
      </c>
      <c r="V744" s="13">
        <f t="shared" si="158"/>
        <v>4.4056763465936566E-2</v>
      </c>
      <c r="Y744" s="28"/>
      <c r="Z744" s="28"/>
    </row>
    <row r="745" spans="1:26" x14ac:dyDescent="0.35">
      <c r="A745" s="1">
        <v>1932.05</v>
      </c>
      <c r="B745" s="2">
        <v>5.51</v>
      </c>
      <c r="C745" s="3">
        <v>0.68669999999999998</v>
      </c>
      <c r="D745" s="4">
        <v>0.52669999999999995</v>
      </c>
      <c r="E745" s="5">
        <v>13.7</v>
      </c>
      <c r="F745" s="3">
        <f t="shared" si="159"/>
        <v>1932.3749999999443</v>
      </c>
      <c r="G745" s="6">
        <f>G741*8/12+G753*4/12</f>
        <v>3.5566666666666666</v>
      </c>
      <c r="H745" s="3">
        <f t="shared" si="151"/>
        <v>122.51867080291971</v>
      </c>
      <c r="I745" s="3">
        <f t="shared" si="152"/>
        <v>15.269250678832117</v>
      </c>
      <c r="J745" s="7">
        <f t="shared" si="160"/>
        <v>3092.1085886573228</v>
      </c>
      <c r="K745" s="3">
        <f t="shared" si="153"/>
        <v>11.711539729927006</v>
      </c>
      <c r="L745" s="7">
        <f t="shared" si="154"/>
        <v>295.57415492664455</v>
      </c>
      <c r="M745" s="27">
        <f t="shared" si="148"/>
        <v>6.3908572898814473</v>
      </c>
      <c r="N745" s="9"/>
      <c r="O745" s="10">
        <f t="shared" si="149"/>
        <v>8.236318664933421</v>
      </c>
      <c r="P745" s="10"/>
      <c r="Q745" s="29">
        <f t="shared" si="150"/>
        <v>0.10130033260620125</v>
      </c>
      <c r="R745" s="6">
        <f t="shared" si="155"/>
        <v>1.0055410365188449</v>
      </c>
      <c r="S745" s="6">
        <f t="shared" si="161"/>
        <v>11.453302965234942</v>
      </c>
      <c r="T745" s="13">
        <f t="shared" si="156"/>
        <v>7.7621177749995107E-2</v>
      </c>
      <c r="U745" s="67">
        <f t="shared" si="157"/>
        <v>1.8453711549973661E-2</v>
      </c>
      <c r="V745" s="13">
        <f t="shared" si="158"/>
        <v>5.9167466200021446E-2</v>
      </c>
      <c r="Y745" s="28"/>
      <c r="Z745" s="28"/>
    </row>
    <row r="746" spans="1:26" x14ac:dyDescent="0.35">
      <c r="A746" s="1">
        <v>1932.06</v>
      </c>
      <c r="B746" s="2">
        <v>4.7699999999999996</v>
      </c>
      <c r="C746" s="3">
        <v>0.66</v>
      </c>
      <c r="D746" s="4">
        <v>0.51</v>
      </c>
      <c r="E746" s="5">
        <v>13.6</v>
      </c>
      <c r="F746" s="3">
        <f t="shared" si="159"/>
        <v>1932.4583333332776</v>
      </c>
      <c r="G746" s="6">
        <f>G741*7/12+G753*5/12</f>
        <v>3.5258333333333338</v>
      </c>
      <c r="H746" s="3">
        <f t="shared" si="151"/>
        <v>106.84414191176471</v>
      </c>
      <c r="I746" s="3">
        <f t="shared" si="152"/>
        <v>14.78346617647059</v>
      </c>
      <c r="J746" s="7">
        <f t="shared" si="160"/>
        <v>2727.6089994357944</v>
      </c>
      <c r="K746" s="3">
        <f t="shared" si="153"/>
        <v>11.423587500000002</v>
      </c>
      <c r="L746" s="7">
        <f t="shared" si="154"/>
        <v>291.63115088307239</v>
      </c>
      <c r="M746" s="27">
        <f t="shared" si="148"/>
        <v>5.5650593715289682</v>
      </c>
      <c r="N746" s="9"/>
      <c r="O746" s="10">
        <f t="shared" si="149"/>
        <v>7.237633926294607</v>
      </c>
      <c r="P746" s="10"/>
      <c r="Q746" s="29">
        <f t="shared" si="150"/>
        <v>0.12410976098602758</v>
      </c>
      <c r="R746" s="6">
        <f t="shared" si="155"/>
        <v>1.0055190791717696</v>
      </c>
      <c r="S746" s="6">
        <f t="shared" si="161"/>
        <v>11.601448239162194</v>
      </c>
      <c r="T746" s="13">
        <f t="shared" si="156"/>
        <v>9.7327764672307637E-2</v>
      </c>
      <c r="U746" s="67">
        <f t="shared" si="157"/>
        <v>1.7346825473075311E-2</v>
      </c>
      <c r="V746" s="13">
        <f t="shared" si="158"/>
        <v>7.9980939199232326E-2</v>
      </c>
      <c r="Y746" s="28"/>
      <c r="Z746" s="28"/>
    </row>
    <row r="747" spans="1:26" x14ac:dyDescent="0.35">
      <c r="A747" s="1">
        <v>1932.07</v>
      </c>
      <c r="B747" s="2">
        <v>5.01</v>
      </c>
      <c r="C747" s="3">
        <v>0.63329999999999997</v>
      </c>
      <c r="D747" s="4">
        <v>0.49330000000000002</v>
      </c>
      <c r="E747" s="5">
        <v>13.6</v>
      </c>
      <c r="F747" s="3">
        <f t="shared" si="159"/>
        <v>1932.5416666666108</v>
      </c>
      <c r="G747" s="6">
        <f>G741*6/12+G753*6/12</f>
        <v>3.4950000000000001</v>
      </c>
      <c r="H747" s="3">
        <f t="shared" si="151"/>
        <v>112.21994779411764</v>
      </c>
      <c r="I747" s="3">
        <f t="shared" si="152"/>
        <v>14.185407772058824</v>
      </c>
      <c r="J747" s="7">
        <f t="shared" si="160"/>
        <v>2895.0252939451889</v>
      </c>
      <c r="K747" s="3">
        <f t="shared" si="153"/>
        <v>11.049521007352942</v>
      </c>
      <c r="L747" s="7">
        <f t="shared" si="154"/>
        <v>285.05308932198841</v>
      </c>
      <c r="M747" s="27">
        <f t="shared" si="148"/>
        <v>5.8387636718512024</v>
      </c>
      <c r="N747" s="9"/>
      <c r="O747" s="10">
        <f t="shared" si="149"/>
        <v>7.6548840141456127</v>
      </c>
      <c r="P747" s="10"/>
      <c r="Q747" s="29">
        <f t="shared" si="150"/>
        <v>0.11540991841757037</v>
      </c>
      <c r="R747" s="6">
        <f t="shared" si="155"/>
        <v>1.0054971293297246</v>
      </c>
      <c r="S747" s="6">
        <f t="shared" si="161"/>
        <v>11.665477550501317</v>
      </c>
      <c r="T747" s="13">
        <f t="shared" si="156"/>
        <v>9.4814718317846713E-2</v>
      </c>
      <c r="U747" s="67">
        <f t="shared" si="157"/>
        <v>1.6366386145706846E-2</v>
      </c>
      <c r="V747" s="13">
        <f t="shared" si="158"/>
        <v>7.8448332172139867E-2</v>
      </c>
      <c r="Y747" s="28"/>
      <c r="Z747" s="28"/>
    </row>
    <row r="748" spans="1:26" x14ac:dyDescent="0.35">
      <c r="A748" s="1">
        <v>1932.08</v>
      </c>
      <c r="B748" s="2">
        <v>7.53</v>
      </c>
      <c r="C748" s="3">
        <v>0.60670000000000002</v>
      </c>
      <c r="D748" s="4">
        <v>0.47670000000000001</v>
      </c>
      <c r="E748" s="5">
        <v>13.5</v>
      </c>
      <c r="F748" s="3">
        <f t="shared" si="159"/>
        <v>1932.6249999999441</v>
      </c>
      <c r="G748" s="6">
        <f>G741*5/12+G753*7/12</f>
        <v>3.4641666666666668</v>
      </c>
      <c r="H748" s="3">
        <f t="shared" si="151"/>
        <v>169.9152866666667</v>
      </c>
      <c r="I748" s="3">
        <f t="shared" si="152"/>
        <v>13.690252911111113</v>
      </c>
      <c r="J748" s="7">
        <f t="shared" si="160"/>
        <v>4412.8683432289063</v>
      </c>
      <c r="K748" s="3">
        <f t="shared" si="153"/>
        <v>10.756788466666668</v>
      </c>
      <c r="L748" s="7">
        <f t="shared" si="154"/>
        <v>279.364454079312</v>
      </c>
      <c r="M748" s="27">
        <f t="shared" si="148"/>
        <v>8.8346532051812172</v>
      </c>
      <c r="N748" s="9"/>
      <c r="O748" s="10">
        <f t="shared" si="149"/>
        <v>11.631377927995526</v>
      </c>
      <c r="P748" s="10"/>
      <c r="Q748" s="29">
        <f t="shared" si="150"/>
        <v>5.8089853396922908E-2</v>
      </c>
      <c r="R748" s="6">
        <f t="shared" si="155"/>
        <v>1.0054751870100134</v>
      </c>
      <c r="S748" s="6">
        <f t="shared" si="161"/>
        <v>11.816490146247121</v>
      </c>
      <c r="T748" s="13">
        <f t="shared" si="156"/>
        <v>4.9019876474370783E-2</v>
      </c>
      <c r="U748" s="67">
        <f t="shared" si="157"/>
        <v>1.4643859788938451E-2</v>
      </c>
      <c r="V748" s="13">
        <f t="shared" si="158"/>
        <v>3.4376016685432331E-2</v>
      </c>
      <c r="Y748" s="28"/>
      <c r="Z748" s="28"/>
    </row>
    <row r="749" spans="1:26" x14ac:dyDescent="0.35">
      <c r="A749" s="1">
        <v>1932.09</v>
      </c>
      <c r="B749" s="2">
        <v>8.26</v>
      </c>
      <c r="C749" s="3">
        <v>0.57999999999999996</v>
      </c>
      <c r="D749" s="4">
        <v>0.46</v>
      </c>
      <c r="E749" s="5">
        <v>13.4</v>
      </c>
      <c r="F749" s="3">
        <f t="shared" si="159"/>
        <v>1932.7083333332773</v>
      </c>
      <c r="G749" s="6">
        <f>G741*4/12+G753*8/12</f>
        <v>3.4333333333333336</v>
      </c>
      <c r="H749" s="3">
        <f t="shared" si="151"/>
        <v>187.77877164179105</v>
      </c>
      <c r="I749" s="3">
        <f t="shared" si="152"/>
        <v>13.185434328358209</v>
      </c>
      <c r="J749" s="7">
        <f t="shared" si="160"/>
        <v>4905.337312911659</v>
      </c>
      <c r="K749" s="3">
        <f t="shared" si="153"/>
        <v>10.457413432835821</v>
      </c>
      <c r="L749" s="7">
        <f t="shared" si="154"/>
        <v>273.17859127595193</v>
      </c>
      <c r="M749" s="27">
        <f t="shared" si="148"/>
        <v>9.7611685640637145</v>
      </c>
      <c r="N749" s="9"/>
      <c r="O749" s="10">
        <f t="shared" si="149"/>
        <v>12.893505025072688</v>
      </c>
      <c r="P749" s="10"/>
      <c r="Q749" s="29">
        <f t="shared" si="150"/>
        <v>4.6926287026324905E-2</v>
      </c>
      <c r="R749" s="6">
        <f t="shared" si="155"/>
        <v>1.0054532522299842</v>
      </c>
      <c r="S749" s="6">
        <f t="shared" si="161"/>
        <v>11.969853218999802</v>
      </c>
      <c r="T749" s="13">
        <f t="shared" si="156"/>
        <v>3.9679126868178205E-2</v>
      </c>
      <c r="U749" s="67">
        <f t="shared" si="157"/>
        <v>1.3536922209771429E-2</v>
      </c>
      <c r="V749" s="13">
        <f t="shared" si="158"/>
        <v>2.6142204658406776E-2</v>
      </c>
      <c r="Y749" s="28"/>
      <c r="Z749" s="28"/>
    </row>
    <row r="750" spans="1:26" x14ac:dyDescent="0.35">
      <c r="A750" s="1">
        <v>1932.1</v>
      </c>
      <c r="B750" s="2">
        <v>7.12</v>
      </c>
      <c r="C750" s="3">
        <v>0.55330000000000001</v>
      </c>
      <c r="D750" s="4">
        <v>0.44330000000000003</v>
      </c>
      <c r="E750" s="5">
        <v>13.3</v>
      </c>
      <c r="F750" s="3">
        <f t="shared" si="159"/>
        <v>1932.7916666666106</v>
      </c>
      <c r="G750" s="6">
        <f>G741*3/12+G753*9/12</f>
        <v>3.4024999999999999</v>
      </c>
      <c r="H750" s="3">
        <f t="shared" si="151"/>
        <v>163.07958496240602</v>
      </c>
      <c r="I750" s="3">
        <f t="shared" si="152"/>
        <v>12.673024488721804</v>
      </c>
      <c r="J750" s="7">
        <f t="shared" si="160"/>
        <v>4287.7095267037466</v>
      </c>
      <c r="K750" s="3">
        <f t="shared" si="153"/>
        <v>10.153536518796994</v>
      </c>
      <c r="L750" s="7">
        <f t="shared" si="154"/>
        <v>266.95809454884426</v>
      </c>
      <c r="M750" s="27">
        <f t="shared" si="148"/>
        <v>8.4786066076890858</v>
      </c>
      <c r="N750" s="9"/>
      <c r="O750" s="10">
        <f t="shared" si="149"/>
        <v>11.242814157262011</v>
      </c>
      <c r="P750" s="10"/>
      <c r="Q750" s="29">
        <f t="shared" si="150"/>
        <v>6.1411595330276611E-2</v>
      </c>
      <c r="R750" s="6">
        <f t="shared" si="155"/>
        <v>1.0054313250070273</v>
      </c>
      <c r="S750" s="6">
        <f t="shared" si="161"/>
        <v>12.125617530824751</v>
      </c>
      <c r="T750" s="13">
        <f t="shared" si="156"/>
        <v>6.0586935659509455E-2</v>
      </c>
      <c r="U750" s="67">
        <f t="shared" si="157"/>
        <v>1.1208760058187384E-2</v>
      </c>
      <c r="V750" s="13">
        <f t="shared" si="158"/>
        <v>4.9378175601322072E-2</v>
      </c>
      <c r="Y750" s="28"/>
      <c r="Z750" s="28"/>
    </row>
    <row r="751" spans="1:26" x14ac:dyDescent="0.35">
      <c r="A751" s="1">
        <v>1932.11</v>
      </c>
      <c r="B751" s="2">
        <v>7.05</v>
      </c>
      <c r="C751" s="3">
        <v>0.52669999999999995</v>
      </c>
      <c r="D751" s="4">
        <v>0.42670000000000002</v>
      </c>
      <c r="E751" s="5">
        <v>13.2</v>
      </c>
      <c r="F751" s="3">
        <f t="shared" si="159"/>
        <v>1932.8749999999438</v>
      </c>
      <c r="G751" s="6">
        <f>G741*2/12+G753*10/12</f>
        <v>3.3716666666666666</v>
      </c>
      <c r="H751" s="3">
        <f t="shared" si="151"/>
        <v>162.69957954545455</v>
      </c>
      <c r="I751" s="3">
        <f t="shared" si="152"/>
        <v>12.155158659090908</v>
      </c>
      <c r="J751" s="7">
        <f t="shared" si="160"/>
        <v>4304.3504587120597</v>
      </c>
      <c r="K751" s="3">
        <f t="shared" si="153"/>
        <v>9.8473632045454558</v>
      </c>
      <c r="L751" s="7">
        <f t="shared" si="154"/>
        <v>260.52004833084197</v>
      </c>
      <c r="M751" s="27">
        <f t="shared" si="148"/>
        <v>8.4633095671229004</v>
      </c>
      <c r="N751" s="9"/>
      <c r="O751" s="10">
        <f t="shared" si="149"/>
        <v>11.262911076993239</v>
      </c>
      <c r="P751" s="10"/>
      <c r="Q751" s="29">
        <f t="shared" si="150"/>
        <v>6.0612686165571437E-2</v>
      </c>
      <c r="R751" s="6">
        <f t="shared" si="155"/>
        <v>1.0054094053585769</v>
      </c>
      <c r="S751" s="6">
        <f t="shared" si="161"/>
        <v>12.283835364943643</v>
      </c>
      <c r="T751" s="13">
        <f t="shared" si="156"/>
        <v>6.1795471835996096E-2</v>
      </c>
      <c r="U751" s="67">
        <f t="shared" si="157"/>
        <v>9.4959151758744476E-3</v>
      </c>
      <c r="V751" s="13">
        <f t="shared" si="158"/>
        <v>5.2299556660121649E-2</v>
      </c>
      <c r="Y751" s="28"/>
      <c r="Z751" s="28"/>
    </row>
    <row r="752" spans="1:26" x14ac:dyDescent="0.35">
      <c r="A752" s="1">
        <v>1932.12</v>
      </c>
      <c r="B752" s="2">
        <v>6.82</v>
      </c>
      <c r="C752" s="3">
        <v>0.5</v>
      </c>
      <c r="D752" s="4">
        <v>0.41</v>
      </c>
      <c r="E752" s="5">
        <v>13.1</v>
      </c>
      <c r="F752" s="3">
        <f t="shared" si="159"/>
        <v>1932.9583333332771</v>
      </c>
      <c r="G752" s="6">
        <f>G741*1/12+G753*11/12</f>
        <v>3.3408333333333338</v>
      </c>
      <c r="H752" s="3">
        <f t="shared" si="151"/>
        <v>158.59311297709925</v>
      </c>
      <c r="I752" s="3">
        <f t="shared" si="152"/>
        <v>11.627061068702291</v>
      </c>
      <c r="J752" s="7">
        <f t="shared" si="160"/>
        <v>4221.3441443060601</v>
      </c>
      <c r="K752" s="3">
        <f t="shared" si="153"/>
        <v>9.5341900763358787</v>
      </c>
      <c r="L752" s="7">
        <f t="shared" si="154"/>
        <v>253.77582099200654</v>
      </c>
      <c r="M752" s="27">
        <f t="shared" si="148"/>
        <v>8.257073999100685</v>
      </c>
      <c r="N752" s="9"/>
      <c r="O752" s="10">
        <f t="shared" si="149"/>
        <v>11.026422344303844</v>
      </c>
      <c r="P752" s="10"/>
      <c r="Q752" s="29">
        <f t="shared" si="150"/>
        <v>6.2551431453469059E-2</v>
      </c>
      <c r="R752" s="6">
        <f t="shared" si="155"/>
        <v>1.0053874933021107</v>
      </c>
      <c r="S752" s="6">
        <f t="shared" si="161"/>
        <v>12.444560583911183</v>
      </c>
      <c r="T752" s="13">
        <f t="shared" si="156"/>
        <v>6.4342065904339218E-2</v>
      </c>
      <c r="U752" s="67">
        <f t="shared" si="157"/>
        <v>7.7860255456307925E-3</v>
      </c>
      <c r="V752" s="13">
        <f t="shared" si="158"/>
        <v>5.6556040358708426E-2</v>
      </c>
      <c r="Y752" s="28"/>
      <c r="Z752" s="28"/>
    </row>
    <row r="753" spans="1:26" x14ac:dyDescent="0.35">
      <c r="A753" s="1">
        <v>1933.01</v>
      </c>
      <c r="B753" s="2">
        <v>7.09</v>
      </c>
      <c r="C753" s="3">
        <v>0.495</v>
      </c>
      <c r="D753" s="4">
        <v>0.41249999999999998</v>
      </c>
      <c r="E753" s="5">
        <v>12.9</v>
      </c>
      <c r="F753" s="3">
        <f t="shared" si="159"/>
        <v>1933.0416666666104</v>
      </c>
      <c r="G753" s="6">
        <v>3.31</v>
      </c>
      <c r="H753" s="3">
        <f t="shared" si="151"/>
        <v>167.42787674418605</v>
      </c>
      <c r="I753" s="3">
        <f t="shared" si="152"/>
        <v>11.689252325581396</v>
      </c>
      <c r="J753" s="7">
        <f t="shared" si="160"/>
        <v>4482.4311944006668</v>
      </c>
      <c r="K753" s="3">
        <f t="shared" si="153"/>
        <v>9.7410436046511624</v>
      </c>
      <c r="L753" s="7">
        <f t="shared" si="154"/>
        <v>260.79024932161849</v>
      </c>
      <c r="M753" s="27">
        <f t="shared" si="148"/>
        <v>8.7280461628135324</v>
      </c>
      <c r="N753" s="9"/>
      <c r="O753" s="10">
        <f t="shared" si="149"/>
        <v>11.691967993175714</v>
      </c>
      <c r="P753" s="10"/>
      <c r="Q753" s="29">
        <f t="shared" si="150"/>
        <v>5.540385057403726E-2</v>
      </c>
      <c r="R753" s="6">
        <f t="shared" si="155"/>
        <v>1.0040962469810495</v>
      </c>
      <c r="S753" s="6">
        <f t="shared" si="161"/>
        <v>12.705583951645876</v>
      </c>
      <c r="T753" s="13">
        <f t="shared" si="156"/>
        <v>6.466130799872527E-2</v>
      </c>
      <c r="U753" s="67">
        <f t="shared" si="157"/>
        <v>5.8956312347697715E-3</v>
      </c>
      <c r="V753" s="13">
        <f t="shared" si="158"/>
        <v>5.8765676763955499E-2</v>
      </c>
      <c r="Y753" s="28"/>
      <c r="Z753" s="28"/>
    </row>
    <row r="754" spans="1:26" x14ac:dyDescent="0.35">
      <c r="A754" s="1">
        <v>1933.02</v>
      </c>
      <c r="B754" s="2">
        <v>6.25</v>
      </c>
      <c r="C754" s="3">
        <v>0.49</v>
      </c>
      <c r="D754" s="4">
        <v>0.41499999999999998</v>
      </c>
      <c r="E754" s="5">
        <v>12.7</v>
      </c>
      <c r="F754" s="3">
        <f t="shared" si="159"/>
        <v>1933.1249999999436</v>
      </c>
      <c r="G754" s="6">
        <f>G753*11/12+G765*1/12</f>
        <v>3.2941666666666674</v>
      </c>
      <c r="H754" s="3">
        <f t="shared" si="151"/>
        <v>149.91584645669292</v>
      </c>
      <c r="I754" s="3">
        <f t="shared" si="152"/>
        <v>11.753402362204726</v>
      </c>
      <c r="J754" s="7">
        <f t="shared" si="160"/>
        <v>4039.8158177782202</v>
      </c>
      <c r="K754" s="3">
        <f t="shared" si="153"/>
        <v>9.9544122047244095</v>
      </c>
      <c r="L754" s="7">
        <f t="shared" si="154"/>
        <v>268.24377030047384</v>
      </c>
      <c r="M754" s="27">
        <f t="shared" si="148"/>
        <v>7.8260517513165988</v>
      </c>
      <c r="N754" s="9"/>
      <c r="O754" s="10">
        <f t="shared" si="149"/>
        <v>10.523079525637087</v>
      </c>
      <c r="P754" s="10"/>
      <c r="Q754" s="29">
        <f t="shared" si="150"/>
        <v>6.7246747628507464E-2</v>
      </c>
      <c r="R754" s="6">
        <f t="shared" si="155"/>
        <v>1.0040840524872445</v>
      </c>
      <c r="S754" s="6">
        <f t="shared" si="161"/>
        <v>12.958536707401464</v>
      </c>
      <c r="T754" s="13">
        <f t="shared" si="156"/>
        <v>8.2516736198060547E-2</v>
      </c>
      <c r="U754" s="67">
        <f t="shared" si="157"/>
        <v>4.1137524297429895E-3</v>
      </c>
      <c r="V754" s="13">
        <f t="shared" si="158"/>
        <v>7.8402983768317558E-2</v>
      </c>
      <c r="Y754" s="28"/>
      <c r="Z754" s="28"/>
    </row>
    <row r="755" spans="1:26" x14ac:dyDescent="0.35">
      <c r="A755" s="1">
        <v>1933.03</v>
      </c>
      <c r="B755" s="2">
        <v>6.23</v>
      </c>
      <c r="C755" s="3">
        <v>0.48499999999999999</v>
      </c>
      <c r="D755" s="4">
        <v>0.41749999999999998</v>
      </c>
      <c r="E755" s="5">
        <v>12.6</v>
      </c>
      <c r="F755" s="3">
        <f t="shared" si="159"/>
        <v>1933.2083333332769</v>
      </c>
      <c r="G755" s="6">
        <f>G753*10/12+G765*2/12</f>
        <v>3.2783333333333333</v>
      </c>
      <c r="H755" s="3">
        <f t="shared" si="151"/>
        <v>150.6221166666667</v>
      </c>
      <c r="I755" s="3">
        <f t="shared" si="152"/>
        <v>11.725798809523811</v>
      </c>
      <c r="J755" s="7">
        <f t="shared" si="160"/>
        <v>4085.1793157151033</v>
      </c>
      <c r="K755" s="3">
        <f t="shared" si="153"/>
        <v>10.093857738095238</v>
      </c>
      <c r="L755" s="7">
        <f t="shared" si="154"/>
        <v>273.76602958443902</v>
      </c>
      <c r="M755" s="27">
        <f t="shared" si="148"/>
        <v>7.8746813229431698</v>
      </c>
      <c r="N755" s="9"/>
      <c r="O755" s="10">
        <f t="shared" si="149"/>
        <v>10.626790503904585</v>
      </c>
      <c r="P755" s="10"/>
      <c r="Q755" s="29">
        <f t="shared" si="150"/>
        <v>6.5847590379326248E-2</v>
      </c>
      <c r="R755" s="6">
        <f t="shared" si="155"/>
        <v>1.0040718590262971</v>
      </c>
      <c r="S755" s="6">
        <f t="shared" si="161"/>
        <v>13.114725607436442</v>
      </c>
      <c r="T755" s="13">
        <f t="shared" si="156"/>
        <v>8.3664740445822172E-2</v>
      </c>
      <c r="U755" s="67">
        <f t="shared" si="157"/>
        <v>1.346936196712667E-3</v>
      </c>
      <c r="V755" s="13">
        <f t="shared" si="158"/>
        <v>8.2317804249109505E-2</v>
      </c>
      <c r="Y755" s="28"/>
      <c r="Z755" s="28"/>
    </row>
    <row r="756" spans="1:26" x14ac:dyDescent="0.35">
      <c r="A756" s="1">
        <v>1933.04</v>
      </c>
      <c r="B756" s="2">
        <v>6.89</v>
      </c>
      <c r="C756" s="3">
        <v>0.48</v>
      </c>
      <c r="D756" s="4">
        <v>0.42</v>
      </c>
      <c r="E756" s="5">
        <v>12.6</v>
      </c>
      <c r="F756" s="3">
        <f t="shared" si="159"/>
        <v>1933.2916666666101</v>
      </c>
      <c r="G756" s="6">
        <f>G753*9/12+G765*3/12</f>
        <v>3.2624999999999997</v>
      </c>
      <c r="H756" s="3">
        <f t="shared" si="151"/>
        <v>166.57887380952383</v>
      </c>
      <c r="I756" s="3">
        <f t="shared" si="152"/>
        <v>11.604914285714287</v>
      </c>
      <c r="J756" s="7">
        <f t="shared" si="160"/>
        <v>4544.1882275932039</v>
      </c>
      <c r="K756" s="3">
        <f t="shared" si="153"/>
        <v>10.154300000000001</v>
      </c>
      <c r="L756" s="7">
        <f t="shared" si="154"/>
        <v>277.00421706663946</v>
      </c>
      <c r="M756" s="27">
        <f t="shared" si="148"/>
        <v>8.7231016460681161</v>
      </c>
      <c r="N756" s="9"/>
      <c r="O756" s="10">
        <f t="shared" si="149"/>
        <v>11.805335595835286</v>
      </c>
      <c r="P756" s="10"/>
      <c r="Q756" s="29">
        <f t="shared" si="150"/>
        <v>5.3078308378454599E-2</v>
      </c>
      <c r="R756" s="6">
        <f t="shared" si="155"/>
        <v>1.0040596665994306</v>
      </c>
      <c r="S756" s="6">
        <f t="shared" si="161"/>
        <v>13.168126921278493</v>
      </c>
      <c r="T756" s="13">
        <f t="shared" si="156"/>
        <v>7.4935571651532085E-2</v>
      </c>
      <c r="U756" s="67">
        <f t="shared" si="157"/>
        <v>-1.7958247594429544E-5</v>
      </c>
      <c r="V756" s="13">
        <f t="shared" si="158"/>
        <v>7.4953529899126514E-2</v>
      </c>
      <c r="Y756" s="28"/>
      <c r="Z756" s="28"/>
    </row>
    <row r="757" spans="1:26" x14ac:dyDescent="0.35">
      <c r="A757" s="1">
        <v>1933.05</v>
      </c>
      <c r="B757" s="2">
        <v>8.8699999999999992</v>
      </c>
      <c r="C757" s="3">
        <v>0.47499999999999998</v>
      </c>
      <c r="D757" s="4">
        <v>0.42249999999999999</v>
      </c>
      <c r="E757" s="5">
        <v>12.6</v>
      </c>
      <c r="F757" s="3">
        <f t="shared" si="159"/>
        <v>1933.3749999999434</v>
      </c>
      <c r="G757" s="6">
        <f>G753*8/12+G765*4/12</f>
        <v>3.2466666666666666</v>
      </c>
      <c r="H757" s="3">
        <f t="shared" si="151"/>
        <v>214.44914523809524</v>
      </c>
      <c r="I757" s="3">
        <f t="shared" si="152"/>
        <v>11.484029761904763</v>
      </c>
      <c r="J757" s="7">
        <f t="shared" si="160"/>
        <v>5876.1717991428077</v>
      </c>
      <c r="K757" s="3">
        <f t="shared" si="153"/>
        <v>10.214742261904764</v>
      </c>
      <c r="L757" s="7">
        <f t="shared" si="154"/>
        <v>279.89657104146977</v>
      </c>
      <c r="M757" s="27">
        <f t="shared" si="148"/>
        <v>11.249651251932443</v>
      </c>
      <c r="N757" s="9"/>
      <c r="O757" s="10">
        <f t="shared" si="149"/>
        <v>15.246808142532863</v>
      </c>
      <c r="P757" s="10"/>
      <c r="Q757" s="29">
        <f t="shared" si="150"/>
        <v>2.7490163162586824E-2</v>
      </c>
      <c r="R757" s="6">
        <f t="shared" si="155"/>
        <v>1.0040474752078703</v>
      </c>
      <c r="S757" s="6">
        <f t="shared" si="161"/>
        <v>13.221585126317869</v>
      </c>
      <c r="T757" s="13">
        <f t="shared" si="156"/>
        <v>5.1536946445796428E-2</v>
      </c>
      <c r="U757" s="67">
        <f t="shared" si="157"/>
        <v>-7.9732999982817798E-4</v>
      </c>
      <c r="V757" s="13">
        <f t="shared" si="158"/>
        <v>5.2334276445624606E-2</v>
      </c>
      <c r="Y757" s="28"/>
      <c r="Z757" s="28"/>
    </row>
    <row r="758" spans="1:26" x14ac:dyDescent="0.35">
      <c r="A758" s="1">
        <v>1933.06</v>
      </c>
      <c r="B758" s="2">
        <v>10.39</v>
      </c>
      <c r="C758" s="3">
        <v>0.47</v>
      </c>
      <c r="D758" s="4">
        <v>0.42499999999999999</v>
      </c>
      <c r="E758" s="5">
        <v>12.7</v>
      </c>
      <c r="F758" s="3">
        <f t="shared" si="159"/>
        <v>1933.4583333332766</v>
      </c>
      <c r="G758" s="6">
        <f>G753*7/12+G765*5/12</f>
        <v>3.2308333333333334</v>
      </c>
      <c r="H758" s="3">
        <f t="shared" si="151"/>
        <v>249.22010314960633</v>
      </c>
      <c r="I758" s="3">
        <f t="shared" si="152"/>
        <v>11.273671653543309</v>
      </c>
      <c r="J758" s="7">
        <f t="shared" si="160"/>
        <v>6854.6817610086073</v>
      </c>
      <c r="K758" s="3">
        <f t="shared" si="153"/>
        <v>10.19427755905512</v>
      </c>
      <c r="L758" s="7">
        <f t="shared" si="154"/>
        <v>280.38881120583812</v>
      </c>
      <c r="M758" s="27">
        <f t="shared" si="148"/>
        <v>13.098875517269521</v>
      </c>
      <c r="N758" s="9"/>
      <c r="O758" s="10">
        <f t="shared" si="149"/>
        <v>17.765664123579949</v>
      </c>
      <c r="P758" s="10"/>
      <c r="Q758" s="29">
        <f t="shared" si="150"/>
        <v>1.5294045467209826E-2</v>
      </c>
      <c r="R758" s="6">
        <f t="shared" si="155"/>
        <v>1.0040352848528435</v>
      </c>
      <c r="S758" s="6">
        <f t="shared" si="161"/>
        <v>13.170570824448809</v>
      </c>
      <c r="T758" s="13">
        <f t="shared" si="156"/>
        <v>3.7699766046815908E-2</v>
      </c>
      <c r="U758" s="67">
        <f t="shared" si="157"/>
        <v>-2.1244585716229114E-4</v>
      </c>
      <c r="V758" s="13">
        <f t="shared" si="158"/>
        <v>3.7912211903978199E-2</v>
      </c>
      <c r="Y758" s="28"/>
      <c r="Z758" s="28"/>
    </row>
    <row r="759" spans="1:26" x14ac:dyDescent="0.35">
      <c r="A759" s="1">
        <v>1933.07</v>
      </c>
      <c r="B759" s="2">
        <v>11.23</v>
      </c>
      <c r="C759" s="3">
        <v>0.46500000000000002</v>
      </c>
      <c r="D759" s="4">
        <v>0.42749999999999999</v>
      </c>
      <c r="E759" s="5">
        <v>13.1</v>
      </c>
      <c r="F759" s="3">
        <f t="shared" si="159"/>
        <v>1933.5416666666099</v>
      </c>
      <c r="G759" s="6">
        <f>G753*6/12+G765*6/12</f>
        <v>3.2149999999999999</v>
      </c>
      <c r="H759" s="3">
        <f t="shared" si="151"/>
        <v>261.1437916030535</v>
      </c>
      <c r="I759" s="3">
        <f t="shared" si="152"/>
        <v>10.813166793893132</v>
      </c>
      <c r="J759" s="7">
        <f t="shared" si="160"/>
        <v>7207.421461464306</v>
      </c>
      <c r="K759" s="3">
        <f t="shared" si="153"/>
        <v>9.9411372137404594</v>
      </c>
      <c r="L759" s="7">
        <f t="shared" si="154"/>
        <v>274.36978404060471</v>
      </c>
      <c r="M759" s="27">
        <f t="shared" si="148"/>
        <v>13.754304493874535</v>
      </c>
      <c r="N759" s="9"/>
      <c r="O759" s="10">
        <f t="shared" si="149"/>
        <v>18.661295964763049</v>
      </c>
      <c r="P759" s="10"/>
      <c r="Q759" s="29">
        <f t="shared" si="150"/>
        <v>1.3692183456504511E-2</v>
      </c>
      <c r="R759" s="6">
        <f t="shared" si="155"/>
        <v>1.0040230955355782</v>
      </c>
      <c r="S759" s="6">
        <f t="shared" si="161"/>
        <v>12.819940185754209</v>
      </c>
      <c r="T759" s="13">
        <f t="shared" si="156"/>
        <v>3.5626183953910484E-2</v>
      </c>
      <c r="U759" s="67">
        <f t="shared" si="157"/>
        <v>3.2628797449480995E-3</v>
      </c>
      <c r="V759" s="13">
        <f t="shared" si="158"/>
        <v>3.2363304208962385E-2</v>
      </c>
      <c r="Y759" s="28"/>
      <c r="Z759" s="28"/>
    </row>
    <row r="760" spans="1:26" x14ac:dyDescent="0.35">
      <c r="A760" s="1">
        <v>1933.08</v>
      </c>
      <c r="B760" s="2">
        <v>10.67</v>
      </c>
      <c r="C760" s="3">
        <v>0.46</v>
      </c>
      <c r="D760" s="4">
        <v>0.43</v>
      </c>
      <c r="E760" s="5">
        <v>13.2</v>
      </c>
      <c r="F760" s="3">
        <f t="shared" si="159"/>
        <v>1933.6249999999432</v>
      </c>
      <c r="G760" s="6">
        <f>G753*5/12+G765*7/12</f>
        <v>3.1991666666666667</v>
      </c>
      <c r="H760" s="3">
        <f t="shared" si="151"/>
        <v>246.24177500000002</v>
      </c>
      <c r="I760" s="3">
        <f t="shared" si="152"/>
        <v>10.615859090909092</v>
      </c>
      <c r="J760" s="7">
        <f t="shared" si="160"/>
        <v>6820.5501796436856</v>
      </c>
      <c r="K760" s="3">
        <f t="shared" si="153"/>
        <v>9.9235204545454572</v>
      </c>
      <c r="L760" s="7">
        <f t="shared" si="154"/>
        <v>274.86753301281965</v>
      </c>
      <c r="M760" s="27">
        <f t="shared" si="148"/>
        <v>12.999527050367737</v>
      </c>
      <c r="N760" s="9"/>
      <c r="O760" s="10">
        <f t="shared" si="149"/>
        <v>17.646361139482408</v>
      </c>
      <c r="P760" s="10"/>
      <c r="Q760" s="29">
        <f t="shared" si="150"/>
        <v>1.9380219800860896E-2</v>
      </c>
      <c r="R760" s="6">
        <f t="shared" si="155"/>
        <v>1.0040109072573054</v>
      </c>
      <c r="S760" s="6">
        <f t="shared" si="161"/>
        <v>12.774004544807035</v>
      </c>
      <c r="T760" s="13">
        <f t="shared" si="156"/>
        <v>3.7129647950889799E-2</v>
      </c>
      <c r="U760" s="67">
        <f t="shared" si="157"/>
        <v>4.4012848661523218E-3</v>
      </c>
      <c r="V760" s="13">
        <f t="shared" si="158"/>
        <v>3.2728363084737477E-2</v>
      </c>
      <c r="Y760" s="28"/>
      <c r="Z760" s="28"/>
    </row>
    <row r="761" spans="1:26" x14ac:dyDescent="0.35">
      <c r="A761" s="1">
        <v>1933.09</v>
      </c>
      <c r="B761" s="2">
        <v>10.58</v>
      </c>
      <c r="C761" s="3">
        <v>0.45500000000000002</v>
      </c>
      <c r="D761" s="4">
        <v>0.4325</v>
      </c>
      <c r="E761" s="5">
        <v>13.2</v>
      </c>
      <c r="F761" s="3">
        <f t="shared" si="159"/>
        <v>1933.7083333332764</v>
      </c>
      <c r="G761" s="6">
        <f>G753*4/12+G765*8/12</f>
        <v>3.1833333333333336</v>
      </c>
      <c r="H761" s="3">
        <f t="shared" si="151"/>
        <v>244.16475909090914</v>
      </c>
      <c r="I761" s="3">
        <f t="shared" si="152"/>
        <v>10.500469318181819</v>
      </c>
      <c r="J761" s="7">
        <f t="shared" si="160"/>
        <v>6787.2571160520165</v>
      </c>
      <c r="K761" s="3">
        <f t="shared" si="153"/>
        <v>9.9812153409090918</v>
      </c>
      <c r="L761" s="7">
        <f t="shared" si="154"/>
        <v>277.45639912027383</v>
      </c>
      <c r="M761" s="27">
        <f t="shared" si="148"/>
        <v>12.922920614885994</v>
      </c>
      <c r="N761" s="9"/>
      <c r="O761" s="10">
        <f t="shared" si="149"/>
        <v>17.550453640523507</v>
      </c>
      <c r="P761" s="10"/>
      <c r="Q761" s="29">
        <f t="shared" si="150"/>
        <v>1.9426539845217056E-2</v>
      </c>
      <c r="R761" s="6">
        <f t="shared" si="155"/>
        <v>1.0039987200192555</v>
      </c>
      <c r="S761" s="6">
        <f t="shared" si="161"/>
        <v>12.825239892340653</v>
      </c>
      <c r="T761" s="13">
        <f t="shared" si="156"/>
        <v>3.9659400079868457E-2</v>
      </c>
      <c r="U761" s="67">
        <f t="shared" si="157"/>
        <v>3.6203071778433404E-3</v>
      </c>
      <c r="V761" s="13">
        <f t="shared" si="158"/>
        <v>3.6039092902025116E-2</v>
      </c>
      <c r="Y761" s="28"/>
      <c r="Z761" s="28"/>
    </row>
    <row r="762" spans="1:26" x14ac:dyDescent="0.35">
      <c r="A762" s="1">
        <v>1933.1</v>
      </c>
      <c r="B762" s="2">
        <v>9.5500000000000007</v>
      </c>
      <c r="C762" s="3">
        <v>0.45</v>
      </c>
      <c r="D762" s="4">
        <v>0.435</v>
      </c>
      <c r="E762" s="5">
        <v>13.2</v>
      </c>
      <c r="F762" s="3">
        <f t="shared" si="159"/>
        <v>1933.7916666666097</v>
      </c>
      <c r="G762" s="6">
        <f>G753*3/12+G765*9/12</f>
        <v>3.1675000000000004</v>
      </c>
      <c r="H762" s="3">
        <f t="shared" si="151"/>
        <v>220.39446590909094</v>
      </c>
      <c r="I762" s="3">
        <f t="shared" si="152"/>
        <v>10.385079545454547</v>
      </c>
      <c r="J762" s="7">
        <f t="shared" si="160"/>
        <v>6150.5508128684978</v>
      </c>
      <c r="K762" s="3">
        <f t="shared" si="153"/>
        <v>10.038910227272728</v>
      </c>
      <c r="L762" s="7">
        <f t="shared" si="154"/>
        <v>280.15597943432419</v>
      </c>
      <c r="M762" s="27">
        <f t="shared" si="148"/>
        <v>11.696253568143696</v>
      </c>
      <c r="N762" s="9"/>
      <c r="O762" s="10">
        <f t="shared" si="149"/>
        <v>15.896625559601695</v>
      </c>
      <c r="P762" s="10"/>
      <c r="Q762" s="29">
        <f t="shared" si="150"/>
        <v>2.7136042354103725E-2</v>
      </c>
      <c r="R762" s="6">
        <f t="shared" si="155"/>
        <v>1.0039865338226626</v>
      </c>
      <c r="S762" s="6">
        <f t="shared" si="161"/>
        <v>12.876524435849911</v>
      </c>
      <c r="T762" s="13">
        <f t="shared" si="156"/>
        <v>4.9427041432104968E-2</v>
      </c>
      <c r="U762" s="67">
        <f t="shared" si="157"/>
        <v>3.4193985238579749E-3</v>
      </c>
      <c r="V762" s="13">
        <f t="shared" si="158"/>
        <v>4.6007642908246993E-2</v>
      </c>
      <c r="Y762" s="28"/>
      <c r="Z762" s="28"/>
    </row>
    <row r="763" spans="1:26" x14ac:dyDescent="0.35">
      <c r="A763" s="1">
        <v>1933.11</v>
      </c>
      <c r="B763" s="2">
        <v>9.7799999999999994</v>
      </c>
      <c r="C763" s="3">
        <v>0.44500000000000001</v>
      </c>
      <c r="D763" s="4">
        <v>0.4375</v>
      </c>
      <c r="E763" s="5">
        <v>13.2</v>
      </c>
      <c r="F763" s="3">
        <f t="shared" si="159"/>
        <v>1933.8749999999429</v>
      </c>
      <c r="G763" s="6">
        <f>G753*2/12+G765*10/12</f>
        <v>3.1516666666666668</v>
      </c>
      <c r="H763" s="3">
        <f t="shared" si="151"/>
        <v>225.70239545454547</v>
      </c>
      <c r="I763" s="3">
        <f t="shared" si="152"/>
        <v>10.269689772727274</v>
      </c>
      <c r="J763" s="7">
        <f t="shared" si="160"/>
        <v>6322.5622906629433</v>
      </c>
      <c r="K763" s="3">
        <f t="shared" si="153"/>
        <v>10.096605113636365</v>
      </c>
      <c r="L763" s="7">
        <f t="shared" si="154"/>
        <v>282.83445829908362</v>
      </c>
      <c r="M763" s="27">
        <f t="shared" si="148"/>
        <v>12.011766193389933</v>
      </c>
      <c r="N763" s="9"/>
      <c r="O763" s="10">
        <f t="shared" si="149"/>
        <v>16.334983881493528</v>
      </c>
      <c r="P763" s="10"/>
      <c r="Q763" s="29">
        <f t="shared" si="150"/>
        <v>2.5048616954833305E-2</v>
      </c>
      <c r="R763" s="6">
        <f t="shared" si="155"/>
        <v>1.0039743486687611</v>
      </c>
      <c r="S763" s="6">
        <f t="shared" si="161"/>
        <v>12.927857136031767</v>
      </c>
      <c r="T763" s="13">
        <f t="shared" si="156"/>
        <v>4.2051162884508386E-2</v>
      </c>
      <c r="U763" s="67">
        <f t="shared" si="157"/>
        <v>3.2198175913822347E-3</v>
      </c>
      <c r="V763" s="13">
        <f t="shared" si="158"/>
        <v>3.8831345293126152E-2</v>
      </c>
      <c r="Y763" s="28"/>
      <c r="Z763" s="28"/>
    </row>
    <row r="764" spans="1:26" x14ac:dyDescent="0.35">
      <c r="A764" s="1">
        <v>1933.12</v>
      </c>
      <c r="B764" s="2">
        <v>9.9700000000000006</v>
      </c>
      <c r="C764" s="3">
        <v>0.44</v>
      </c>
      <c r="D764" s="4">
        <v>0.44</v>
      </c>
      <c r="E764" s="5">
        <v>13.2</v>
      </c>
      <c r="F764" s="3">
        <f t="shared" si="159"/>
        <v>1933.9583333332762</v>
      </c>
      <c r="G764" s="6">
        <f>G753*1/12+G765*11/12</f>
        <v>3.1358333333333333</v>
      </c>
      <c r="H764" s="3">
        <f t="shared" si="151"/>
        <v>230.08720681818184</v>
      </c>
      <c r="I764" s="3">
        <f t="shared" si="152"/>
        <v>10.154300000000001</v>
      </c>
      <c r="J764" s="7">
        <f t="shared" si="160"/>
        <v>6469.097476676945</v>
      </c>
      <c r="K764" s="3">
        <f t="shared" si="153"/>
        <v>10.154300000000001</v>
      </c>
      <c r="L764" s="7">
        <f t="shared" si="154"/>
        <v>285.49677931172079</v>
      </c>
      <c r="M764" s="27">
        <f t="shared" si="148"/>
        <v>12.281801622601112</v>
      </c>
      <c r="N764" s="9"/>
      <c r="O764" s="10">
        <f t="shared" si="149"/>
        <v>16.709206885291202</v>
      </c>
      <c r="P764" s="10"/>
      <c r="Q764" s="29">
        <f t="shared" si="150"/>
        <v>2.3376525873983561E-2</v>
      </c>
      <c r="R764" s="6">
        <f t="shared" si="155"/>
        <v>1.0039621645587875</v>
      </c>
      <c r="S764" s="6">
        <f t="shared" si="161"/>
        <v>12.979236947830289</v>
      </c>
      <c r="T764" s="13">
        <f t="shared" si="156"/>
        <v>4.1494697632946664E-2</v>
      </c>
      <c r="U764" s="67">
        <f t="shared" si="157"/>
        <v>3.0215635146513264E-3</v>
      </c>
      <c r="V764" s="13">
        <f t="shared" si="158"/>
        <v>3.8473134118295338E-2</v>
      </c>
      <c r="Y764" s="28"/>
      <c r="Z764" s="28"/>
    </row>
    <row r="765" spans="1:26" x14ac:dyDescent="0.35">
      <c r="A765" s="1">
        <v>1934.01</v>
      </c>
      <c r="B765" s="2">
        <v>10.54</v>
      </c>
      <c r="C765" s="3">
        <v>0.44080000000000003</v>
      </c>
      <c r="D765" s="4">
        <v>0.44419999999999998</v>
      </c>
      <c r="E765" s="5">
        <v>13.2</v>
      </c>
      <c r="F765" s="3">
        <f t="shared" si="159"/>
        <v>1934.0416666666094</v>
      </c>
      <c r="G765" s="6">
        <v>3.12</v>
      </c>
      <c r="H765" s="3">
        <f t="shared" si="151"/>
        <v>243.2416409090909</v>
      </c>
      <c r="I765" s="3">
        <f t="shared" si="152"/>
        <v>10.172762363636366</v>
      </c>
      <c r="J765" s="7">
        <f t="shared" si="160"/>
        <v>6862.7802325126986</v>
      </c>
      <c r="K765" s="3">
        <f t="shared" si="153"/>
        <v>10.251227409090911</v>
      </c>
      <c r="L765" s="7">
        <f t="shared" si="154"/>
        <v>289.22646862259404</v>
      </c>
      <c r="M765" s="27">
        <f t="shared" si="148"/>
        <v>13.025119828332377</v>
      </c>
      <c r="N765" s="9"/>
      <c r="O765" s="10">
        <f t="shared" si="149"/>
        <v>17.723577324689668</v>
      </c>
      <c r="P765" s="10"/>
      <c r="Q765" s="29">
        <f t="shared" si="150"/>
        <v>1.8888305469469735E-2</v>
      </c>
      <c r="R765" s="6">
        <f t="shared" si="155"/>
        <v>1.0049460002047168</v>
      </c>
      <c r="S765" s="6">
        <f t="shared" si="161"/>
        <v>13.030662820465087</v>
      </c>
      <c r="T765" s="13">
        <f t="shared" si="156"/>
        <v>3.9096748092132483E-2</v>
      </c>
      <c r="U765" s="67">
        <f t="shared" si="157"/>
        <v>2.8246354331062928E-3</v>
      </c>
      <c r="V765" s="13">
        <f t="shared" si="158"/>
        <v>3.627211265902619E-2</v>
      </c>
      <c r="Y765" s="28"/>
      <c r="Z765" s="28"/>
    </row>
    <row r="766" spans="1:26" x14ac:dyDescent="0.35">
      <c r="A766" s="1">
        <v>1934.02</v>
      </c>
      <c r="B766" s="2">
        <v>11.32</v>
      </c>
      <c r="C766" s="3">
        <v>0.44169999999999998</v>
      </c>
      <c r="D766" s="4">
        <v>0.44829999999999998</v>
      </c>
      <c r="E766" s="5">
        <v>13.3</v>
      </c>
      <c r="F766" s="3">
        <f t="shared" si="159"/>
        <v>1934.1249999999427</v>
      </c>
      <c r="G766" s="6">
        <f>G765*11/12+G777*1/12</f>
        <v>3.0924999999999998</v>
      </c>
      <c r="H766" s="3">
        <f t="shared" si="151"/>
        <v>259.2782165413534</v>
      </c>
      <c r="I766" s="3">
        <f t="shared" si="152"/>
        <v>10.116889421052631</v>
      </c>
      <c r="J766" s="7">
        <f t="shared" si="160"/>
        <v>7339.0199347601583</v>
      </c>
      <c r="K766" s="3">
        <f t="shared" si="153"/>
        <v>10.268058699248121</v>
      </c>
      <c r="L766" s="7">
        <f t="shared" si="154"/>
        <v>290.64334246934442</v>
      </c>
      <c r="M766" s="27">
        <f t="shared" si="148"/>
        <v>13.926922904274294</v>
      </c>
      <c r="N766" s="9"/>
      <c r="O766" s="10">
        <f t="shared" si="149"/>
        <v>18.949402441246868</v>
      </c>
      <c r="P766" s="10"/>
      <c r="Q766" s="29">
        <f t="shared" si="150"/>
        <v>1.5491638140697567E-2</v>
      </c>
      <c r="R766" s="6">
        <f t="shared" si="155"/>
        <v>1.0049261411367563</v>
      </c>
      <c r="S766" s="6">
        <f t="shared" si="161"/>
        <v>12.996652989101028</v>
      </c>
      <c r="T766" s="13">
        <f t="shared" si="156"/>
        <v>3.1899028624557069E-2</v>
      </c>
      <c r="U766" s="67">
        <f t="shared" si="157"/>
        <v>3.3744785010205725E-3</v>
      </c>
      <c r="V766" s="13">
        <f t="shared" si="158"/>
        <v>2.8524550123536496E-2</v>
      </c>
      <c r="Y766" s="28"/>
      <c r="Z766" s="28"/>
    </row>
    <row r="767" spans="1:26" x14ac:dyDescent="0.35">
      <c r="A767" s="1">
        <v>1934.03</v>
      </c>
      <c r="B767" s="2">
        <v>10.74</v>
      </c>
      <c r="C767" s="3">
        <v>0.4425</v>
      </c>
      <c r="D767" s="4">
        <v>0.45250000000000001</v>
      </c>
      <c r="E767" s="5">
        <v>13.3</v>
      </c>
      <c r="F767" s="3">
        <f t="shared" si="159"/>
        <v>1934.208333333276</v>
      </c>
      <c r="G767" s="6">
        <f>G765*10/12+G777*2/12</f>
        <v>3.0649999999999999</v>
      </c>
      <c r="H767" s="3">
        <f t="shared" si="151"/>
        <v>245.99364360902257</v>
      </c>
      <c r="I767" s="3">
        <f t="shared" si="152"/>
        <v>10.135212969924813</v>
      </c>
      <c r="J767" s="7">
        <f t="shared" si="160"/>
        <v>6986.8993338708815</v>
      </c>
      <c r="K767" s="3">
        <f t="shared" si="153"/>
        <v>10.364257330827067</v>
      </c>
      <c r="L767" s="7">
        <f t="shared" si="154"/>
        <v>294.37355200899196</v>
      </c>
      <c r="M767" s="27">
        <f t="shared" si="148"/>
        <v>13.254537629740085</v>
      </c>
      <c r="N767" s="9"/>
      <c r="O767" s="10">
        <f t="shared" si="149"/>
        <v>18.036493561971565</v>
      </c>
      <c r="P767" s="10"/>
      <c r="Q767" s="29">
        <f t="shared" si="150"/>
        <v>1.9977583686114603E-2</v>
      </c>
      <c r="R767" s="6">
        <f t="shared" si="155"/>
        <v>1.0049062875674284</v>
      </c>
      <c r="S767" s="6">
        <f t="shared" si="161"/>
        <v>13.060676336030784</v>
      </c>
      <c r="T767" s="13">
        <f t="shared" si="156"/>
        <v>4.0299764715348463E-2</v>
      </c>
      <c r="U767" s="67">
        <f t="shared" si="157"/>
        <v>3.1684800054778695E-3</v>
      </c>
      <c r="V767" s="13">
        <f t="shared" si="158"/>
        <v>3.7131284709870593E-2</v>
      </c>
      <c r="Y767" s="28"/>
      <c r="Z767" s="28"/>
    </row>
    <row r="768" spans="1:26" x14ac:dyDescent="0.35">
      <c r="A768" s="1">
        <v>1934.04</v>
      </c>
      <c r="B768" s="2">
        <v>10.92</v>
      </c>
      <c r="C768" s="3">
        <v>0.44330000000000003</v>
      </c>
      <c r="D768" s="4">
        <v>0.45669999999999999</v>
      </c>
      <c r="E768" s="5">
        <v>13.3</v>
      </c>
      <c r="F768" s="3">
        <f t="shared" si="159"/>
        <v>1934.2916666666092</v>
      </c>
      <c r="G768" s="6">
        <f>G765*9/12+G777*3/12</f>
        <v>3.0375000000000005</v>
      </c>
      <c r="H768" s="3">
        <f t="shared" si="151"/>
        <v>250.11644210526316</v>
      </c>
      <c r="I768" s="3">
        <f t="shared" si="152"/>
        <v>10.153536518796994</v>
      </c>
      <c r="J768" s="7">
        <f t="shared" si="160"/>
        <v>7128.0305802695939</v>
      </c>
      <c r="K768" s="3">
        <f t="shared" si="153"/>
        <v>10.460455962406016</v>
      </c>
      <c r="L768" s="7">
        <f t="shared" si="154"/>
        <v>298.11094926823478</v>
      </c>
      <c r="M768" s="27">
        <f t="shared" si="148"/>
        <v>13.518389284490091</v>
      </c>
      <c r="N768" s="9"/>
      <c r="O768" s="10">
        <f t="shared" si="149"/>
        <v>18.396276947912735</v>
      </c>
      <c r="P768" s="10"/>
      <c r="Q768" s="29">
        <f t="shared" si="150"/>
        <v>1.9352156359813792E-2</v>
      </c>
      <c r="R768" s="6">
        <f t="shared" si="155"/>
        <v>1.0048864395080688</v>
      </c>
      <c r="S768" s="6">
        <f t="shared" si="161"/>
        <v>13.124755769960458</v>
      </c>
      <c r="T768" s="13">
        <f t="shared" si="156"/>
        <v>3.626321252539344E-2</v>
      </c>
      <c r="U768" s="67">
        <f t="shared" si="157"/>
        <v>2.3891754671763188E-3</v>
      </c>
      <c r="V768" s="13">
        <f t="shared" si="158"/>
        <v>3.3874037058217121E-2</v>
      </c>
      <c r="Y768" s="28"/>
      <c r="Z768" s="28"/>
    </row>
    <row r="769" spans="1:26" x14ac:dyDescent="0.35">
      <c r="A769" s="1">
        <v>1934.05</v>
      </c>
      <c r="B769" s="2">
        <v>9.81</v>
      </c>
      <c r="C769" s="3">
        <v>0.44419999999999998</v>
      </c>
      <c r="D769" s="4">
        <v>0.46079999999999999</v>
      </c>
      <c r="E769" s="5">
        <v>13.3</v>
      </c>
      <c r="F769" s="3">
        <f t="shared" si="159"/>
        <v>1934.3749999999425</v>
      </c>
      <c r="G769" s="6">
        <f>G765*8/12+G777*4/12</f>
        <v>3.0100000000000002</v>
      </c>
      <c r="H769" s="3">
        <f t="shared" si="151"/>
        <v>224.69251804511279</v>
      </c>
      <c r="I769" s="3">
        <f t="shared" si="152"/>
        <v>10.174150511278196</v>
      </c>
      <c r="J769" s="7">
        <f t="shared" si="160"/>
        <v>6427.6406524198137</v>
      </c>
      <c r="K769" s="3">
        <f t="shared" si="153"/>
        <v>10.554364150375941</v>
      </c>
      <c r="L769" s="7">
        <f t="shared" si="154"/>
        <v>301.92220312283899</v>
      </c>
      <c r="M769" s="27">
        <f t="shared" ref="M769:M832" si="162">H769/AVERAGE(K649:K768)</f>
        <v>12.181583235024023</v>
      </c>
      <c r="N769" s="9"/>
      <c r="O769" s="10">
        <f t="shared" ref="O769:O832" si="163">J769/AVERAGE(L649:L768)</f>
        <v>16.583942576102299</v>
      </c>
      <c r="P769" s="10"/>
      <c r="Q769" s="29">
        <f t="shared" ref="Q769:Q832" si="164">1/M769-(G769/100-(((E769/E649)^(1/10))-1))</f>
        <v>2.7744981955740017E-2</v>
      </c>
      <c r="R769" s="6">
        <f t="shared" si="155"/>
        <v>1.0048665969700379</v>
      </c>
      <c r="S769" s="6">
        <f t="shared" si="161"/>
        <v>13.188889095088546</v>
      </c>
      <c r="T769" s="13">
        <f t="shared" si="156"/>
        <v>4.932316947008708E-2</v>
      </c>
      <c r="U769" s="67">
        <f t="shared" si="157"/>
        <v>2.1858826627716432E-3</v>
      </c>
      <c r="V769" s="13">
        <f t="shared" si="158"/>
        <v>4.7137286807315437E-2</v>
      </c>
      <c r="Y769" s="28"/>
      <c r="Z769" s="28"/>
    </row>
    <row r="770" spans="1:26" x14ac:dyDescent="0.35">
      <c r="A770" s="1">
        <v>1934.06</v>
      </c>
      <c r="B770" s="2">
        <v>9.94</v>
      </c>
      <c r="C770" s="3">
        <v>0.44500000000000001</v>
      </c>
      <c r="D770" s="4">
        <v>0.46500000000000002</v>
      </c>
      <c r="E770" s="5">
        <v>13.4</v>
      </c>
      <c r="F770" s="3">
        <f t="shared" si="159"/>
        <v>1934.4583333332757</v>
      </c>
      <c r="G770" s="6">
        <f>G765*7/12+G777*5/12</f>
        <v>2.9824999999999999</v>
      </c>
      <c r="H770" s="3">
        <f t="shared" si="151"/>
        <v>225.97106417910447</v>
      </c>
      <c r="I770" s="3">
        <f t="shared" si="152"/>
        <v>10.116410820895522</v>
      </c>
      <c r="J770" s="7">
        <f t="shared" si="160"/>
        <v>6488.3313970259542</v>
      </c>
      <c r="K770" s="3">
        <f t="shared" si="153"/>
        <v>10.571080970149254</v>
      </c>
      <c r="L770" s="7">
        <f t="shared" si="154"/>
        <v>303.52858145040932</v>
      </c>
      <c r="M770" s="27">
        <f t="shared" si="162"/>
        <v>12.287726483952429</v>
      </c>
      <c r="N770" s="9"/>
      <c r="O770" s="10">
        <f t="shared" si="163"/>
        <v>16.734478982141699</v>
      </c>
      <c r="P770" s="10"/>
      <c r="Q770" s="29">
        <f t="shared" si="164"/>
        <v>2.8042045242693436E-2</v>
      </c>
      <c r="R770" s="6">
        <f t="shared" si="155"/>
        <v>1.0048467599647228</v>
      </c>
      <c r="S770" s="6">
        <f t="shared" si="161"/>
        <v>13.154170564716297</v>
      </c>
      <c r="T770" s="13">
        <f t="shared" si="156"/>
        <v>5.300968567713471E-2</v>
      </c>
      <c r="U770" s="67">
        <f t="shared" si="157"/>
        <v>2.163518598120362E-3</v>
      </c>
      <c r="V770" s="13">
        <f t="shared" si="158"/>
        <v>5.0846167079014348E-2</v>
      </c>
      <c r="Y770" s="28"/>
      <c r="Z770" s="28"/>
    </row>
    <row r="771" spans="1:26" x14ac:dyDescent="0.35">
      <c r="A771" s="1">
        <v>1934.07</v>
      </c>
      <c r="B771" s="2">
        <v>9.4700000000000006</v>
      </c>
      <c r="C771" s="3">
        <v>0.44579999999999997</v>
      </c>
      <c r="D771" s="4">
        <v>0.46920000000000001</v>
      </c>
      <c r="E771" s="5">
        <v>13.4</v>
      </c>
      <c r="F771" s="3">
        <f t="shared" si="159"/>
        <v>1934.541666666609</v>
      </c>
      <c r="G771" s="6">
        <f>G765*6/12+G777*6/12</f>
        <v>2.9550000000000001</v>
      </c>
      <c r="H771" s="3">
        <f t="shared" si="151"/>
        <v>215.2863156716418</v>
      </c>
      <c r="I771" s="3">
        <f t="shared" si="152"/>
        <v>10.134597626865672</v>
      </c>
      <c r="J771" s="7">
        <f t="shared" si="160"/>
        <v>6205.7887164220629</v>
      </c>
      <c r="K771" s="3">
        <f t="shared" si="153"/>
        <v>10.666561701492538</v>
      </c>
      <c r="L771" s="7">
        <f t="shared" si="154"/>
        <v>307.47160145145006</v>
      </c>
      <c r="M771" s="27">
        <f t="shared" si="162"/>
        <v>11.741524229318248</v>
      </c>
      <c r="N771" s="9"/>
      <c r="O771" s="10">
        <f t="shared" si="163"/>
        <v>15.999498232451366</v>
      </c>
      <c r="P771" s="10"/>
      <c r="Q771" s="29">
        <f t="shared" si="164"/>
        <v>3.153029135162571E-2</v>
      </c>
      <c r="R771" s="6">
        <f t="shared" si="155"/>
        <v>1.0048269285035347</v>
      </c>
      <c r="S771" s="6">
        <f t="shared" si="161"/>
        <v>13.217925671978501</v>
      </c>
      <c r="T771" s="13">
        <f t="shared" si="156"/>
        <v>6.0260403895487702E-2</v>
      </c>
      <c r="U771" s="67">
        <f t="shared" si="157"/>
        <v>1.3952474012906002E-3</v>
      </c>
      <c r="V771" s="13">
        <f t="shared" si="158"/>
        <v>5.8865156494197102E-2</v>
      </c>
      <c r="Y771" s="28"/>
      <c r="Z771" s="28"/>
    </row>
    <row r="772" spans="1:26" x14ac:dyDescent="0.35">
      <c r="A772" s="1">
        <v>1934.08</v>
      </c>
      <c r="B772" s="2">
        <v>9.1</v>
      </c>
      <c r="C772" s="3">
        <v>0.44669999999999999</v>
      </c>
      <c r="D772" s="4">
        <v>0.4733</v>
      </c>
      <c r="E772" s="5">
        <v>13.4</v>
      </c>
      <c r="F772" s="3">
        <f t="shared" si="159"/>
        <v>1934.6249999999422</v>
      </c>
      <c r="G772" s="6">
        <f>G765*5/12+G777*7/12</f>
        <v>2.9275000000000002</v>
      </c>
      <c r="H772" s="3">
        <f t="shared" si="151"/>
        <v>206.87491791044775</v>
      </c>
      <c r="I772" s="3">
        <f t="shared" si="152"/>
        <v>10.155057783582091</v>
      </c>
      <c r="J772" s="7">
        <f t="shared" si="160"/>
        <v>5987.7178251752448</v>
      </c>
      <c r="K772" s="3">
        <f t="shared" si="153"/>
        <v>10.759769082089553</v>
      </c>
      <c r="L772" s="7">
        <f t="shared" si="154"/>
        <v>311.42712600609275</v>
      </c>
      <c r="M772" s="27">
        <f t="shared" si="162"/>
        <v>11.315025981829056</v>
      </c>
      <c r="N772" s="9"/>
      <c r="O772" s="10">
        <f t="shared" si="163"/>
        <v>15.429440235825368</v>
      </c>
      <c r="P772" s="10"/>
      <c r="Q772" s="29">
        <f t="shared" si="164"/>
        <v>3.5588081455892644E-2</v>
      </c>
      <c r="R772" s="6">
        <f t="shared" si="155"/>
        <v>1.0048071025979108</v>
      </c>
      <c r="S772" s="6">
        <f t="shared" si="161"/>
        <v>13.281727654162175</v>
      </c>
      <c r="T772" s="13">
        <f t="shared" si="156"/>
        <v>6.2933728437971403E-2</v>
      </c>
      <c r="U772" s="67">
        <f t="shared" si="157"/>
        <v>1.1959038505688913E-3</v>
      </c>
      <c r="V772" s="13">
        <f t="shared" si="158"/>
        <v>6.1737824587402512E-2</v>
      </c>
      <c r="Y772" s="28"/>
      <c r="Z772" s="28"/>
    </row>
    <row r="773" spans="1:26" x14ac:dyDescent="0.35">
      <c r="A773" s="1">
        <v>1934.09</v>
      </c>
      <c r="B773" s="2">
        <v>8.8800000000000008</v>
      </c>
      <c r="C773" s="3">
        <v>0.44750000000000001</v>
      </c>
      <c r="D773" s="4">
        <v>0.47749999999999998</v>
      </c>
      <c r="E773" s="5">
        <v>13.6</v>
      </c>
      <c r="F773" s="3">
        <f t="shared" si="159"/>
        <v>1934.7083333332755</v>
      </c>
      <c r="G773" s="6">
        <f>G765*4/12+G777*8/12</f>
        <v>2.9000000000000004</v>
      </c>
      <c r="H773" s="3">
        <f t="shared" si="151"/>
        <v>198.90481764705888</v>
      </c>
      <c r="I773" s="3">
        <f t="shared" si="152"/>
        <v>10.02363805147059</v>
      </c>
      <c r="J773" s="7">
        <f t="shared" si="160"/>
        <v>5781.2106653857591</v>
      </c>
      <c r="K773" s="3">
        <f t="shared" si="153"/>
        <v>10.695613786764707</v>
      </c>
      <c r="L773" s="7">
        <f t="shared" si="154"/>
        <v>310.87028071190309</v>
      </c>
      <c r="M773" s="27">
        <f t="shared" si="162"/>
        <v>10.909954083288852</v>
      </c>
      <c r="N773" s="9"/>
      <c r="O773" s="10">
        <f t="shared" si="163"/>
        <v>14.889060036884656</v>
      </c>
      <c r="P773" s="10"/>
      <c r="Q773" s="29">
        <f t="shared" si="164"/>
        <v>4.0018781641811406E-2</v>
      </c>
      <c r="R773" s="6">
        <f t="shared" si="155"/>
        <v>1.0047872822593136</v>
      </c>
      <c r="S773" s="6">
        <f t="shared" si="161"/>
        <v>13.14931583635452</v>
      </c>
      <c r="T773" s="13">
        <f t="shared" si="156"/>
        <v>6.5359107854913168E-2</v>
      </c>
      <c r="U773" s="67">
        <f t="shared" si="157"/>
        <v>2.4819339375721228E-3</v>
      </c>
      <c r="V773" s="13">
        <f t="shared" si="158"/>
        <v>6.2877173917341045E-2</v>
      </c>
      <c r="Y773" s="28"/>
      <c r="Z773" s="28"/>
    </row>
    <row r="774" spans="1:26" x14ac:dyDescent="0.35">
      <c r="A774" s="1">
        <v>1934.1</v>
      </c>
      <c r="B774" s="2">
        <v>8.9499999999999993</v>
      </c>
      <c r="C774" s="3">
        <v>0.44829999999999998</v>
      </c>
      <c r="D774" s="4">
        <v>0.48170000000000002</v>
      </c>
      <c r="E774" s="5">
        <v>13.5</v>
      </c>
      <c r="F774" s="3">
        <f t="shared" si="159"/>
        <v>1934.7916666666088</v>
      </c>
      <c r="G774" s="6">
        <f>G765*3/12+G777*9/12</f>
        <v>2.8724999999999996</v>
      </c>
      <c r="H774" s="3">
        <f t="shared" si="151"/>
        <v>201.95774444444444</v>
      </c>
      <c r="I774" s="3">
        <f t="shared" si="152"/>
        <v>10.115939311111113</v>
      </c>
      <c r="J774" s="7">
        <f t="shared" si="160"/>
        <v>5894.4464561579834</v>
      </c>
      <c r="K774" s="3">
        <f t="shared" si="153"/>
        <v>10.869614022222223</v>
      </c>
      <c r="L774" s="7">
        <f t="shared" si="154"/>
        <v>317.2463528414861</v>
      </c>
      <c r="M774" s="27">
        <f t="shared" si="162"/>
        <v>11.108352605351733</v>
      </c>
      <c r="N774" s="9"/>
      <c r="O774" s="10">
        <f t="shared" si="163"/>
        <v>15.17197463603117</v>
      </c>
      <c r="P774" s="10"/>
      <c r="Q774" s="29">
        <f t="shared" si="164"/>
        <v>3.7366377272122234E-2</v>
      </c>
      <c r="R774" s="6">
        <f t="shared" si="155"/>
        <v>1.0047674674992313</v>
      </c>
      <c r="S774" s="6">
        <f t="shared" si="161"/>
        <v>13.310133954800603</v>
      </c>
      <c r="T774" s="13">
        <f t="shared" si="156"/>
        <v>6.6321618655602821E-2</v>
      </c>
      <c r="U774" s="67">
        <f t="shared" si="157"/>
        <v>1.5454486364046005E-3</v>
      </c>
      <c r="V774" s="13">
        <f t="shared" si="158"/>
        <v>6.477617001919822E-2</v>
      </c>
      <c r="Y774" s="28"/>
      <c r="Z774" s="28"/>
    </row>
    <row r="775" spans="1:26" x14ac:dyDescent="0.35">
      <c r="A775" s="1">
        <v>1934.11</v>
      </c>
      <c r="B775" s="2">
        <v>9.1999999999999993</v>
      </c>
      <c r="C775" s="3">
        <v>0.44919999999999999</v>
      </c>
      <c r="D775" s="4">
        <v>0.48580000000000001</v>
      </c>
      <c r="E775" s="5">
        <v>13.5</v>
      </c>
      <c r="F775" s="3">
        <f t="shared" si="159"/>
        <v>1934.874999999942</v>
      </c>
      <c r="G775" s="6">
        <f>G765*2/12+G777*10/12</f>
        <v>2.8449999999999998</v>
      </c>
      <c r="H775" s="3">
        <f t="shared" si="151"/>
        <v>207.59902222222223</v>
      </c>
      <c r="I775" s="3">
        <f t="shared" si="152"/>
        <v>10.136247911111113</v>
      </c>
      <c r="J775" s="7">
        <f t="shared" si="160"/>
        <v>6083.7492933700887</v>
      </c>
      <c r="K775" s="3">
        <f t="shared" si="153"/>
        <v>10.962130977777779</v>
      </c>
      <c r="L775" s="7">
        <f t="shared" si="154"/>
        <v>321.24841377382489</v>
      </c>
      <c r="M775" s="27">
        <f t="shared" si="162"/>
        <v>11.448808690205706</v>
      </c>
      <c r="N775" s="9"/>
      <c r="O775" s="10">
        <f t="shared" si="163"/>
        <v>15.647600135571421</v>
      </c>
      <c r="P775" s="10"/>
      <c r="Q775" s="29">
        <f t="shared" si="164"/>
        <v>3.4964360171844837E-2</v>
      </c>
      <c r="R775" s="6">
        <f t="shared" si="155"/>
        <v>1.0047476583291777</v>
      </c>
      <c r="S775" s="6">
        <f t="shared" si="161"/>
        <v>13.373589585840531</v>
      </c>
      <c r="T775" s="13">
        <f t="shared" si="156"/>
        <v>6.2653955849599319E-2</v>
      </c>
      <c r="U775" s="67">
        <f t="shared" si="157"/>
        <v>1.3498189515908088E-3</v>
      </c>
      <c r="V775" s="13">
        <f t="shared" si="158"/>
        <v>6.130413689800851E-2</v>
      </c>
      <c r="Y775" s="28"/>
      <c r="Z775" s="28"/>
    </row>
    <row r="776" spans="1:26" x14ac:dyDescent="0.35">
      <c r="A776" s="1">
        <v>1934.12</v>
      </c>
      <c r="B776" s="2">
        <v>9.26</v>
      </c>
      <c r="C776" s="3">
        <v>0.45</v>
      </c>
      <c r="D776" s="4">
        <v>0.49</v>
      </c>
      <c r="E776" s="5">
        <v>13.4</v>
      </c>
      <c r="F776" s="3">
        <f t="shared" si="159"/>
        <v>1934.9583333332753</v>
      </c>
      <c r="G776" s="6">
        <f>G765*1/12+G777*11/12</f>
        <v>2.8174999999999999</v>
      </c>
      <c r="H776" s="3">
        <f t="shared" si="151"/>
        <v>210.51227910447761</v>
      </c>
      <c r="I776" s="3">
        <f t="shared" si="152"/>
        <v>10.230078358208957</v>
      </c>
      <c r="J776" s="7">
        <f t="shared" si="160"/>
        <v>6194.1060775791975</v>
      </c>
      <c r="K776" s="3">
        <f t="shared" si="153"/>
        <v>11.139418656716419</v>
      </c>
      <c r="L776" s="7">
        <f t="shared" si="154"/>
        <v>327.7658723557027</v>
      </c>
      <c r="M776" s="27">
        <f t="shared" si="162"/>
        <v>11.639337566475893</v>
      </c>
      <c r="N776" s="9"/>
      <c r="O776" s="10">
        <f t="shared" si="163"/>
        <v>15.918287827037361</v>
      </c>
      <c r="P776" s="10"/>
      <c r="Q776" s="29">
        <f t="shared" si="164"/>
        <v>3.2518880399899745E-2</v>
      </c>
      <c r="R776" s="6">
        <f t="shared" si="155"/>
        <v>1.0047278547606919</v>
      </c>
      <c r="S776" s="6">
        <f t="shared" si="161"/>
        <v>13.537359557290159</v>
      </c>
      <c r="T776" s="13">
        <f t="shared" si="156"/>
        <v>6.2872662065975637E-2</v>
      </c>
      <c r="U776" s="67">
        <f t="shared" si="157"/>
        <v>-1.520609469868317E-4</v>
      </c>
      <c r="V776" s="13">
        <f t="shared" si="158"/>
        <v>6.3024723012962469E-2</v>
      </c>
      <c r="Y776" s="28"/>
      <c r="Z776" s="28"/>
    </row>
    <row r="777" spans="1:26" x14ac:dyDescent="0.35">
      <c r="A777" s="1">
        <v>1935.01</v>
      </c>
      <c r="B777" s="2">
        <v>9.26</v>
      </c>
      <c r="C777" s="3">
        <v>0.45</v>
      </c>
      <c r="D777" s="4">
        <v>0.56999999999999995</v>
      </c>
      <c r="E777" s="5">
        <v>13.6</v>
      </c>
      <c r="F777" s="3">
        <f t="shared" si="159"/>
        <v>1935.0416666666085</v>
      </c>
      <c r="G777" s="6">
        <v>2.79</v>
      </c>
      <c r="H777" s="3">
        <f t="shared" ref="H777:H840" si="165">B777*$E$1838/E777</f>
        <v>207.41651029411764</v>
      </c>
      <c r="I777" s="3">
        <f t="shared" ref="I777:I840" si="166">C777*$E$1838/E777</f>
        <v>10.079636029411766</v>
      </c>
      <c r="J777" s="7">
        <f t="shared" si="160"/>
        <v>6127.7315210449806</v>
      </c>
      <c r="K777" s="3">
        <f t="shared" ref="K777:K840" si="167">D777*$E$1838/E777</f>
        <v>12.767538970588236</v>
      </c>
      <c r="L777" s="7">
        <f t="shared" ref="L777:L840" si="168">K777*(J777/H777)</f>
        <v>377.19297699736921</v>
      </c>
      <c r="M777" s="27">
        <f t="shared" si="162"/>
        <v>11.495907968201607</v>
      </c>
      <c r="N777" s="9"/>
      <c r="O777" s="10">
        <f t="shared" si="163"/>
        <v>15.731975583272829</v>
      </c>
      <c r="P777" s="10"/>
      <c r="Q777" s="29">
        <f t="shared" si="164"/>
        <v>3.5311025162538486E-2</v>
      </c>
      <c r="R777" s="6">
        <f t="shared" ref="R777:R840" si="169">((G777/G778+G777/1200+((1+G778/1200)^(-119))*(1-G777/G778)))</f>
        <v>1.0033352317261985</v>
      </c>
      <c r="S777" s="6">
        <f t="shared" si="161"/>
        <v>13.401342194368524</v>
      </c>
      <c r="T777" s="13">
        <f t="shared" ref="T777:T840" si="170">(($J897/$J777)^(1/10)-1)</f>
        <v>6.7567749593123505E-2</v>
      </c>
      <c r="U777" s="67">
        <f t="shared" ref="U777:U840" si="171">(($S897/$S777)^(1/10)-1)</f>
        <v>1.1372253044716896E-3</v>
      </c>
      <c r="V777" s="13">
        <f t="shared" ref="V777:V840" si="172">T777-U777</f>
        <v>6.6430524288651815E-2</v>
      </c>
      <c r="Y777" s="28"/>
      <c r="Z777" s="28"/>
    </row>
    <row r="778" spans="1:26" x14ac:dyDescent="0.35">
      <c r="A778" s="1">
        <v>1935.02</v>
      </c>
      <c r="B778" s="2">
        <v>8.98</v>
      </c>
      <c r="C778" s="3">
        <v>0.45</v>
      </c>
      <c r="D778" s="4">
        <v>0.65</v>
      </c>
      <c r="E778" s="5">
        <v>13.7</v>
      </c>
      <c r="F778" s="3">
        <f t="shared" ref="F778:F841" si="173">F777+1/12</f>
        <v>1935.1249999999418</v>
      </c>
      <c r="G778" s="6">
        <f>G777*11/12+G789*1/12</f>
        <v>2.7783333333333333</v>
      </c>
      <c r="H778" s="3">
        <f t="shared" si="165"/>
        <v>199.67652700729931</v>
      </c>
      <c r="I778" s="3">
        <f t="shared" si="166"/>
        <v>10.006062043795621</v>
      </c>
      <c r="J778" s="7">
        <f t="shared" ref="J778:J841" si="174">J777*((H778+(I778/12))/H777)</f>
        <v>5923.7024347552024</v>
      </c>
      <c r="K778" s="3">
        <f t="shared" si="167"/>
        <v>14.45320072992701</v>
      </c>
      <c r="L778" s="7">
        <f t="shared" si="168"/>
        <v>428.7757887072251</v>
      </c>
      <c r="M778" s="27">
        <f t="shared" si="162"/>
        <v>11.087812159055574</v>
      </c>
      <c r="N778" s="9"/>
      <c r="O778" s="10">
        <f t="shared" si="163"/>
        <v>15.179973139310759</v>
      </c>
      <c r="P778" s="10"/>
      <c r="Q778" s="29">
        <f t="shared" si="164"/>
        <v>3.9911290060126468E-2</v>
      </c>
      <c r="R778" s="6">
        <f t="shared" si="169"/>
        <v>1.0033260709525895</v>
      </c>
      <c r="S778" s="6">
        <f t="shared" ref="S778:S841" si="175">S777*R777*E777/E778</f>
        <v>13.347892507590659</v>
      </c>
      <c r="T778" s="13">
        <f t="shared" si="170"/>
        <v>7.51244594148337E-2</v>
      </c>
      <c r="U778" s="67">
        <f t="shared" si="171"/>
        <v>1.8674549898307635E-3</v>
      </c>
      <c r="V778" s="13">
        <f t="shared" si="172"/>
        <v>7.3257004425002936E-2</v>
      </c>
      <c r="Y778" s="28"/>
      <c r="Z778" s="28"/>
    </row>
    <row r="779" spans="1:26" x14ac:dyDescent="0.35">
      <c r="A779" s="1">
        <v>1935.03</v>
      </c>
      <c r="B779" s="2">
        <v>8.41</v>
      </c>
      <c r="C779" s="3">
        <v>0.45</v>
      </c>
      <c r="D779" s="4">
        <v>0.73</v>
      </c>
      <c r="E779" s="5">
        <v>13.7</v>
      </c>
      <c r="F779" s="3">
        <f t="shared" si="173"/>
        <v>1935.208333333275</v>
      </c>
      <c r="G779" s="6">
        <f>G777*10/12+G789*2/12</f>
        <v>2.7666666666666666</v>
      </c>
      <c r="H779" s="3">
        <f t="shared" si="165"/>
        <v>187.00218175182485</v>
      </c>
      <c r="I779" s="3">
        <f t="shared" si="166"/>
        <v>10.006062043795621</v>
      </c>
      <c r="J779" s="7">
        <f t="shared" si="174"/>
        <v>5572.4361155450533</v>
      </c>
      <c r="K779" s="3">
        <f t="shared" si="167"/>
        <v>16.232056204379564</v>
      </c>
      <c r="L779" s="7">
        <f t="shared" si="168"/>
        <v>483.6954059866693</v>
      </c>
      <c r="M779" s="27">
        <f t="shared" si="162"/>
        <v>10.398272404790038</v>
      </c>
      <c r="N779" s="9"/>
      <c r="O779" s="10">
        <f t="shared" si="163"/>
        <v>14.241120748641022</v>
      </c>
      <c r="P779" s="10"/>
      <c r="Q779" s="29">
        <f t="shared" si="164"/>
        <v>4.5442152824976191E-2</v>
      </c>
      <c r="R779" s="6">
        <f t="shared" si="169"/>
        <v>1.0033169106083266</v>
      </c>
      <c r="S779" s="6">
        <f t="shared" si="175"/>
        <v>13.392288545138442</v>
      </c>
      <c r="T779" s="13">
        <f t="shared" si="170"/>
        <v>8.2058990207008797E-2</v>
      </c>
      <c r="U779" s="67">
        <f t="shared" si="171"/>
        <v>1.8637406386492472E-3</v>
      </c>
      <c r="V779" s="13">
        <f t="shared" si="172"/>
        <v>8.019524956835955E-2</v>
      </c>
      <c r="Y779" s="28"/>
      <c r="Z779" s="28"/>
    </row>
    <row r="780" spans="1:26" x14ac:dyDescent="0.35">
      <c r="A780" s="1">
        <v>1935.04</v>
      </c>
      <c r="B780" s="2">
        <v>9.0399999999999991</v>
      </c>
      <c r="C780" s="3">
        <v>0.44666699999999998</v>
      </c>
      <c r="D780" s="4">
        <v>0.75666699999999998</v>
      </c>
      <c r="E780" s="5">
        <v>13.8</v>
      </c>
      <c r="F780" s="3">
        <f t="shared" si="173"/>
        <v>1935.2916666666083</v>
      </c>
      <c r="G780" s="6">
        <f>G777*9/12+G789*3/12</f>
        <v>2.7549999999999999</v>
      </c>
      <c r="H780" s="3">
        <f t="shared" si="165"/>
        <v>199.55406956521739</v>
      </c>
      <c r="I780" s="3">
        <f t="shared" si="166"/>
        <v>9.8599798219565216</v>
      </c>
      <c r="J780" s="7">
        <f t="shared" si="174"/>
        <v>5970.9516189990254</v>
      </c>
      <c r="K780" s="3">
        <f t="shared" si="167"/>
        <v>16.703095039347826</v>
      </c>
      <c r="L780" s="7">
        <f t="shared" si="168"/>
        <v>499.78120007667428</v>
      </c>
      <c r="M780" s="27">
        <f t="shared" si="162"/>
        <v>11.104210207149528</v>
      </c>
      <c r="N780" s="9"/>
      <c r="O780" s="10">
        <f t="shared" si="163"/>
        <v>15.203114450417122</v>
      </c>
      <c r="P780" s="10"/>
      <c r="Q780" s="29">
        <f t="shared" si="164"/>
        <v>4.0722612186610836E-2</v>
      </c>
      <c r="R780" s="6">
        <f t="shared" si="169"/>
        <v>1.0033077506937862</v>
      </c>
      <c r="S780" s="6">
        <f t="shared" si="175"/>
        <v>13.339342108438048</v>
      </c>
      <c r="T780" s="13">
        <f t="shared" si="170"/>
        <v>7.7688443169169341E-2</v>
      </c>
      <c r="U780" s="67">
        <f t="shared" si="171"/>
        <v>2.588681703337592E-3</v>
      </c>
      <c r="V780" s="13">
        <f t="shared" si="172"/>
        <v>7.5099761465831749E-2</v>
      </c>
      <c r="Y780" s="28"/>
      <c r="Z780" s="28"/>
    </row>
    <row r="781" spans="1:26" x14ac:dyDescent="0.35">
      <c r="A781" s="1">
        <v>1935.05</v>
      </c>
      <c r="B781" s="2">
        <v>9.75</v>
      </c>
      <c r="C781" s="3">
        <v>0.44333299999999998</v>
      </c>
      <c r="D781" s="4">
        <v>0.78333299999999995</v>
      </c>
      <c r="E781" s="5">
        <v>13.8</v>
      </c>
      <c r="F781" s="3">
        <f t="shared" si="173"/>
        <v>1935.3749999999416</v>
      </c>
      <c r="G781" s="6">
        <f>G777*8/12+G789*4/12</f>
        <v>2.7433333333333332</v>
      </c>
      <c r="H781" s="3">
        <f t="shared" si="165"/>
        <v>215.22701086956522</v>
      </c>
      <c r="I781" s="3">
        <f t="shared" si="166"/>
        <v>9.7863832215217386</v>
      </c>
      <c r="J781" s="7">
        <f t="shared" si="174"/>
        <v>6464.3110187775783</v>
      </c>
      <c r="K781" s="3">
        <f t="shared" si="167"/>
        <v>17.291735395434781</v>
      </c>
      <c r="L781" s="7">
        <f t="shared" si="168"/>
        <v>519.35468136124064</v>
      </c>
      <c r="M781" s="27">
        <f t="shared" si="162"/>
        <v>11.985576683480101</v>
      </c>
      <c r="N781" s="9"/>
      <c r="O781" s="10">
        <f t="shared" si="163"/>
        <v>16.397052898465716</v>
      </c>
      <c r="P781" s="10"/>
      <c r="Q781" s="29">
        <f t="shared" si="164"/>
        <v>3.3650043199486106E-2</v>
      </c>
      <c r="R781" s="6">
        <f t="shared" si="169"/>
        <v>1.0032985912093437</v>
      </c>
      <c r="S781" s="6">
        <f t="shared" si="175"/>
        <v>13.383465326551885</v>
      </c>
      <c r="T781" s="13">
        <f t="shared" si="170"/>
        <v>7.2932738673130437E-2</v>
      </c>
      <c r="U781" s="67">
        <f t="shared" si="171"/>
        <v>2.0229719690421089E-3</v>
      </c>
      <c r="V781" s="13">
        <f t="shared" si="172"/>
        <v>7.0909766704088328E-2</v>
      </c>
      <c r="Y781" s="28"/>
      <c r="Z781" s="28"/>
    </row>
    <row r="782" spans="1:26" x14ac:dyDescent="0.35">
      <c r="A782" s="1">
        <v>1935.06</v>
      </c>
      <c r="B782" s="2">
        <v>10.119999999999999</v>
      </c>
      <c r="C782" s="3">
        <v>0.44</v>
      </c>
      <c r="D782" s="4">
        <v>0.81</v>
      </c>
      <c r="E782" s="5">
        <v>13.7</v>
      </c>
      <c r="F782" s="3">
        <f t="shared" si="173"/>
        <v>1935.4583333332748</v>
      </c>
      <c r="G782" s="6">
        <f>G777*7/12+G789*5/12</f>
        <v>2.7316666666666669</v>
      </c>
      <c r="H782" s="3">
        <f t="shared" si="165"/>
        <v>225.02521751824818</v>
      </c>
      <c r="I782" s="3">
        <f t="shared" si="166"/>
        <v>9.7837051094890519</v>
      </c>
      <c r="J782" s="7">
        <f t="shared" si="174"/>
        <v>6783.0863635703008</v>
      </c>
      <c r="K782" s="3">
        <f t="shared" si="167"/>
        <v>18.01091167883212</v>
      </c>
      <c r="L782" s="7">
        <f t="shared" si="168"/>
        <v>542.91501526600234</v>
      </c>
      <c r="M782" s="27">
        <f t="shared" si="162"/>
        <v>12.539519324443894</v>
      </c>
      <c r="N782" s="9"/>
      <c r="O782" s="10">
        <f t="shared" si="163"/>
        <v>17.136505102037571</v>
      </c>
      <c r="P782" s="10"/>
      <c r="Q782" s="29">
        <f t="shared" si="164"/>
        <v>2.8247919232257182E-2</v>
      </c>
      <c r="R782" s="6">
        <f t="shared" si="169"/>
        <v>1.0032894321553765</v>
      </c>
      <c r="S782" s="6">
        <f t="shared" si="175"/>
        <v>13.525623673377721</v>
      </c>
      <c r="T782" s="13">
        <f t="shared" si="170"/>
        <v>6.8905102537112795E-2</v>
      </c>
      <c r="U782" s="67">
        <f t="shared" si="171"/>
        <v>1.781255406505533E-4</v>
      </c>
      <c r="V782" s="13">
        <f t="shared" si="172"/>
        <v>6.8726976996462241E-2</v>
      </c>
      <c r="Y782" s="28"/>
      <c r="Z782" s="28"/>
    </row>
    <row r="783" spans="1:26" x14ac:dyDescent="0.35">
      <c r="A783" s="1">
        <v>1935.07</v>
      </c>
      <c r="B783" s="2">
        <v>10.65</v>
      </c>
      <c r="C783" s="3">
        <v>0.44</v>
      </c>
      <c r="D783" s="4">
        <v>0.79333299999999995</v>
      </c>
      <c r="E783" s="5">
        <v>13.7</v>
      </c>
      <c r="F783" s="3">
        <f t="shared" si="173"/>
        <v>1935.5416666666081</v>
      </c>
      <c r="G783" s="6">
        <f>G777*6/12+G789*6/12</f>
        <v>2.72</v>
      </c>
      <c r="H783" s="3">
        <f t="shared" si="165"/>
        <v>236.81013503649638</v>
      </c>
      <c r="I783" s="3">
        <f t="shared" si="166"/>
        <v>9.7837051094890519</v>
      </c>
      <c r="J783" s="7">
        <f t="shared" si="174"/>
        <v>7162.9034524395211</v>
      </c>
      <c r="K783" s="3">
        <f t="shared" si="167"/>
        <v>17.640309376423357</v>
      </c>
      <c r="L783" s="7">
        <f t="shared" si="168"/>
        <v>533.57443048208472</v>
      </c>
      <c r="M783" s="27">
        <f t="shared" si="162"/>
        <v>13.202137936511015</v>
      </c>
      <c r="N783" s="9"/>
      <c r="O783" s="10">
        <f t="shared" si="163"/>
        <v>18.016989509797192</v>
      </c>
      <c r="P783" s="10"/>
      <c r="Q783" s="29">
        <f t="shared" si="164"/>
        <v>2.3253755404172988E-2</v>
      </c>
      <c r="R783" s="6">
        <f t="shared" si="169"/>
        <v>1.0032802735322615</v>
      </c>
      <c r="S783" s="6">
        <f t="shared" si="175"/>
        <v>13.570115294810451</v>
      </c>
      <c r="T783" s="13">
        <f t="shared" si="170"/>
        <v>6.128293189719769E-2</v>
      </c>
      <c r="U783" s="67">
        <f t="shared" si="171"/>
        <v>1.7346680865371056E-4</v>
      </c>
      <c r="V783" s="13">
        <f t="shared" si="172"/>
        <v>6.1109465088543979E-2</v>
      </c>
      <c r="Y783" s="28"/>
      <c r="Z783" s="28"/>
    </row>
    <row r="784" spans="1:26" x14ac:dyDescent="0.35">
      <c r="A784" s="1">
        <v>1935.08</v>
      </c>
      <c r="B784" s="2">
        <v>11.37</v>
      </c>
      <c r="C784" s="3">
        <v>0.44</v>
      </c>
      <c r="D784" s="4">
        <v>0.776667</v>
      </c>
      <c r="E784" s="5">
        <v>13.7</v>
      </c>
      <c r="F784" s="3">
        <f t="shared" si="173"/>
        <v>1935.6249999999413</v>
      </c>
      <c r="G784" s="6">
        <f>G777*5/12+G789*7/12</f>
        <v>2.708333333333333</v>
      </c>
      <c r="H784" s="3">
        <f t="shared" si="165"/>
        <v>252.81983430656936</v>
      </c>
      <c r="I784" s="3">
        <f t="shared" si="166"/>
        <v>9.7837051094890519</v>
      </c>
      <c r="J784" s="7">
        <f t="shared" si="174"/>
        <v>7671.8170936613587</v>
      </c>
      <c r="K784" s="3">
        <f t="shared" si="167"/>
        <v>17.26972930970803</v>
      </c>
      <c r="L784" s="7">
        <f t="shared" si="168"/>
        <v>524.04988273374545</v>
      </c>
      <c r="M784" s="27">
        <f t="shared" si="162"/>
        <v>14.105056846668957</v>
      </c>
      <c r="N784" s="9"/>
      <c r="O784" s="10">
        <f t="shared" si="163"/>
        <v>19.219226540421488</v>
      </c>
      <c r="P784" s="10"/>
      <c r="Q784" s="29">
        <f t="shared" si="164"/>
        <v>1.8521673753049417E-2</v>
      </c>
      <c r="R784" s="6">
        <f t="shared" si="169"/>
        <v>1.0032711153403759</v>
      </c>
      <c r="S784" s="6">
        <f t="shared" si="175"/>
        <v>13.614628984841755</v>
      </c>
      <c r="T784" s="13">
        <f t="shared" si="170"/>
        <v>5.47678787068131E-2</v>
      </c>
      <c r="U784" s="67">
        <f t="shared" si="171"/>
        <v>1.6857055472474514E-4</v>
      </c>
      <c r="V784" s="13">
        <f t="shared" si="172"/>
        <v>5.4599308152088355E-2</v>
      </c>
      <c r="Y784" s="28"/>
      <c r="Z784" s="28"/>
    </row>
    <row r="785" spans="1:26" x14ac:dyDescent="0.35">
      <c r="A785" s="1">
        <v>1935.09</v>
      </c>
      <c r="B785" s="2">
        <v>11.61</v>
      </c>
      <c r="C785" s="3">
        <v>0.44</v>
      </c>
      <c r="D785" s="4">
        <v>0.76</v>
      </c>
      <c r="E785" s="5">
        <v>13.7</v>
      </c>
      <c r="F785" s="3">
        <f t="shared" si="173"/>
        <v>1935.7083333332746</v>
      </c>
      <c r="G785" s="6">
        <f>G777*4/12+G789*8/12</f>
        <v>2.6966666666666668</v>
      </c>
      <c r="H785" s="3">
        <f t="shared" si="165"/>
        <v>258.15640072992704</v>
      </c>
      <c r="I785" s="3">
        <f t="shared" si="166"/>
        <v>9.7837051094890519</v>
      </c>
      <c r="J785" s="7">
        <f t="shared" si="174"/>
        <v>7858.4957271336234</v>
      </c>
      <c r="K785" s="3">
        <f t="shared" si="167"/>
        <v>16.899127007299271</v>
      </c>
      <c r="L785" s="7">
        <f t="shared" si="168"/>
        <v>514.42349290452648</v>
      </c>
      <c r="M785" s="27">
        <f t="shared" si="162"/>
        <v>14.418891702707437</v>
      </c>
      <c r="N785" s="9"/>
      <c r="O785" s="10">
        <f t="shared" si="163"/>
        <v>19.615521489913771</v>
      </c>
      <c r="P785" s="10"/>
      <c r="Q785" s="29">
        <f t="shared" si="164"/>
        <v>1.7095239052496797E-2</v>
      </c>
      <c r="R785" s="6">
        <f t="shared" si="169"/>
        <v>1.0032619575800976</v>
      </c>
      <c r="S785" s="6">
        <f t="shared" si="175"/>
        <v>13.659164006567597</v>
      </c>
      <c r="T785" s="13">
        <f t="shared" si="170"/>
        <v>5.9557952849232043E-2</v>
      </c>
      <c r="U785" s="67">
        <f t="shared" si="171"/>
        <v>1.6343682892983047E-4</v>
      </c>
      <c r="V785" s="13">
        <f t="shared" si="172"/>
        <v>5.9394516020302213E-2</v>
      </c>
      <c r="Y785" s="28"/>
      <c r="Z785" s="28"/>
    </row>
    <row r="786" spans="1:26" x14ac:dyDescent="0.35">
      <c r="A786" s="1">
        <v>1935.1</v>
      </c>
      <c r="B786" s="2">
        <v>11.92</v>
      </c>
      <c r="C786" s="3">
        <v>0.45</v>
      </c>
      <c r="D786" s="4">
        <v>0.76</v>
      </c>
      <c r="E786" s="5">
        <v>13.7</v>
      </c>
      <c r="F786" s="3">
        <f t="shared" si="173"/>
        <v>1935.7916666666079</v>
      </c>
      <c r="G786" s="6">
        <f>G777*3/12+G789*9/12</f>
        <v>2.6850000000000001</v>
      </c>
      <c r="H786" s="3">
        <f t="shared" si="165"/>
        <v>265.0494656934307</v>
      </c>
      <c r="I786" s="3">
        <f t="shared" si="166"/>
        <v>10.006062043795621</v>
      </c>
      <c r="J786" s="7">
        <f t="shared" si="174"/>
        <v>8093.709100534048</v>
      </c>
      <c r="K786" s="3">
        <f t="shared" si="167"/>
        <v>16.899127007299271</v>
      </c>
      <c r="L786" s="7">
        <f t="shared" si="168"/>
        <v>516.04185540317746</v>
      </c>
      <c r="M786" s="27">
        <f t="shared" si="162"/>
        <v>14.826232627114095</v>
      </c>
      <c r="N786" s="9"/>
      <c r="O786" s="10">
        <f t="shared" si="163"/>
        <v>20.137764924493023</v>
      </c>
      <c r="P786" s="10"/>
      <c r="Q786" s="29">
        <f t="shared" si="164"/>
        <v>1.5306465382436324E-2</v>
      </c>
      <c r="R786" s="6">
        <f t="shared" si="169"/>
        <v>1.0032528002518044</v>
      </c>
      <c r="S786" s="6">
        <f t="shared" si="175"/>
        <v>13.703719620136617</v>
      </c>
      <c r="T786" s="13">
        <f t="shared" si="170"/>
        <v>6.1112179384519072E-2</v>
      </c>
      <c r="U786" s="67">
        <f t="shared" si="171"/>
        <v>1.5806568157428202E-4</v>
      </c>
      <c r="V786" s="13">
        <f t="shared" si="172"/>
        <v>6.095411370294479E-2</v>
      </c>
      <c r="Y786" s="28"/>
      <c r="Z786" s="28"/>
    </row>
    <row r="787" spans="1:26" x14ac:dyDescent="0.35">
      <c r="A787" s="1">
        <v>1935.11</v>
      </c>
      <c r="B787" s="2">
        <v>13.04</v>
      </c>
      <c r="C787" s="3">
        <v>0.46</v>
      </c>
      <c r="D787" s="4">
        <v>0.76</v>
      </c>
      <c r="E787" s="5">
        <v>13.8</v>
      </c>
      <c r="F787" s="3">
        <f t="shared" si="173"/>
        <v>1935.8749999999411</v>
      </c>
      <c r="G787" s="6">
        <f>G777*2/12+G789*10/12</f>
        <v>2.6733333333333333</v>
      </c>
      <c r="H787" s="3">
        <f t="shared" si="165"/>
        <v>287.85233043478263</v>
      </c>
      <c r="I787" s="3">
        <f t="shared" si="166"/>
        <v>10.154300000000001</v>
      </c>
      <c r="J787" s="7">
        <f t="shared" si="174"/>
        <v>8815.8708395432332</v>
      </c>
      <c r="K787" s="3">
        <f t="shared" si="167"/>
        <v>16.776669565217393</v>
      </c>
      <c r="L787" s="7">
        <f t="shared" si="168"/>
        <v>513.80842316356268</v>
      </c>
      <c r="M787" s="27">
        <f t="shared" si="162"/>
        <v>16.129605163251149</v>
      </c>
      <c r="N787" s="9"/>
      <c r="O787" s="10">
        <f t="shared" si="163"/>
        <v>21.868060170749114</v>
      </c>
      <c r="P787" s="10"/>
      <c r="Q787" s="29">
        <f t="shared" si="164"/>
        <v>9.0440330830282856E-3</v>
      </c>
      <c r="R787" s="6">
        <f t="shared" si="169"/>
        <v>1.0032436433558753</v>
      </c>
      <c r="S787" s="6">
        <f t="shared" si="175"/>
        <v>13.648669756080931</v>
      </c>
      <c r="T787" s="13">
        <f t="shared" si="170"/>
        <v>5.5815546898600799E-2</v>
      </c>
      <c r="U787" s="67">
        <f t="shared" si="171"/>
        <v>8.8010854413123063E-4</v>
      </c>
      <c r="V787" s="13">
        <f t="shared" si="172"/>
        <v>5.4935438354469568E-2</v>
      </c>
      <c r="Y787" s="28"/>
      <c r="Z787" s="28"/>
    </row>
    <row r="788" spans="1:26" x14ac:dyDescent="0.35">
      <c r="A788" s="1">
        <v>1935.12</v>
      </c>
      <c r="B788" s="2">
        <v>13.04</v>
      </c>
      <c r="C788" s="3">
        <v>0.47</v>
      </c>
      <c r="D788" s="4">
        <v>0.76</v>
      </c>
      <c r="E788" s="5">
        <v>13.8</v>
      </c>
      <c r="F788" s="3">
        <f t="shared" si="173"/>
        <v>1935.9583333332744</v>
      </c>
      <c r="G788" s="6">
        <f>G777*1/12+G789*11/12</f>
        <v>2.6616666666666666</v>
      </c>
      <c r="H788" s="3">
        <f t="shared" si="165"/>
        <v>287.85233043478263</v>
      </c>
      <c r="I788" s="3">
        <f t="shared" si="166"/>
        <v>10.375045652173913</v>
      </c>
      <c r="J788" s="7">
        <f t="shared" si="174"/>
        <v>8842.3500017018814</v>
      </c>
      <c r="K788" s="3">
        <f t="shared" si="167"/>
        <v>16.776669565217393</v>
      </c>
      <c r="L788" s="7">
        <f t="shared" si="168"/>
        <v>515.35168721575383</v>
      </c>
      <c r="M788" s="27">
        <f t="shared" si="162"/>
        <v>16.159192714615333</v>
      </c>
      <c r="N788" s="9"/>
      <c r="O788" s="10">
        <f t="shared" si="163"/>
        <v>21.869913075541895</v>
      </c>
      <c r="P788" s="10"/>
      <c r="Q788" s="29">
        <f t="shared" si="164"/>
        <v>9.5898296415087986E-3</v>
      </c>
      <c r="R788" s="6">
        <f t="shared" si="169"/>
        <v>1.0032344868926886</v>
      </c>
      <c r="S788" s="6">
        <f t="shared" si="175"/>
        <v>13.69294117305178</v>
      </c>
      <c r="T788" s="13">
        <f t="shared" si="170"/>
        <v>5.7034186856732116E-2</v>
      </c>
      <c r="U788" s="67">
        <f t="shared" si="171"/>
        <v>3.2296307136503444E-4</v>
      </c>
      <c r="V788" s="13">
        <f t="shared" si="172"/>
        <v>5.6711223785367082E-2</v>
      </c>
      <c r="Y788" s="28"/>
      <c r="Z788" s="28"/>
    </row>
    <row r="789" spans="1:26" x14ac:dyDescent="0.35">
      <c r="A789" s="1">
        <v>1936.01</v>
      </c>
      <c r="B789" s="2">
        <v>13.76</v>
      </c>
      <c r="C789" s="3">
        <v>0.48</v>
      </c>
      <c r="D789" s="4">
        <v>0.77</v>
      </c>
      <c r="E789" s="5">
        <v>13.8</v>
      </c>
      <c r="F789" s="3">
        <f t="shared" si="173"/>
        <v>1936.0416666666076</v>
      </c>
      <c r="G789" s="6">
        <v>2.65</v>
      </c>
      <c r="H789" s="3">
        <f t="shared" si="165"/>
        <v>303.74601739130435</v>
      </c>
      <c r="I789" s="3">
        <f t="shared" si="166"/>
        <v>10.595791304347827</v>
      </c>
      <c r="J789" s="7">
        <f t="shared" si="174"/>
        <v>9357.7016889176339</v>
      </c>
      <c r="K789" s="3">
        <f t="shared" si="167"/>
        <v>16.997415217391303</v>
      </c>
      <c r="L789" s="7">
        <f t="shared" si="168"/>
        <v>523.65045788274551</v>
      </c>
      <c r="M789" s="27">
        <f t="shared" si="162"/>
        <v>17.087359845997245</v>
      </c>
      <c r="N789" s="9"/>
      <c r="O789" s="10">
        <f t="shared" si="163"/>
        <v>23.082290704692642</v>
      </c>
      <c r="P789" s="10"/>
      <c r="Q789" s="29">
        <f t="shared" si="164"/>
        <v>6.3450083552025124E-3</v>
      </c>
      <c r="R789" s="6">
        <f t="shared" si="169"/>
        <v>1.0019905526047752</v>
      </c>
      <c r="S789" s="6">
        <f t="shared" si="175"/>
        <v>13.737230811798373</v>
      </c>
      <c r="T789" s="13">
        <f t="shared" si="170"/>
        <v>5.5499892268091156E-2</v>
      </c>
      <c r="U789" s="67">
        <f t="shared" si="171"/>
        <v>3.1687889094023092E-4</v>
      </c>
      <c r="V789" s="13">
        <f t="shared" si="172"/>
        <v>5.5183013377150925E-2</v>
      </c>
      <c r="Y789" s="28"/>
      <c r="Z789" s="28"/>
    </row>
    <row r="790" spans="1:26" x14ac:dyDescent="0.35">
      <c r="A790" s="1">
        <v>1936.02</v>
      </c>
      <c r="B790" s="2">
        <v>14.55</v>
      </c>
      <c r="C790" s="3">
        <v>0.49</v>
      </c>
      <c r="D790" s="4">
        <v>0.78</v>
      </c>
      <c r="E790" s="5">
        <v>13.8</v>
      </c>
      <c r="F790" s="3">
        <f t="shared" si="173"/>
        <v>1936.1249999999409</v>
      </c>
      <c r="G790" s="6">
        <f>G789*11/12+G801*1/12</f>
        <v>2.6524999999999999</v>
      </c>
      <c r="H790" s="3">
        <f t="shared" si="165"/>
        <v>321.18492391304346</v>
      </c>
      <c r="I790" s="3">
        <f t="shared" si="166"/>
        <v>10.816536956521739</v>
      </c>
      <c r="J790" s="7">
        <f t="shared" si="174"/>
        <v>9922.722799858213</v>
      </c>
      <c r="K790" s="3">
        <f t="shared" si="167"/>
        <v>17.218160869565217</v>
      </c>
      <c r="L790" s="7">
        <f t="shared" si="168"/>
        <v>531.93977896147123</v>
      </c>
      <c r="M790" s="27">
        <f t="shared" si="162"/>
        <v>18.104536459517792</v>
      </c>
      <c r="N790" s="9"/>
      <c r="O790" s="10">
        <f t="shared" si="163"/>
        <v>24.406816425328536</v>
      </c>
      <c r="P790" s="10"/>
      <c r="Q790" s="29">
        <f t="shared" si="164"/>
        <v>3.0319918323534409E-3</v>
      </c>
      <c r="R790" s="6">
        <f t="shared" si="169"/>
        <v>1.0019926619203892</v>
      </c>
      <c r="S790" s="6">
        <f t="shared" si="175"/>
        <v>13.764575492373197</v>
      </c>
      <c r="T790" s="13">
        <f t="shared" si="170"/>
        <v>5.0524761402348739E-2</v>
      </c>
      <c r="U790" s="67">
        <f t="shared" si="171"/>
        <v>8.0714572315154776E-4</v>
      </c>
      <c r="V790" s="13">
        <f t="shared" si="172"/>
        <v>4.9717615679197191E-2</v>
      </c>
      <c r="Y790" s="28"/>
      <c r="Z790" s="28"/>
    </row>
    <row r="791" spans="1:26" x14ac:dyDescent="0.35">
      <c r="A791" s="1">
        <v>1936.03</v>
      </c>
      <c r="B791" s="2">
        <v>14.86</v>
      </c>
      <c r="C791" s="3">
        <v>0.5</v>
      </c>
      <c r="D791" s="4">
        <v>0.79</v>
      </c>
      <c r="E791" s="5">
        <v>13.7</v>
      </c>
      <c r="F791" s="3">
        <f t="shared" si="173"/>
        <v>1936.2083333332741</v>
      </c>
      <c r="G791" s="6">
        <f>G789*10/12+G801*2/12</f>
        <v>2.6550000000000002</v>
      </c>
      <c r="H791" s="3">
        <f t="shared" si="165"/>
        <v>330.42240437956207</v>
      </c>
      <c r="I791" s="3">
        <f t="shared" si="166"/>
        <v>11.117846715328469</v>
      </c>
      <c r="J791" s="7">
        <f t="shared" si="174"/>
        <v>10236.729549407994</v>
      </c>
      <c r="K791" s="3">
        <f t="shared" si="167"/>
        <v>17.566197810218981</v>
      </c>
      <c r="L791" s="7">
        <f t="shared" si="168"/>
        <v>544.213751280775</v>
      </c>
      <c r="M791" s="27">
        <f t="shared" si="162"/>
        <v>18.660478203926026</v>
      </c>
      <c r="N791" s="9"/>
      <c r="O791" s="10">
        <f t="shared" si="163"/>
        <v>25.104585822781548</v>
      </c>
      <c r="P791" s="10"/>
      <c r="Q791" s="29">
        <f t="shared" si="164"/>
        <v>1.1986641291621761E-3</v>
      </c>
      <c r="R791" s="6">
        <f t="shared" si="169"/>
        <v>1.0019947712317432</v>
      </c>
      <c r="S791" s="6">
        <f t="shared" si="175"/>
        <v>13.892675197207225</v>
      </c>
      <c r="T791" s="13">
        <f t="shared" si="170"/>
        <v>4.3274381012652574E-2</v>
      </c>
      <c r="U791" s="67">
        <f t="shared" si="171"/>
        <v>-1.0795426547715037E-3</v>
      </c>
      <c r="V791" s="13">
        <f t="shared" si="172"/>
        <v>4.4353923667424078E-2</v>
      </c>
      <c r="Y791" s="28"/>
      <c r="Z791" s="28"/>
    </row>
    <row r="792" spans="1:26" x14ac:dyDescent="0.35">
      <c r="A792" s="1">
        <v>1936.04</v>
      </c>
      <c r="B792" s="2">
        <v>14.88</v>
      </c>
      <c r="C792" s="3">
        <v>0.51666699999999999</v>
      </c>
      <c r="D792" s="4">
        <v>0.82</v>
      </c>
      <c r="E792" s="5">
        <v>13.7</v>
      </c>
      <c r="F792" s="3">
        <f t="shared" si="173"/>
        <v>1936.2916666666074</v>
      </c>
      <c r="G792" s="6">
        <f>G789*9/12+G801*3/12</f>
        <v>2.6574999999999998</v>
      </c>
      <c r="H792" s="3">
        <f t="shared" si="165"/>
        <v>330.86711824817525</v>
      </c>
      <c r="I792" s="3">
        <f t="shared" si="166"/>
        <v>11.488449017737226</v>
      </c>
      <c r="J792" s="7">
        <f t="shared" si="174"/>
        <v>10280.167164021957</v>
      </c>
      <c r="K792" s="3">
        <f t="shared" si="167"/>
        <v>18.233268613138687</v>
      </c>
      <c r="L792" s="7">
        <f t="shared" si="168"/>
        <v>566.51458833991956</v>
      </c>
      <c r="M792" s="27">
        <f t="shared" si="162"/>
        <v>18.7189996651515</v>
      </c>
      <c r="N792" s="9"/>
      <c r="O792" s="10">
        <f t="shared" si="163"/>
        <v>25.132351826424664</v>
      </c>
      <c r="P792" s="10"/>
      <c r="Q792" s="29">
        <f t="shared" si="164"/>
        <v>4.6053132009858666E-4</v>
      </c>
      <c r="R792" s="6">
        <f t="shared" si="169"/>
        <v>1.0019968805388375</v>
      </c>
      <c r="S792" s="6">
        <f t="shared" si="175"/>
        <v>13.920387906022567</v>
      </c>
      <c r="T792" s="13">
        <f t="shared" si="170"/>
        <v>4.9113882159924627E-2</v>
      </c>
      <c r="U792" s="67">
        <f t="shared" si="171"/>
        <v>-1.6842079616904426E-3</v>
      </c>
      <c r="V792" s="13">
        <f t="shared" si="172"/>
        <v>5.0798090121615069E-2</v>
      </c>
      <c r="Y792" s="28"/>
      <c r="Z792" s="28"/>
    </row>
    <row r="793" spans="1:26" x14ac:dyDescent="0.35">
      <c r="A793" s="1">
        <v>1936.05</v>
      </c>
      <c r="B793" s="2">
        <v>14.09</v>
      </c>
      <c r="C793" s="3">
        <v>0.53333299999999995</v>
      </c>
      <c r="D793" s="4">
        <v>0.85</v>
      </c>
      <c r="E793" s="5">
        <v>13.7</v>
      </c>
      <c r="F793" s="3">
        <f t="shared" si="173"/>
        <v>1936.3749999999407</v>
      </c>
      <c r="G793" s="6">
        <f>G789*8/12+G801*4/12</f>
        <v>2.66</v>
      </c>
      <c r="H793" s="3">
        <f t="shared" si="165"/>
        <v>313.30092043795622</v>
      </c>
      <c r="I793" s="3">
        <f t="shared" si="166"/>
        <v>11.859029084452555</v>
      </c>
      <c r="J793" s="7">
        <f t="shared" si="174"/>
        <v>9765.0840977090138</v>
      </c>
      <c r="K793" s="3">
        <f t="shared" si="167"/>
        <v>18.900339416058397</v>
      </c>
      <c r="L793" s="7">
        <f t="shared" si="168"/>
        <v>589.09307899593057</v>
      </c>
      <c r="M793" s="27">
        <f t="shared" si="162"/>
        <v>17.75019251932865</v>
      </c>
      <c r="N793" s="9"/>
      <c r="O793" s="10">
        <f t="shared" si="163"/>
        <v>23.787637409301336</v>
      </c>
      <c r="P793" s="10"/>
      <c r="Q793" s="29">
        <f t="shared" si="164"/>
        <v>3.8968865356357671E-3</v>
      </c>
      <c r="R793" s="6">
        <f t="shared" si="169"/>
        <v>1.0019989898416737</v>
      </c>
      <c r="S793" s="6">
        <f t="shared" si="175"/>
        <v>13.948185257725171</v>
      </c>
      <c r="T793" s="13">
        <f t="shared" si="170"/>
        <v>5.4493881619503082E-2</v>
      </c>
      <c r="U793" s="67">
        <f t="shared" si="171"/>
        <v>-2.2853445081115753E-3</v>
      </c>
      <c r="V793" s="13">
        <f t="shared" si="172"/>
        <v>5.6779226127614657E-2</v>
      </c>
      <c r="Y793" s="28"/>
      <c r="Z793" s="28"/>
    </row>
    <row r="794" spans="1:26" x14ac:dyDescent="0.35">
      <c r="A794" s="1">
        <v>1936.06</v>
      </c>
      <c r="B794" s="2">
        <v>14.69</v>
      </c>
      <c r="C794" s="3">
        <v>0.55000000000000004</v>
      </c>
      <c r="D794" s="4">
        <v>0.88</v>
      </c>
      <c r="E794" s="5">
        <v>13.8</v>
      </c>
      <c r="F794" s="3">
        <f t="shared" si="173"/>
        <v>1936.4583333332739</v>
      </c>
      <c r="G794" s="6">
        <f>G789*7/12+G801*5/12</f>
        <v>2.6625000000000001</v>
      </c>
      <c r="H794" s="3">
        <f t="shared" si="165"/>
        <v>324.27536304347825</v>
      </c>
      <c r="I794" s="3">
        <f t="shared" si="166"/>
        <v>12.141010869565219</v>
      </c>
      <c r="J794" s="7">
        <f t="shared" si="174"/>
        <v>10138.674406622978</v>
      </c>
      <c r="K794" s="3">
        <f t="shared" si="167"/>
        <v>19.42561739130435</v>
      </c>
      <c r="L794" s="7">
        <f t="shared" si="168"/>
        <v>607.35421904889188</v>
      </c>
      <c r="M794" s="27">
        <f t="shared" si="162"/>
        <v>18.393001065831346</v>
      </c>
      <c r="N794" s="9"/>
      <c r="O794" s="10">
        <f t="shared" si="163"/>
        <v>24.600188642602646</v>
      </c>
      <c r="P794" s="10"/>
      <c r="Q794" s="29">
        <f t="shared" si="164"/>
        <v>3.1610941699746556E-3</v>
      </c>
      <c r="R794" s="6">
        <f t="shared" si="169"/>
        <v>1.0020010991402517</v>
      </c>
      <c r="S794" s="6">
        <f t="shared" si="175"/>
        <v>13.874791686637861</v>
      </c>
      <c r="T794" s="13">
        <f t="shared" si="170"/>
        <v>4.905732523340478E-2</v>
      </c>
      <c r="U794" s="67">
        <f t="shared" si="171"/>
        <v>-2.6924410509663321E-3</v>
      </c>
      <c r="V794" s="13">
        <f t="shared" si="172"/>
        <v>5.1749766284371113E-2</v>
      </c>
      <c r="Y794" s="28"/>
      <c r="Z794" s="28"/>
    </row>
    <row r="795" spans="1:26" x14ac:dyDescent="0.35">
      <c r="A795" s="1">
        <v>1936.07</v>
      </c>
      <c r="B795" s="2">
        <v>15.56</v>
      </c>
      <c r="C795" s="3">
        <v>0.56999999999999995</v>
      </c>
      <c r="D795" s="4">
        <v>0.9</v>
      </c>
      <c r="E795" s="5">
        <v>13.9</v>
      </c>
      <c r="F795" s="3">
        <f t="shared" si="173"/>
        <v>1936.5416666666072</v>
      </c>
      <c r="G795" s="6">
        <f>G789*6/12+G801*6/12</f>
        <v>2.665</v>
      </c>
      <c r="H795" s="3">
        <f t="shared" si="165"/>
        <v>341.00915395683455</v>
      </c>
      <c r="I795" s="3">
        <f t="shared" si="166"/>
        <v>12.491980575539568</v>
      </c>
      <c r="J795" s="7">
        <f t="shared" si="174"/>
        <v>10694.414440689749</v>
      </c>
      <c r="K795" s="3">
        <f t="shared" si="167"/>
        <v>19.724179856115111</v>
      </c>
      <c r="L795" s="7">
        <f t="shared" si="168"/>
        <v>618.57152934580813</v>
      </c>
      <c r="M795" s="27">
        <f t="shared" si="162"/>
        <v>19.360464512319137</v>
      </c>
      <c r="N795" s="9"/>
      <c r="O795" s="10">
        <f t="shared" si="163"/>
        <v>25.83897713061025</v>
      </c>
      <c r="P795" s="10"/>
      <c r="Q795" s="29">
        <f t="shared" si="164"/>
        <v>2.2336429359787399E-3</v>
      </c>
      <c r="R795" s="6">
        <f t="shared" si="169"/>
        <v>1.0020032084345729</v>
      </c>
      <c r="S795" s="6">
        <f t="shared" si="175"/>
        <v>13.802538128120407</v>
      </c>
      <c r="T795" s="13">
        <f t="shared" si="170"/>
        <v>3.4854338574694221E-2</v>
      </c>
      <c r="U795" s="67">
        <f t="shared" si="171"/>
        <v>-7.7198294386580102E-3</v>
      </c>
      <c r="V795" s="13">
        <f t="shared" si="172"/>
        <v>4.2574168013352232E-2</v>
      </c>
      <c r="Y795" s="28"/>
      <c r="Z795" s="28"/>
    </row>
    <row r="796" spans="1:26" x14ac:dyDescent="0.35">
      <c r="A796" s="1">
        <v>1936.08</v>
      </c>
      <c r="B796" s="2">
        <v>15.87</v>
      </c>
      <c r="C796" s="3">
        <v>0.59</v>
      </c>
      <c r="D796" s="4">
        <v>0.92</v>
      </c>
      <c r="E796" s="5">
        <v>14</v>
      </c>
      <c r="F796" s="3">
        <f t="shared" si="173"/>
        <v>1936.6249999999404</v>
      </c>
      <c r="G796" s="6">
        <f>G789*5/12+G801*7/12</f>
        <v>2.6675000000000004</v>
      </c>
      <c r="H796" s="3">
        <f t="shared" si="165"/>
        <v>345.31873071428572</v>
      </c>
      <c r="I796" s="3">
        <f t="shared" si="166"/>
        <v>12.837936428571428</v>
      </c>
      <c r="J796" s="7">
        <f t="shared" si="174"/>
        <v>10863.118370290496</v>
      </c>
      <c r="K796" s="3">
        <f t="shared" si="167"/>
        <v>20.018477142857144</v>
      </c>
      <c r="L796" s="7">
        <f t="shared" si="168"/>
        <v>629.74599248060849</v>
      </c>
      <c r="M796" s="27">
        <f t="shared" si="162"/>
        <v>19.623060162983759</v>
      </c>
      <c r="N796" s="9"/>
      <c r="O796" s="10">
        <f t="shared" si="163"/>
        <v>26.133390803641142</v>
      </c>
      <c r="P796" s="10"/>
      <c r="Q796" s="29">
        <f t="shared" si="164"/>
        <v>2.7788018202817774E-3</v>
      </c>
      <c r="R796" s="6">
        <f t="shared" si="169"/>
        <v>1.002005317724638</v>
      </c>
      <c r="S796" s="6">
        <f t="shared" si="175"/>
        <v>13.731400435424906</v>
      </c>
      <c r="T796" s="13">
        <f t="shared" si="170"/>
        <v>2.9486460079607646E-2</v>
      </c>
      <c r="U796" s="67">
        <f t="shared" si="171"/>
        <v>-9.0514624694493229E-3</v>
      </c>
      <c r="V796" s="13">
        <f t="shared" si="172"/>
        <v>3.8537922549056969E-2</v>
      </c>
      <c r="Y796" s="28"/>
      <c r="Z796" s="28"/>
    </row>
    <row r="797" spans="1:26" x14ac:dyDescent="0.35">
      <c r="A797" s="1">
        <v>1936.09</v>
      </c>
      <c r="B797" s="2">
        <v>16.05</v>
      </c>
      <c r="C797" s="3">
        <v>0.61</v>
      </c>
      <c r="D797" s="4">
        <v>0.94</v>
      </c>
      <c r="E797" s="5">
        <v>14</v>
      </c>
      <c r="F797" s="3">
        <f t="shared" si="173"/>
        <v>1936.7083333332737</v>
      </c>
      <c r="G797" s="6">
        <f>G789*4/12+G801*8/12</f>
        <v>2.67</v>
      </c>
      <c r="H797" s="3">
        <f t="shared" si="165"/>
        <v>349.23538928571435</v>
      </c>
      <c r="I797" s="3">
        <f t="shared" si="166"/>
        <v>13.273120714285714</v>
      </c>
      <c r="J797" s="7">
        <f t="shared" si="174"/>
        <v>11021.12529050529</v>
      </c>
      <c r="K797" s="3">
        <f t="shared" si="167"/>
        <v>20.453661428571429</v>
      </c>
      <c r="L797" s="7">
        <f t="shared" si="168"/>
        <v>645.47400455295769</v>
      </c>
      <c r="M797" s="27">
        <f t="shared" si="162"/>
        <v>19.862024243287642</v>
      </c>
      <c r="N797" s="9"/>
      <c r="O797" s="10">
        <f t="shared" si="163"/>
        <v>26.395710211981683</v>
      </c>
      <c r="P797" s="10"/>
      <c r="Q797" s="29">
        <f t="shared" si="164"/>
        <v>1.5801041292270723E-3</v>
      </c>
      <c r="R797" s="6">
        <f t="shared" si="169"/>
        <v>1.0020074270104475</v>
      </c>
      <c r="S797" s="6">
        <f t="shared" si="175"/>
        <v>13.758936256102166</v>
      </c>
      <c r="T797" s="13">
        <f t="shared" si="170"/>
        <v>1.1119267030272217E-2</v>
      </c>
      <c r="U797" s="67">
        <f t="shared" si="171"/>
        <v>-1.0086155877858771E-2</v>
      </c>
      <c r="V797" s="13">
        <f t="shared" si="172"/>
        <v>2.1205422908130989E-2</v>
      </c>
      <c r="Y797" s="28"/>
      <c r="Z797" s="28"/>
    </row>
    <row r="798" spans="1:26" x14ac:dyDescent="0.35">
      <c r="A798" s="1">
        <v>1936.1</v>
      </c>
      <c r="B798" s="2">
        <v>16.89</v>
      </c>
      <c r="C798" s="3">
        <v>0.64666699999999999</v>
      </c>
      <c r="D798" s="4">
        <v>0.96666700000000005</v>
      </c>
      <c r="E798" s="5">
        <v>14</v>
      </c>
      <c r="F798" s="3">
        <f t="shared" si="173"/>
        <v>1936.7916666666069</v>
      </c>
      <c r="G798" s="6">
        <f>G789*3/12+G801*9/12</f>
        <v>2.6725000000000003</v>
      </c>
      <c r="H798" s="3">
        <f t="shared" si="165"/>
        <v>367.51312928571434</v>
      </c>
      <c r="I798" s="3">
        <f t="shared" si="166"/>
        <v>14.070965824500002</v>
      </c>
      <c r="J798" s="7">
        <f t="shared" si="174"/>
        <v>11634.935991214161</v>
      </c>
      <c r="K798" s="3">
        <f t="shared" si="167"/>
        <v>21.033914395928573</v>
      </c>
      <c r="L798" s="7">
        <f t="shared" si="168"/>
        <v>665.90341443570264</v>
      </c>
      <c r="M798" s="27">
        <f t="shared" si="162"/>
        <v>20.913091852533125</v>
      </c>
      <c r="N798" s="9"/>
      <c r="O798" s="10">
        <f t="shared" si="163"/>
        <v>27.733337274008402</v>
      </c>
      <c r="P798" s="10"/>
      <c r="Q798" s="29">
        <f t="shared" si="164"/>
        <v>-1.5323636777370905E-3</v>
      </c>
      <c r="R798" s="6">
        <f t="shared" si="169"/>
        <v>1.0020095362920027</v>
      </c>
      <c r="S798" s="6">
        <f t="shared" si="175"/>
        <v>13.786556316377689</v>
      </c>
      <c r="T798" s="13">
        <f t="shared" si="170"/>
        <v>1.8118004661058507E-3</v>
      </c>
      <c r="U798" s="67">
        <f t="shared" si="171"/>
        <v>-1.2065044998046281E-2</v>
      </c>
      <c r="V798" s="13">
        <f t="shared" si="172"/>
        <v>1.3876845464152132E-2</v>
      </c>
      <c r="Y798" s="28"/>
      <c r="Z798" s="28"/>
    </row>
    <row r="799" spans="1:26" x14ac:dyDescent="0.35">
      <c r="A799" s="1">
        <v>1936.11</v>
      </c>
      <c r="B799" s="2">
        <v>17.36</v>
      </c>
      <c r="C799" s="3">
        <v>0.68333299999999997</v>
      </c>
      <c r="D799" s="4">
        <v>0.99333300000000002</v>
      </c>
      <c r="E799" s="5">
        <v>14</v>
      </c>
      <c r="F799" s="3">
        <f t="shared" si="173"/>
        <v>1936.8749999999402</v>
      </c>
      <c r="G799" s="6">
        <f>G789*2/12+G801*10/12</f>
        <v>2.6749999999999998</v>
      </c>
      <c r="H799" s="3">
        <f t="shared" si="165"/>
        <v>377.73996</v>
      </c>
      <c r="I799" s="3">
        <f t="shared" si="166"/>
        <v>14.8687891755</v>
      </c>
      <c r="J799" s="7">
        <f t="shared" si="174"/>
        <v>11997.929748398548</v>
      </c>
      <c r="K799" s="3">
        <f t="shared" si="167"/>
        <v>21.614145604071432</v>
      </c>
      <c r="L799" s="7">
        <f t="shared" si="168"/>
        <v>686.51725522845481</v>
      </c>
      <c r="M799" s="27">
        <f t="shared" si="162"/>
        <v>21.499765341024162</v>
      </c>
      <c r="N799" s="9"/>
      <c r="O799" s="10">
        <f t="shared" si="163"/>
        <v>28.451474941810432</v>
      </c>
      <c r="P799" s="10"/>
      <c r="Q799" s="29">
        <f t="shared" si="164"/>
        <v>-3.4157639075073215E-3</v>
      </c>
      <c r="R799" s="6">
        <f t="shared" si="169"/>
        <v>1.0020116455693042</v>
      </c>
      <c r="S799" s="6">
        <f t="shared" si="175"/>
        <v>13.814260901637189</v>
      </c>
      <c r="T799" s="13">
        <f t="shared" si="170"/>
        <v>-3.6402044854962901E-3</v>
      </c>
      <c r="U799" s="67">
        <f t="shared" si="171"/>
        <v>-1.4467184715541426E-2</v>
      </c>
      <c r="V799" s="13">
        <f t="shared" si="172"/>
        <v>1.0826980230045136E-2</v>
      </c>
      <c r="Y799" s="28"/>
      <c r="Z799" s="28"/>
    </row>
    <row r="800" spans="1:26" x14ac:dyDescent="0.35">
      <c r="A800" s="1">
        <v>1936.12</v>
      </c>
      <c r="B800" s="2">
        <v>17.059999999999999</v>
      </c>
      <c r="C800" s="3">
        <v>0.72</v>
      </c>
      <c r="D800" s="4">
        <v>1.02</v>
      </c>
      <c r="E800" s="5">
        <v>14</v>
      </c>
      <c r="F800" s="3">
        <f t="shared" si="173"/>
        <v>1936.9583333332735</v>
      </c>
      <c r="G800" s="6">
        <f>G789*1/12+G801*11/12</f>
        <v>2.6774999999999998</v>
      </c>
      <c r="H800" s="3">
        <f t="shared" si="165"/>
        <v>371.21219571428571</v>
      </c>
      <c r="I800" s="3">
        <f t="shared" si="166"/>
        <v>15.666634285714286</v>
      </c>
      <c r="J800" s="7">
        <f t="shared" si="174"/>
        <v>11832.059751876908</v>
      </c>
      <c r="K800" s="3">
        <f t="shared" si="167"/>
        <v>22.194398571428572</v>
      </c>
      <c r="L800" s="7">
        <f t="shared" si="168"/>
        <v>707.42678469604027</v>
      </c>
      <c r="M800" s="27">
        <f t="shared" si="162"/>
        <v>21.125663548155444</v>
      </c>
      <c r="N800" s="9"/>
      <c r="O800" s="10">
        <f t="shared" si="163"/>
        <v>27.902761077390387</v>
      </c>
      <c r="P800" s="10"/>
      <c r="Q800" s="29">
        <f t="shared" si="164"/>
        <v>-2.6171082025578871E-3</v>
      </c>
      <c r="R800" s="6">
        <f t="shared" si="169"/>
        <v>1.0020137548423524</v>
      </c>
      <c r="S800" s="6">
        <f t="shared" si="175"/>
        <v>13.842050298373179</v>
      </c>
      <c r="T800" s="13">
        <f t="shared" si="170"/>
        <v>1.5225947387853545E-4</v>
      </c>
      <c r="U800" s="67">
        <f t="shared" si="171"/>
        <v>-1.5445724749782119E-2</v>
      </c>
      <c r="V800" s="13">
        <f t="shared" si="172"/>
        <v>1.5597984223660655E-2</v>
      </c>
      <c r="Y800" s="28"/>
      <c r="Z800" s="28"/>
    </row>
    <row r="801" spans="1:26" x14ac:dyDescent="0.35">
      <c r="A801" s="1">
        <v>1937.01</v>
      </c>
      <c r="B801" s="2">
        <v>17.59</v>
      </c>
      <c r="C801" s="3">
        <v>0.73</v>
      </c>
      <c r="D801" s="4">
        <v>1.05</v>
      </c>
      <c r="E801" s="5">
        <v>14.1</v>
      </c>
      <c r="F801" s="3">
        <f t="shared" si="173"/>
        <v>1937.0416666666067</v>
      </c>
      <c r="G801" s="6">
        <v>2.68</v>
      </c>
      <c r="H801" s="3">
        <f t="shared" si="165"/>
        <v>380.03007872340424</v>
      </c>
      <c r="I801" s="3">
        <f t="shared" si="166"/>
        <v>15.771572340425534</v>
      </c>
      <c r="J801" s="7">
        <f t="shared" si="174"/>
        <v>12155.01403218465</v>
      </c>
      <c r="K801" s="3">
        <f t="shared" si="167"/>
        <v>22.685138297872342</v>
      </c>
      <c r="L801" s="7">
        <f t="shared" si="168"/>
        <v>725.56934245559319</v>
      </c>
      <c r="M801" s="27">
        <f t="shared" si="162"/>
        <v>21.618741582953508</v>
      </c>
      <c r="N801" s="9"/>
      <c r="O801" s="10">
        <f t="shared" si="163"/>
        <v>28.495637926638675</v>
      </c>
      <c r="P801" s="10"/>
      <c r="Q801" s="29">
        <f t="shared" si="164"/>
        <v>-1.9147817965586567E-3</v>
      </c>
      <c r="R801" s="6">
        <f t="shared" si="169"/>
        <v>1.0031037291014482</v>
      </c>
      <c r="S801" s="6">
        <f t="shared" si="175"/>
        <v>13.771556533237916</v>
      </c>
      <c r="T801" s="13">
        <f t="shared" si="170"/>
        <v>-1.6219133904042948E-3</v>
      </c>
      <c r="U801" s="67">
        <f t="shared" si="171"/>
        <v>-1.4802451668775474E-2</v>
      </c>
      <c r="V801" s="13">
        <f t="shared" si="172"/>
        <v>1.3180538278371179E-2</v>
      </c>
      <c r="Y801" s="28"/>
      <c r="Z801" s="28"/>
    </row>
    <row r="802" spans="1:26" x14ac:dyDescent="0.35">
      <c r="A802" s="1">
        <v>1937.02</v>
      </c>
      <c r="B802" s="2">
        <v>18.11</v>
      </c>
      <c r="C802" s="3">
        <v>0.74</v>
      </c>
      <c r="D802" s="4">
        <v>1.08</v>
      </c>
      <c r="E802" s="5">
        <v>14.1</v>
      </c>
      <c r="F802" s="3">
        <f t="shared" si="173"/>
        <v>1937.12499999994</v>
      </c>
      <c r="G802" s="6">
        <f>G801*11/12+G813*1/12</f>
        <v>2.67</v>
      </c>
      <c r="H802" s="3">
        <f t="shared" si="165"/>
        <v>391.2646234042553</v>
      </c>
      <c r="I802" s="3">
        <f t="shared" si="166"/>
        <v>15.987621276595746</v>
      </c>
      <c r="J802" s="7">
        <f t="shared" si="174"/>
        <v>12556.956413957671</v>
      </c>
      <c r="K802" s="3">
        <f t="shared" si="167"/>
        <v>23.333285106382984</v>
      </c>
      <c r="L802" s="7">
        <f t="shared" si="168"/>
        <v>748.8411334662776</v>
      </c>
      <c r="M802" s="27">
        <f t="shared" si="162"/>
        <v>22.244221552805154</v>
      </c>
      <c r="N802" s="9"/>
      <c r="O802" s="10">
        <f t="shared" si="163"/>
        <v>29.256928436697727</v>
      </c>
      <c r="P802" s="10"/>
      <c r="Q802" s="29">
        <f t="shared" si="164"/>
        <v>-2.5544665829974819E-3</v>
      </c>
      <c r="R802" s="6">
        <f t="shared" si="169"/>
        <v>1.0030958111779831</v>
      </c>
      <c r="S802" s="6">
        <f t="shared" si="175"/>
        <v>13.814299714022365</v>
      </c>
      <c r="T802" s="13">
        <f t="shared" si="170"/>
        <v>-6.933345052345663E-4</v>
      </c>
      <c r="U802" s="67">
        <f t="shared" si="171"/>
        <v>-1.5061434916469607E-2</v>
      </c>
      <c r="V802" s="13">
        <f t="shared" si="172"/>
        <v>1.4368100411235041E-2</v>
      </c>
      <c r="Y802" s="28"/>
      <c r="Z802" s="28"/>
    </row>
    <row r="803" spans="1:26" x14ac:dyDescent="0.35">
      <c r="A803" s="1">
        <v>1937.03</v>
      </c>
      <c r="B803" s="2">
        <v>18.09</v>
      </c>
      <c r="C803" s="3">
        <v>0.75</v>
      </c>
      <c r="D803" s="4">
        <v>1.1100000000000001</v>
      </c>
      <c r="E803" s="5">
        <v>14.2</v>
      </c>
      <c r="F803" s="3">
        <f t="shared" si="173"/>
        <v>1937.2083333332732</v>
      </c>
      <c r="G803" s="6">
        <f>G801*10/12+G813*2/12</f>
        <v>2.66</v>
      </c>
      <c r="H803" s="3">
        <f t="shared" si="165"/>
        <v>388.08018380281692</v>
      </c>
      <c r="I803" s="3">
        <f t="shared" si="166"/>
        <v>16.089559859154932</v>
      </c>
      <c r="J803" s="7">
        <f t="shared" si="174"/>
        <v>12497.787905645351</v>
      </c>
      <c r="K803" s="3">
        <f t="shared" si="167"/>
        <v>23.812548591549302</v>
      </c>
      <c r="L803" s="7">
        <f t="shared" si="168"/>
        <v>766.86260780908481</v>
      </c>
      <c r="M803" s="27">
        <f t="shared" si="162"/>
        <v>22.042197016050583</v>
      </c>
      <c r="N803" s="9"/>
      <c r="O803" s="10">
        <f t="shared" si="163"/>
        <v>28.928361986280823</v>
      </c>
      <c r="P803" s="10"/>
      <c r="Q803" s="29">
        <f t="shared" si="164"/>
        <v>-7.8524098742355219E-4</v>
      </c>
      <c r="R803" s="6">
        <f t="shared" si="169"/>
        <v>1.0030878935270666</v>
      </c>
      <c r="S803" s="6">
        <f t="shared" si="175"/>
        <v>13.759481204412108</v>
      </c>
      <c r="T803" s="13">
        <f t="shared" si="170"/>
        <v>-5.7877751376484987E-3</v>
      </c>
      <c r="U803" s="67">
        <f t="shared" si="171"/>
        <v>-1.6436775195656006E-2</v>
      </c>
      <c r="V803" s="13">
        <f t="shared" si="172"/>
        <v>1.0649000058007507E-2</v>
      </c>
      <c r="Y803" s="28"/>
      <c r="Z803" s="28"/>
    </row>
    <row r="804" spans="1:26" x14ac:dyDescent="0.35">
      <c r="A804" s="1">
        <v>1937.04</v>
      </c>
      <c r="B804" s="2">
        <v>17.010000000000002</v>
      </c>
      <c r="C804" s="3">
        <v>0.78</v>
      </c>
      <c r="D804" s="4">
        <v>1.1299999999999999</v>
      </c>
      <c r="E804" s="5">
        <v>14.3</v>
      </c>
      <c r="F804" s="3">
        <f t="shared" si="173"/>
        <v>1937.2916666666065</v>
      </c>
      <c r="G804" s="6">
        <f>G801*9/12+G813*3/12</f>
        <v>2.6500000000000004</v>
      </c>
      <c r="H804" s="3">
        <f t="shared" si="165"/>
        <v>362.35939090909091</v>
      </c>
      <c r="I804" s="3">
        <f t="shared" si="166"/>
        <v>16.616127272727272</v>
      </c>
      <c r="J804" s="7">
        <f t="shared" si="174"/>
        <v>11714.064272817342</v>
      </c>
      <c r="K804" s="3">
        <f t="shared" si="167"/>
        <v>24.072081818181818</v>
      </c>
      <c r="L804" s="7">
        <f t="shared" si="168"/>
        <v>778.18298814130503</v>
      </c>
      <c r="M804" s="27">
        <f t="shared" si="162"/>
        <v>20.556579457432861</v>
      </c>
      <c r="N804" s="9"/>
      <c r="O804" s="10">
        <f t="shared" si="163"/>
        <v>26.928946868209689</v>
      </c>
      <c r="P804" s="10"/>
      <c r="Q804" s="29">
        <f t="shared" si="164"/>
        <v>3.2817335242659104E-3</v>
      </c>
      <c r="R804" s="6">
        <f t="shared" si="169"/>
        <v>1.0030799761489029</v>
      </c>
      <c r="S804" s="6">
        <f t="shared" si="175"/>
        <v>13.705451751503347</v>
      </c>
      <c r="T804" s="13">
        <f t="shared" si="170"/>
        <v>-2.6710585636944284E-3</v>
      </c>
      <c r="U804" s="67">
        <f t="shared" si="171"/>
        <v>-1.6000686562638533E-2</v>
      </c>
      <c r="V804" s="13">
        <f t="shared" si="172"/>
        <v>1.3329627998944105E-2</v>
      </c>
      <c r="Y804" s="28"/>
      <c r="Z804" s="28"/>
    </row>
    <row r="805" spans="1:26" x14ac:dyDescent="0.35">
      <c r="A805" s="1">
        <v>1937.05</v>
      </c>
      <c r="B805" s="2">
        <v>16.25</v>
      </c>
      <c r="C805" s="3">
        <v>0.81</v>
      </c>
      <c r="D805" s="4">
        <v>1.1499999999999999</v>
      </c>
      <c r="E805" s="5">
        <v>14.4</v>
      </c>
      <c r="F805" s="3">
        <f t="shared" si="173"/>
        <v>1937.3749999999397</v>
      </c>
      <c r="G805" s="6">
        <f>G801*8/12+G813*4/12</f>
        <v>2.64</v>
      </c>
      <c r="H805" s="3">
        <f t="shared" si="165"/>
        <v>343.76536458333334</v>
      </c>
      <c r="I805" s="3">
        <f t="shared" si="166"/>
        <v>17.135381250000002</v>
      </c>
      <c r="J805" s="7">
        <f t="shared" si="174"/>
        <v>11159.133050555502</v>
      </c>
      <c r="K805" s="3">
        <f t="shared" si="167"/>
        <v>24.328010416666665</v>
      </c>
      <c r="L805" s="7">
        <f t="shared" si="168"/>
        <v>789.72326203931243</v>
      </c>
      <c r="M805" s="27">
        <f t="shared" si="162"/>
        <v>19.474174686572105</v>
      </c>
      <c r="N805" s="9"/>
      <c r="O805" s="10">
        <f t="shared" si="163"/>
        <v>25.472602466914203</v>
      </c>
      <c r="P805" s="10"/>
      <c r="Q805" s="29">
        <f t="shared" si="164"/>
        <v>6.2037965103382067E-3</v>
      </c>
      <c r="R805" s="6">
        <f t="shared" si="169"/>
        <v>1.0030720590436968</v>
      </c>
      <c r="S805" s="6">
        <f t="shared" si="175"/>
        <v>13.652194325618973</v>
      </c>
      <c r="T805" s="13">
        <f t="shared" si="170"/>
        <v>8.1499102665261169E-4</v>
      </c>
      <c r="U805" s="67">
        <f t="shared" si="171"/>
        <v>-1.5567038605830974E-2</v>
      </c>
      <c r="V805" s="13">
        <f t="shared" si="172"/>
        <v>1.6382029632483586E-2</v>
      </c>
      <c r="Y805" s="28"/>
      <c r="Z805" s="28"/>
    </row>
    <row r="806" spans="1:26" x14ac:dyDescent="0.35">
      <c r="A806" s="1">
        <v>1937.06</v>
      </c>
      <c r="B806" s="2">
        <v>15.64</v>
      </c>
      <c r="C806" s="3">
        <v>0.84</v>
      </c>
      <c r="D806" s="4">
        <v>1.17</v>
      </c>
      <c r="E806" s="5">
        <v>14.4</v>
      </c>
      <c r="F806" s="3">
        <f t="shared" si="173"/>
        <v>1937.458333333273</v>
      </c>
      <c r="G806" s="6">
        <f>G801*7/12+G813*5/12</f>
        <v>2.63</v>
      </c>
      <c r="H806" s="3">
        <f t="shared" si="165"/>
        <v>330.86094166666669</v>
      </c>
      <c r="I806" s="3">
        <f t="shared" si="166"/>
        <v>17.770025</v>
      </c>
      <c r="J806" s="7">
        <f t="shared" si="174"/>
        <v>10788.306475337042</v>
      </c>
      <c r="K806" s="3">
        <f t="shared" si="167"/>
        <v>24.751106249999999</v>
      </c>
      <c r="L806" s="7">
        <f t="shared" si="168"/>
        <v>807.0536174005332</v>
      </c>
      <c r="M806" s="27">
        <f t="shared" si="162"/>
        <v>18.711659960364965</v>
      </c>
      <c r="N806" s="9"/>
      <c r="O806" s="10">
        <f t="shared" si="163"/>
        <v>24.44656349720487</v>
      </c>
      <c r="P806" s="10"/>
      <c r="Q806" s="29">
        <f t="shared" si="164"/>
        <v>7.2755469322765207E-3</v>
      </c>
      <c r="R806" s="6">
        <f t="shared" si="169"/>
        <v>1.0030641422116537</v>
      </c>
      <c r="S806" s="6">
        <f t="shared" si="175"/>
        <v>13.694134672663296</v>
      </c>
      <c r="T806" s="13">
        <f t="shared" si="170"/>
        <v>7.6207207446474801E-3</v>
      </c>
      <c r="U806" s="67">
        <f t="shared" si="171"/>
        <v>-1.6265375639800128E-2</v>
      </c>
      <c r="V806" s="13">
        <f t="shared" si="172"/>
        <v>2.3886096384447608E-2</v>
      </c>
      <c r="Y806" s="28"/>
      <c r="Z806" s="28"/>
    </row>
    <row r="807" spans="1:26" x14ac:dyDescent="0.35">
      <c r="A807" s="1">
        <v>1937.07</v>
      </c>
      <c r="B807" s="2">
        <v>16.57</v>
      </c>
      <c r="C807" s="3">
        <v>0.81666700000000003</v>
      </c>
      <c r="D807" s="4">
        <v>1.1866699999999999</v>
      </c>
      <c r="E807" s="5">
        <v>14.5</v>
      </c>
      <c r="F807" s="3">
        <f t="shared" si="173"/>
        <v>1937.5416666666063</v>
      </c>
      <c r="G807" s="6">
        <f>G801*6/12+G813*6/12</f>
        <v>2.62</v>
      </c>
      <c r="H807" s="3">
        <f t="shared" si="165"/>
        <v>348.11741586206898</v>
      </c>
      <c r="I807" s="3">
        <f t="shared" si="166"/>
        <v>17.157272520206899</v>
      </c>
      <c r="J807" s="7">
        <f t="shared" si="174"/>
        <v>11397.604621784874</v>
      </c>
      <c r="K807" s="3">
        <f t="shared" si="167"/>
        <v>24.930627271034485</v>
      </c>
      <c r="L807" s="7">
        <f t="shared" si="168"/>
        <v>816.24595513177167</v>
      </c>
      <c r="M807" s="27">
        <f t="shared" si="162"/>
        <v>19.646723279607635</v>
      </c>
      <c r="N807" s="9"/>
      <c r="O807" s="10">
        <f t="shared" si="163"/>
        <v>25.628756089453589</v>
      </c>
      <c r="P807" s="10"/>
      <c r="Q807" s="29">
        <f t="shared" si="164"/>
        <v>7.1982377826599123E-3</v>
      </c>
      <c r="R807" s="6">
        <f t="shared" si="169"/>
        <v>1.0030562256529789</v>
      </c>
      <c r="S807" s="6">
        <f t="shared" si="175"/>
        <v>13.641363756015766</v>
      </c>
      <c r="T807" s="13">
        <f t="shared" si="170"/>
        <v>7.7067329721862698E-3</v>
      </c>
      <c r="U807" s="67">
        <f t="shared" si="171"/>
        <v>-1.6722484634776547E-2</v>
      </c>
      <c r="V807" s="13">
        <f t="shared" si="172"/>
        <v>2.4429217606962816E-2</v>
      </c>
      <c r="Y807" s="28"/>
      <c r="Z807" s="28"/>
    </row>
    <row r="808" spans="1:26" x14ac:dyDescent="0.35">
      <c r="A808" s="1">
        <v>1937.08</v>
      </c>
      <c r="B808" s="2">
        <v>16.739999999999998</v>
      </c>
      <c r="C808" s="3">
        <v>0.79333299999999995</v>
      </c>
      <c r="D808" s="4">
        <v>1.20333</v>
      </c>
      <c r="E808" s="5">
        <v>14.5</v>
      </c>
      <c r="F808" s="3">
        <f t="shared" si="173"/>
        <v>1937.6249999999395</v>
      </c>
      <c r="G808" s="6">
        <f>G801*5/12+G813*7/12</f>
        <v>2.6100000000000003</v>
      </c>
      <c r="H808" s="3">
        <f t="shared" si="165"/>
        <v>351.68892827586205</v>
      </c>
      <c r="I808" s="3">
        <f t="shared" si="166"/>
        <v>16.667050928068964</v>
      </c>
      <c r="J808" s="7">
        <f t="shared" si="174"/>
        <v>11560.012634739289</v>
      </c>
      <c r="K808" s="3">
        <f t="shared" si="167"/>
        <v>25.28063548758621</v>
      </c>
      <c r="L808" s="7">
        <f t="shared" si="168"/>
        <v>830.97431324736135</v>
      </c>
      <c r="M808" s="27">
        <f t="shared" si="162"/>
        <v>19.806982577380964</v>
      </c>
      <c r="N808" s="9"/>
      <c r="O808" s="10">
        <f t="shared" si="163"/>
        <v>25.793551964451122</v>
      </c>
      <c r="P808" s="10"/>
      <c r="Q808" s="29">
        <f t="shared" si="164"/>
        <v>7.4561422622180726E-3</v>
      </c>
      <c r="R808" s="6">
        <f t="shared" si="169"/>
        <v>1.0030483093678773</v>
      </c>
      <c r="S808" s="6">
        <f t="shared" si="175"/>
        <v>13.683054841868518</v>
      </c>
      <c r="T808" s="13">
        <f t="shared" si="170"/>
        <v>3.359865816855212E-3</v>
      </c>
      <c r="U808" s="67">
        <f t="shared" si="171"/>
        <v>-1.8286541991184957E-2</v>
      </c>
      <c r="V808" s="13">
        <f t="shared" si="172"/>
        <v>2.1646407808040169E-2</v>
      </c>
      <c r="Y808" s="28"/>
      <c r="Z808" s="28"/>
    </row>
    <row r="809" spans="1:26" x14ac:dyDescent="0.35">
      <c r="A809" s="1">
        <v>1937.09</v>
      </c>
      <c r="B809" s="2">
        <v>14.37</v>
      </c>
      <c r="C809" s="3">
        <v>0.77</v>
      </c>
      <c r="D809" s="4">
        <v>1.22</v>
      </c>
      <c r="E809" s="5">
        <v>14.6</v>
      </c>
      <c r="F809" s="3">
        <f t="shared" si="173"/>
        <v>1937.7083333332728</v>
      </c>
      <c r="G809" s="6">
        <f>G801*4/12+G813*8/12</f>
        <v>2.6</v>
      </c>
      <c r="H809" s="3">
        <f t="shared" si="165"/>
        <v>299.83004999999997</v>
      </c>
      <c r="I809" s="3">
        <f t="shared" si="166"/>
        <v>16.066050000000001</v>
      </c>
      <c r="J809" s="7">
        <f t="shared" si="174"/>
        <v>9899.4192446101151</v>
      </c>
      <c r="K809" s="3">
        <f t="shared" si="167"/>
        <v>25.455300000000001</v>
      </c>
      <c r="L809" s="7">
        <f t="shared" si="168"/>
        <v>840.45173823412267</v>
      </c>
      <c r="M809" s="27">
        <f t="shared" si="162"/>
        <v>16.847882862705809</v>
      </c>
      <c r="N809" s="9"/>
      <c r="O809" s="10">
        <f t="shared" si="163"/>
        <v>21.913400533669709</v>
      </c>
      <c r="P809" s="10"/>
      <c r="Q809" s="29">
        <f t="shared" si="164"/>
        <v>1.6529295513579914E-2</v>
      </c>
      <c r="R809" s="6">
        <f t="shared" si="169"/>
        <v>1.0030403933565546</v>
      </c>
      <c r="S809" s="6">
        <f t="shared" si="175"/>
        <v>13.630759786219205</v>
      </c>
      <c r="T809" s="13">
        <f t="shared" si="170"/>
        <v>1.4584059864123589E-2</v>
      </c>
      <c r="U809" s="67">
        <f t="shared" si="171"/>
        <v>-2.0010888104683655E-2</v>
      </c>
      <c r="V809" s="13">
        <f t="shared" si="172"/>
        <v>3.4594947968807244E-2</v>
      </c>
      <c r="Y809" s="28"/>
      <c r="Z809" s="28"/>
    </row>
    <row r="810" spans="1:26" x14ac:dyDescent="0.35">
      <c r="A810" s="1">
        <v>1937.1</v>
      </c>
      <c r="B810" s="2">
        <v>12.28</v>
      </c>
      <c r="C810" s="3">
        <v>0.78</v>
      </c>
      <c r="D810" s="4">
        <v>1.19</v>
      </c>
      <c r="E810" s="5">
        <v>14.6</v>
      </c>
      <c r="F810" s="3">
        <f t="shared" si="173"/>
        <v>1937.791666666606</v>
      </c>
      <c r="G810" s="6">
        <f>G801*3/12+G813*9/12</f>
        <v>2.59</v>
      </c>
      <c r="H810" s="3">
        <f t="shared" si="165"/>
        <v>256.22220000000004</v>
      </c>
      <c r="I810" s="3">
        <f t="shared" si="166"/>
        <v>16.274700000000003</v>
      </c>
      <c r="J810" s="7">
        <f t="shared" si="174"/>
        <v>8504.4071381149552</v>
      </c>
      <c r="K810" s="3">
        <f t="shared" si="167"/>
        <v>24.829350000000002</v>
      </c>
      <c r="L810" s="7">
        <f t="shared" si="168"/>
        <v>824.12414449159564</v>
      </c>
      <c r="M810" s="27">
        <f t="shared" si="162"/>
        <v>14.361659574753361</v>
      </c>
      <c r="N810" s="9"/>
      <c r="O810" s="10">
        <f t="shared" si="163"/>
        <v>18.672774871583687</v>
      </c>
      <c r="P810" s="10"/>
      <c r="Q810" s="29">
        <f t="shared" si="164"/>
        <v>2.6337983197570587E-2</v>
      </c>
      <c r="R810" s="6">
        <f t="shared" si="169"/>
        <v>1.0030324776192163</v>
      </c>
      <c r="S810" s="6">
        <f t="shared" si="175"/>
        <v>13.672202657718017</v>
      </c>
      <c r="T810" s="13">
        <f t="shared" si="170"/>
        <v>3.3197872148313268E-2</v>
      </c>
      <c r="U810" s="67">
        <f t="shared" si="171"/>
        <v>-2.0251145661065006E-2</v>
      </c>
      <c r="V810" s="13">
        <f t="shared" si="172"/>
        <v>5.3449017809378274E-2</v>
      </c>
      <c r="Y810" s="28"/>
      <c r="Z810" s="28"/>
    </row>
    <row r="811" spans="1:26" x14ac:dyDescent="0.35">
      <c r="A811" s="1">
        <v>1937.11</v>
      </c>
      <c r="B811" s="2">
        <v>11.2</v>
      </c>
      <c r="C811" s="3">
        <v>0.79</v>
      </c>
      <c r="D811" s="4">
        <v>1.1599999999999999</v>
      </c>
      <c r="E811" s="5">
        <v>14.5</v>
      </c>
      <c r="F811" s="3">
        <f t="shared" si="173"/>
        <v>1937.8749999999393</v>
      </c>
      <c r="G811" s="6">
        <f>G801*2/12+G813*10/12</f>
        <v>2.58</v>
      </c>
      <c r="H811" s="3">
        <f t="shared" si="165"/>
        <v>235.29964137931034</v>
      </c>
      <c r="I811" s="3">
        <f t="shared" si="166"/>
        <v>16.597028275862073</v>
      </c>
      <c r="J811" s="7">
        <f t="shared" si="174"/>
        <v>7855.8621132510134</v>
      </c>
      <c r="K811" s="3">
        <f t="shared" si="167"/>
        <v>24.37032</v>
      </c>
      <c r="L811" s="7">
        <f t="shared" si="168"/>
        <v>813.64286172956918</v>
      </c>
      <c r="M811" s="27">
        <f t="shared" si="162"/>
        <v>13.158119166486065</v>
      </c>
      <c r="N811" s="9"/>
      <c r="O811" s="10">
        <f t="shared" si="163"/>
        <v>17.113718043460707</v>
      </c>
      <c r="P811" s="10"/>
      <c r="Q811" s="29">
        <f t="shared" si="164"/>
        <v>3.2697868622299425E-2</v>
      </c>
      <c r="R811" s="6">
        <f t="shared" si="169"/>
        <v>1.0030245621560687</v>
      </c>
      <c r="S811" s="6">
        <f t="shared" si="175"/>
        <v>13.808240294602131</v>
      </c>
      <c r="T811" s="13">
        <f t="shared" si="170"/>
        <v>4.0221589119463719E-2</v>
      </c>
      <c r="U811" s="67">
        <f t="shared" si="171"/>
        <v>-2.1586717669969002E-2</v>
      </c>
      <c r="V811" s="13">
        <f t="shared" si="172"/>
        <v>6.1808306789432721E-2</v>
      </c>
      <c r="Y811" s="28"/>
      <c r="Z811" s="28"/>
    </row>
    <row r="812" spans="1:26" x14ac:dyDescent="0.35">
      <c r="A812" s="1">
        <v>1937.12</v>
      </c>
      <c r="B812" s="2">
        <v>11.02</v>
      </c>
      <c r="C812" s="3">
        <v>0.8</v>
      </c>
      <c r="D812" s="4">
        <v>1.1299999999999999</v>
      </c>
      <c r="E812" s="5">
        <v>14.4</v>
      </c>
      <c r="F812" s="3">
        <f t="shared" si="173"/>
        <v>1937.9583333332725</v>
      </c>
      <c r="G812" s="6">
        <f>G801*1/12+G813*11/12</f>
        <v>2.57</v>
      </c>
      <c r="H812" s="3">
        <f t="shared" si="165"/>
        <v>233.12580416666665</v>
      </c>
      <c r="I812" s="3">
        <f t="shared" si="166"/>
        <v>16.923833333333334</v>
      </c>
      <c r="J812" s="7">
        <f t="shared" si="174"/>
        <v>7830.3708278719532</v>
      </c>
      <c r="K812" s="3">
        <f t="shared" si="167"/>
        <v>23.904914583333333</v>
      </c>
      <c r="L812" s="7">
        <f t="shared" si="168"/>
        <v>802.93276184167951</v>
      </c>
      <c r="M812" s="27">
        <f t="shared" si="162"/>
        <v>13.008483033706137</v>
      </c>
      <c r="N812" s="9"/>
      <c r="O812" s="10">
        <f t="shared" si="163"/>
        <v>16.928806001197081</v>
      </c>
      <c r="P812" s="10"/>
      <c r="Q812" s="29">
        <f t="shared" si="164"/>
        <v>3.2992381382444022E-2</v>
      </c>
      <c r="R812" s="6">
        <f t="shared" si="169"/>
        <v>1.0030166469673172</v>
      </c>
      <c r="S812" s="6">
        <f t="shared" si="175"/>
        <v>13.946184760192136</v>
      </c>
      <c r="T812" s="13">
        <f t="shared" si="170"/>
        <v>3.8055128799596494E-2</v>
      </c>
      <c r="U812" s="67">
        <f t="shared" si="171"/>
        <v>-2.3759462054063318E-2</v>
      </c>
      <c r="V812" s="13">
        <f t="shared" si="172"/>
        <v>6.1814590853659812E-2</v>
      </c>
      <c r="Y812" s="28"/>
      <c r="Z812" s="28"/>
    </row>
    <row r="813" spans="1:26" x14ac:dyDescent="0.35">
      <c r="A813" s="1">
        <v>1938.01</v>
      </c>
      <c r="B813" s="2">
        <v>11.31</v>
      </c>
      <c r="C813" s="3">
        <v>0.79333299999999995</v>
      </c>
      <c r="D813" s="4">
        <v>1.07667</v>
      </c>
      <c r="E813" s="5">
        <v>14.2</v>
      </c>
      <c r="F813" s="3">
        <f t="shared" si="173"/>
        <v>1938.0416666666058</v>
      </c>
      <c r="G813" s="6">
        <v>2.56</v>
      </c>
      <c r="H813" s="3">
        <f t="shared" si="165"/>
        <v>242.6305626760564</v>
      </c>
      <c r="I813" s="3">
        <f t="shared" si="166"/>
        <v>17.019171722323943</v>
      </c>
      <c r="J813" s="7">
        <f t="shared" si="174"/>
        <v>8197.2599397160338</v>
      </c>
      <c r="K813" s="3">
        <f t="shared" si="167"/>
        <v>23.097528551408455</v>
      </c>
      <c r="L813" s="7">
        <f t="shared" si="168"/>
        <v>780.34870550787457</v>
      </c>
      <c r="M813" s="27">
        <f t="shared" si="162"/>
        <v>13.51146191856242</v>
      </c>
      <c r="N813" s="9"/>
      <c r="O813" s="10">
        <f t="shared" si="163"/>
        <v>17.591202047422158</v>
      </c>
      <c r="P813" s="10"/>
      <c r="Q813" s="29">
        <f t="shared" si="164"/>
        <v>2.885846681265361E-2</v>
      </c>
      <c r="R813" s="6">
        <f t="shared" si="169"/>
        <v>1.0035927963643612</v>
      </c>
      <c r="S813" s="6">
        <f t="shared" si="175"/>
        <v>14.185273158917358</v>
      </c>
      <c r="T813" s="13">
        <f t="shared" si="170"/>
        <v>3.1103047120272009E-2</v>
      </c>
      <c r="U813" s="67">
        <f t="shared" si="171"/>
        <v>-2.6597243407654902E-2</v>
      </c>
      <c r="V813" s="13">
        <f t="shared" si="172"/>
        <v>5.7700290527926912E-2</v>
      </c>
      <c r="Y813" s="28"/>
      <c r="Z813" s="28"/>
    </row>
    <row r="814" spans="1:26" x14ac:dyDescent="0.35">
      <c r="A814" s="1">
        <v>1938.02</v>
      </c>
      <c r="B814" s="2">
        <v>11.04</v>
      </c>
      <c r="C814" s="3">
        <v>0.78666700000000001</v>
      </c>
      <c r="D814" s="4">
        <v>1.0233300000000001</v>
      </c>
      <c r="E814" s="5">
        <v>14.1</v>
      </c>
      <c r="F814" s="3">
        <f t="shared" si="173"/>
        <v>1938.1249999999391</v>
      </c>
      <c r="G814" s="6">
        <f>G813*11/12+G825*1/12</f>
        <v>2.5433333333333334</v>
      </c>
      <c r="H814" s="3">
        <f t="shared" si="165"/>
        <v>238.5180255319149</v>
      </c>
      <c r="I814" s="3">
        <f t="shared" si="166"/>
        <v>16.99585684702128</v>
      </c>
      <c r="J814" s="7">
        <f t="shared" si="174"/>
        <v>8106.1684422872004</v>
      </c>
      <c r="K814" s="3">
        <f t="shared" si="167"/>
        <v>22.108935785106389</v>
      </c>
      <c r="L814" s="7">
        <f t="shared" si="168"/>
        <v>751.38454275776837</v>
      </c>
      <c r="M814" s="27">
        <f t="shared" si="162"/>
        <v>13.26307623646087</v>
      </c>
      <c r="N814" s="9"/>
      <c r="O814" s="10">
        <f t="shared" si="163"/>
        <v>17.278131157697967</v>
      </c>
      <c r="P814" s="10"/>
      <c r="Q814" s="29">
        <f t="shared" si="164"/>
        <v>3.0858458141780884E-2</v>
      </c>
      <c r="R814" s="6">
        <f t="shared" si="169"/>
        <v>1.0035800712783167</v>
      </c>
      <c r="S814" s="6">
        <f t="shared" si="175"/>
        <v>14.337204183393803</v>
      </c>
      <c r="T814" s="13">
        <f t="shared" si="170"/>
        <v>2.844246273098916E-2</v>
      </c>
      <c r="U814" s="67">
        <f t="shared" si="171"/>
        <v>-2.6518995026350467E-2</v>
      </c>
      <c r="V814" s="13">
        <f t="shared" si="172"/>
        <v>5.4961457757339627E-2</v>
      </c>
      <c r="Y814" s="28"/>
      <c r="Z814" s="28"/>
    </row>
    <row r="815" spans="1:26" x14ac:dyDescent="0.35">
      <c r="A815" s="1">
        <v>1938.03</v>
      </c>
      <c r="B815" s="2">
        <v>10.31</v>
      </c>
      <c r="C815" s="3">
        <v>0.78</v>
      </c>
      <c r="D815" s="4">
        <v>0.97</v>
      </c>
      <c r="E815" s="5">
        <v>14.1</v>
      </c>
      <c r="F815" s="3">
        <f t="shared" si="173"/>
        <v>1938.2083333332723</v>
      </c>
      <c r="G815" s="6">
        <f>G813*10/12+G825*2/12</f>
        <v>2.5266666666666664</v>
      </c>
      <c r="H815" s="3">
        <f t="shared" si="165"/>
        <v>222.74645319148937</v>
      </c>
      <c r="I815" s="3">
        <f t="shared" si="166"/>
        <v>16.851817021276599</v>
      </c>
      <c r="J815" s="7">
        <f t="shared" si="174"/>
        <v>7617.889274341459</v>
      </c>
      <c r="K815" s="3">
        <f t="shared" si="167"/>
        <v>20.956746808510641</v>
      </c>
      <c r="L815" s="7">
        <f t="shared" si="168"/>
        <v>716.71703163057384</v>
      </c>
      <c r="M815" s="27">
        <f t="shared" si="162"/>
        <v>12.377286234697687</v>
      </c>
      <c r="N815" s="9"/>
      <c r="O815" s="10">
        <f t="shared" si="163"/>
        <v>16.140609995378355</v>
      </c>
      <c r="P815" s="10"/>
      <c r="Q815" s="29">
        <f t="shared" si="164"/>
        <v>3.6420989784192101E-2</v>
      </c>
      <c r="R815" s="6">
        <f t="shared" si="169"/>
        <v>1.0035673474667679</v>
      </c>
      <c r="S815" s="6">
        <f t="shared" si="175"/>
        <v>14.388532396302134</v>
      </c>
      <c r="T815" s="13">
        <f t="shared" si="170"/>
        <v>3.7264658511913407E-2</v>
      </c>
      <c r="U815" s="67">
        <f t="shared" si="171"/>
        <v>-2.61621543400955E-2</v>
      </c>
      <c r="V815" s="13">
        <f t="shared" si="172"/>
        <v>6.3426812852008907E-2</v>
      </c>
      <c r="Y815" s="28"/>
      <c r="Z815" s="28"/>
    </row>
    <row r="816" spans="1:26" x14ac:dyDescent="0.35">
      <c r="A816" s="1">
        <v>1938.04</v>
      </c>
      <c r="B816" s="2">
        <v>9.89</v>
      </c>
      <c r="C816" s="3">
        <v>0.76666699999999999</v>
      </c>
      <c r="D816" s="4">
        <v>0.90333300000000005</v>
      </c>
      <c r="E816" s="5">
        <v>14.2</v>
      </c>
      <c r="F816" s="3">
        <f t="shared" si="173"/>
        <v>1938.2916666666056</v>
      </c>
      <c r="G816" s="6">
        <f>G813*9/12+G825*3/12</f>
        <v>2.5099999999999998</v>
      </c>
      <c r="H816" s="3">
        <f t="shared" si="165"/>
        <v>212.16766267605635</v>
      </c>
      <c r="I816" s="3">
        <f t="shared" si="166"/>
        <v>16.447112784718311</v>
      </c>
      <c r="J816" s="7">
        <f t="shared" si="174"/>
        <v>7302.9705399467539</v>
      </c>
      <c r="K816" s="3">
        <f t="shared" si="167"/>
        <v>19.378973835000004</v>
      </c>
      <c r="L816" s="7">
        <f t="shared" si="168"/>
        <v>667.0388560931973</v>
      </c>
      <c r="M816" s="27">
        <f t="shared" si="162"/>
        <v>11.789517720684184</v>
      </c>
      <c r="N816" s="9"/>
      <c r="O816" s="10">
        <f t="shared" si="163"/>
        <v>15.393610143198446</v>
      </c>
      <c r="P816" s="10"/>
      <c r="Q816" s="29">
        <f t="shared" si="164"/>
        <v>4.1309073176831634E-2</v>
      </c>
      <c r="R816" s="6">
        <f t="shared" si="169"/>
        <v>1.0035546249313114</v>
      </c>
      <c r="S816" s="6">
        <f t="shared" si="175"/>
        <v>14.338172126876191</v>
      </c>
      <c r="T816" s="13">
        <f t="shared" si="170"/>
        <v>4.8104893599344223E-2</v>
      </c>
      <c r="U816" s="67">
        <f t="shared" si="171"/>
        <v>-2.7181975581121565E-2</v>
      </c>
      <c r="V816" s="13">
        <f t="shared" si="172"/>
        <v>7.5286869180465787E-2</v>
      </c>
      <c r="Y816" s="28"/>
      <c r="Z816" s="28"/>
    </row>
    <row r="817" spans="1:26" x14ac:dyDescent="0.35">
      <c r="A817" s="1">
        <v>1938.05</v>
      </c>
      <c r="B817" s="2">
        <v>9.98</v>
      </c>
      <c r="C817" s="3">
        <v>0.75333300000000003</v>
      </c>
      <c r="D817" s="4">
        <v>0.83666700000000005</v>
      </c>
      <c r="E817" s="5">
        <v>14.1</v>
      </c>
      <c r="F817" s="3">
        <f t="shared" si="173"/>
        <v>1938.3749999999388</v>
      </c>
      <c r="G817" s="6">
        <f>G813*8/12+G825*4/12</f>
        <v>2.4933333333333332</v>
      </c>
      <c r="H817" s="3">
        <f t="shared" si="165"/>
        <v>215.61683829787236</v>
      </c>
      <c r="I817" s="3">
        <f t="shared" si="166"/>
        <v>16.27567932319149</v>
      </c>
      <c r="J817" s="7">
        <f t="shared" si="174"/>
        <v>7468.3788530161928</v>
      </c>
      <c r="K817" s="3">
        <f t="shared" si="167"/>
        <v>18.076101527872343</v>
      </c>
      <c r="L817" s="7">
        <f t="shared" si="168"/>
        <v>626.10682663491968</v>
      </c>
      <c r="M817" s="27">
        <f t="shared" si="162"/>
        <v>11.992275930545691</v>
      </c>
      <c r="N817" s="9"/>
      <c r="O817" s="10">
        <f t="shared" si="163"/>
        <v>15.677821270315919</v>
      </c>
      <c r="P817" s="10"/>
      <c r="Q817" s="29">
        <f t="shared" si="164"/>
        <v>3.8776390744273193E-2</v>
      </c>
      <c r="R817" s="6">
        <f t="shared" si="169"/>
        <v>1.0035419036735465</v>
      </c>
      <c r="S817" s="6">
        <f t="shared" si="175"/>
        <v>14.491189581845889</v>
      </c>
      <c r="T817" s="13">
        <f t="shared" si="170"/>
        <v>5.0764082631583385E-2</v>
      </c>
      <c r="U817" s="67">
        <f t="shared" si="171"/>
        <v>-2.8334194709689453E-2</v>
      </c>
      <c r="V817" s="13">
        <f t="shared" si="172"/>
        <v>7.9098277341272838E-2</v>
      </c>
      <c r="Y817" s="28"/>
      <c r="Z817" s="28"/>
    </row>
    <row r="818" spans="1:26" x14ac:dyDescent="0.35">
      <c r="A818" s="1">
        <v>1938.06</v>
      </c>
      <c r="B818" s="2">
        <v>10.210000000000001</v>
      </c>
      <c r="C818" s="3">
        <v>0.74</v>
      </c>
      <c r="D818" s="4">
        <v>0.77</v>
      </c>
      <c r="E818" s="5">
        <v>14.1</v>
      </c>
      <c r="F818" s="3">
        <f t="shared" si="173"/>
        <v>1938.4583333332721</v>
      </c>
      <c r="G818" s="6">
        <f>G813*7/12+G825*5/12</f>
        <v>2.4766666666666666</v>
      </c>
      <c r="H818" s="3">
        <f t="shared" si="165"/>
        <v>220.58596382978729</v>
      </c>
      <c r="I818" s="3">
        <f t="shared" si="166"/>
        <v>15.987621276595746</v>
      </c>
      <c r="J818" s="7">
        <f t="shared" si="174"/>
        <v>7686.6430980525729</v>
      </c>
      <c r="K818" s="3">
        <f t="shared" si="167"/>
        <v>16.635768085106385</v>
      </c>
      <c r="L818" s="7">
        <f t="shared" si="168"/>
        <v>579.69786341826443</v>
      </c>
      <c r="M818" s="27">
        <f t="shared" si="162"/>
        <v>12.288966307788131</v>
      </c>
      <c r="N818" s="9"/>
      <c r="O818" s="10">
        <f t="shared" si="163"/>
        <v>16.083606052598888</v>
      </c>
      <c r="P818" s="10"/>
      <c r="Q818" s="29">
        <f t="shared" si="164"/>
        <v>3.7501644440433142E-2</v>
      </c>
      <c r="R818" s="6">
        <f t="shared" si="169"/>
        <v>1.0035291836950739</v>
      </c>
      <c r="S818" s="6">
        <f t="shared" si="175"/>
        <v>14.542515979459887</v>
      </c>
      <c r="T818" s="13">
        <f t="shared" si="170"/>
        <v>5.1574684693842077E-2</v>
      </c>
      <c r="U818" s="67">
        <f t="shared" si="171"/>
        <v>-2.9200565630217001E-2</v>
      </c>
      <c r="V818" s="13">
        <f t="shared" si="172"/>
        <v>8.0775250324059078E-2</v>
      </c>
      <c r="Y818" s="28"/>
      <c r="Z818" s="28"/>
    </row>
    <row r="819" spans="1:26" x14ac:dyDescent="0.35">
      <c r="A819" s="1">
        <v>1938.07</v>
      </c>
      <c r="B819" s="2">
        <v>12.24</v>
      </c>
      <c r="C819" s="3">
        <v>0.71333299999999999</v>
      </c>
      <c r="D819" s="4">
        <v>0.72</v>
      </c>
      <c r="E819" s="5">
        <v>14.1</v>
      </c>
      <c r="F819" s="3">
        <f t="shared" si="173"/>
        <v>1938.5416666666054</v>
      </c>
      <c r="G819" s="6">
        <f>G813*6/12+G825*6/12</f>
        <v>2.46</v>
      </c>
      <c r="H819" s="3">
        <f t="shared" si="165"/>
        <v>264.44389787234047</v>
      </c>
      <c r="I819" s="3">
        <f t="shared" si="166"/>
        <v>15.411483578510639</v>
      </c>
      <c r="J819" s="7">
        <f t="shared" si="174"/>
        <v>9259.6904539913885</v>
      </c>
      <c r="K819" s="3">
        <f t="shared" si="167"/>
        <v>15.55552340425532</v>
      </c>
      <c r="L819" s="7">
        <f t="shared" si="168"/>
        <v>544.6876737641993</v>
      </c>
      <c r="M819" s="27">
        <f t="shared" si="162"/>
        <v>14.770328017492064</v>
      </c>
      <c r="N819" s="9"/>
      <c r="O819" s="10">
        <f t="shared" si="163"/>
        <v>19.332142114203592</v>
      </c>
      <c r="P819" s="10"/>
      <c r="Q819" s="29">
        <f t="shared" si="164"/>
        <v>2.3997805336053391E-2</v>
      </c>
      <c r="R819" s="6">
        <f t="shared" si="169"/>
        <v>1.0035164649974975</v>
      </c>
      <c r="S819" s="6">
        <f t="shared" si="175"/>
        <v>14.593839189739949</v>
      </c>
      <c r="T819" s="13">
        <f t="shared" si="170"/>
        <v>2.8868789327310074E-2</v>
      </c>
      <c r="U819" s="67">
        <f t="shared" si="171"/>
        <v>-3.0457331358398787E-2</v>
      </c>
      <c r="V819" s="13">
        <f t="shared" si="172"/>
        <v>5.9326120685708861E-2</v>
      </c>
      <c r="Y819" s="28"/>
      <c r="Z819" s="28"/>
    </row>
    <row r="820" spans="1:26" x14ac:dyDescent="0.35">
      <c r="A820" s="1">
        <v>1938.08</v>
      </c>
      <c r="B820" s="2">
        <v>12.31</v>
      </c>
      <c r="C820" s="3">
        <v>0.68666700000000003</v>
      </c>
      <c r="D820" s="4">
        <v>0.67</v>
      </c>
      <c r="E820" s="5">
        <v>14.1</v>
      </c>
      <c r="F820" s="3">
        <f t="shared" si="173"/>
        <v>1938.6249999999386</v>
      </c>
      <c r="G820" s="6">
        <f>G813*5/12+G825*7/12</f>
        <v>2.4433333333333334</v>
      </c>
      <c r="H820" s="3">
        <f t="shared" si="165"/>
        <v>265.95624042553197</v>
      </c>
      <c r="I820" s="3">
        <f t="shared" si="166"/>
        <v>14.83536748531915</v>
      </c>
      <c r="J820" s="7">
        <f t="shared" si="174"/>
        <v>9355.9354420518721</v>
      </c>
      <c r="K820" s="3">
        <f t="shared" si="167"/>
        <v>14.475278723404257</v>
      </c>
      <c r="L820" s="7">
        <f t="shared" si="168"/>
        <v>509.21825720347312</v>
      </c>
      <c r="M820" s="27">
        <f t="shared" si="162"/>
        <v>14.903588512604367</v>
      </c>
      <c r="N820" s="9"/>
      <c r="O820" s="10">
        <f t="shared" si="163"/>
        <v>19.505140465262347</v>
      </c>
      <c r="P820" s="10"/>
      <c r="Q820" s="29">
        <f t="shared" si="164"/>
        <v>2.3559102649396826E-2</v>
      </c>
      <c r="R820" s="6">
        <f t="shared" si="169"/>
        <v>1.0035037475824222</v>
      </c>
      <c r="S820" s="6">
        <f t="shared" si="175"/>
        <v>14.645157914429776</v>
      </c>
      <c r="T820" s="13">
        <f t="shared" si="170"/>
        <v>2.4802991904072424E-2</v>
      </c>
      <c r="U820" s="67">
        <f t="shared" si="171"/>
        <v>-3.0909865462287356E-2</v>
      </c>
      <c r="V820" s="13">
        <f t="shared" si="172"/>
        <v>5.571285736635978E-2</v>
      </c>
      <c r="Y820" s="28"/>
      <c r="Z820" s="28"/>
    </row>
    <row r="821" spans="1:26" x14ac:dyDescent="0.35">
      <c r="A821" s="1">
        <v>1938.09</v>
      </c>
      <c r="B821" s="2">
        <v>11.75</v>
      </c>
      <c r="C821" s="3">
        <v>0.66</v>
      </c>
      <c r="D821" s="4">
        <v>0.62</v>
      </c>
      <c r="E821" s="5">
        <v>14.1</v>
      </c>
      <c r="F821" s="3">
        <f t="shared" si="173"/>
        <v>1938.7083333332719</v>
      </c>
      <c r="G821" s="6">
        <f>G813*4/12+G825*8/12</f>
        <v>2.4266666666666667</v>
      </c>
      <c r="H821" s="3">
        <f t="shared" si="165"/>
        <v>253.85750000000002</v>
      </c>
      <c r="I821" s="3">
        <f t="shared" si="166"/>
        <v>14.259229787234045</v>
      </c>
      <c r="J821" s="7">
        <f t="shared" si="174"/>
        <v>8972.1216810253718</v>
      </c>
      <c r="K821" s="3">
        <f t="shared" si="167"/>
        <v>13.395034042553192</v>
      </c>
      <c r="L821" s="7">
        <f t="shared" si="168"/>
        <v>473.42259082857282</v>
      </c>
      <c r="M821" s="27">
        <f t="shared" si="162"/>
        <v>14.282330508639966</v>
      </c>
      <c r="N821" s="9"/>
      <c r="O821" s="10">
        <f t="shared" si="163"/>
        <v>18.692886470097676</v>
      </c>
      <c r="P821" s="10"/>
      <c r="Q821" s="29">
        <f t="shared" si="164"/>
        <v>2.5504494672704131E-2</v>
      </c>
      <c r="R821" s="6">
        <f t="shared" si="169"/>
        <v>1.0034910314514565</v>
      </c>
      <c r="S821" s="6">
        <f t="shared" si="175"/>
        <v>14.696470851066652</v>
      </c>
      <c r="T821" s="13">
        <f t="shared" si="170"/>
        <v>2.8408621378166909E-2</v>
      </c>
      <c r="U821" s="67">
        <f t="shared" si="171"/>
        <v>-3.0965532034229248E-2</v>
      </c>
      <c r="V821" s="13">
        <f t="shared" si="172"/>
        <v>5.9374153412396158E-2</v>
      </c>
      <c r="Y821" s="28"/>
      <c r="Z821" s="28"/>
    </row>
    <row r="822" spans="1:26" x14ac:dyDescent="0.35">
      <c r="A822" s="1">
        <v>1938.1</v>
      </c>
      <c r="B822" s="2">
        <v>13.06</v>
      </c>
      <c r="C822" s="3">
        <v>0.61</v>
      </c>
      <c r="D822" s="4">
        <v>0.62666699999999997</v>
      </c>
      <c r="E822" s="5">
        <v>14</v>
      </c>
      <c r="F822" s="3">
        <f t="shared" si="173"/>
        <v>1938.7916666666051</v>
      </c>
      <c r="G822" s="6">
        <f>G813*3/12+G825*9/12</f>
        <v>2.4099999999999997</v>
      </c>
      <c r="H822" s="3">
        <f t="shared" si="165"/>
        <v>284.1753385714286</v>
      </c>
      <c r="I822" s="3">
        <f t="shared" si="166"/>
        <v>13.273120714285714</v>
      </c>
      <c r="J822" s="7">
        <f t="shared" si="174"/>
        <v>10082.742171969441</v>
      </c>
      <c r="K822" s="3">
        <f t="shared" si="167"/>
        <v>13.635781538785716</v>
      </c>
      <c r="L822" s="7">
        <f t="shared" si="168"/>
        <v>483.80718136918642</v>
      </c>
      <c r="M822" s="27">
        <f t="shared" si="162"/>
        <v>16.061147643333442</v>
      </c>
      <c r="N822" s="9"/>
      <c r="O822" s="10">
        <f t="shared" si="163"/>
        <v>21.007760685339605</v>
      </c>
      <c r="P822" s="10"/>
      <c r="Q822" s="29">
        <f t="shared" si="164"/>
        <v>1.7787274932387652E-2</v>
      </c>
      <c r="R822" s="6">
        <f t="shared" si="169"/>
        <v>1.0034783166062096</v>
      </c>
      <c r="S822" s="6">
        <f t="shared" si="175"/>
        <v>14.853117955126233</v>
      </c>
      <c r="T822" s="13">
        <f t="shared" si="170"/>
        <v>2.0099522250726087E-2</v>
      </c>
      <c r="U822" s="67">
        <f t="shared" si="171"/>
        <v>-3.1314104024488087E-2</v>
      </c>
      <c r="V822" s="13">
        <f t="shared" si="172"/>
        <v>5.1413626275214175E-2</v>
      </c>
      <c r="Y822" s="28"/>
      <c r="Z822" s="28"/>
    </row>
    <row r="823" spans="1:26" x14ac:dyDescent="0.35">
      <c r="A823" s="1">
        <v>1938.11</v>
      </c>
      <c r="B823" s="2">
        <v>13.07</v>
      </c>
      <c r="C823" s="3">
        <v>0.56000000000000005</v>
      </c>
      <c r="D823" s="4">
        <v>0.63333300000000003</v>
      </c>
      <c r="E823" s="5">
        <v>14</v>
      </c>
      <c r="F823" s="3">
        <f t="shared" si="173"/>
        <v>1938.8749999999384</v>
      </c>
      <c r="G823" s="6">
        <f>G813*2/12+G825*10/12</f>
        <v>2.3933333333333331</v>
      </c>
      <c r="H823" s="3">
        <f t="shared" si="165"/>
        <v>284.39293071428574</v>
      </c>
      <c r="I823" s="3">
        <f t="shared" si="166"/>
        <v>12.185160000000002</v>
      </c>
      <c r="J823" s="7">
        <f t="shared" si="174"/>
        <v>10126.490670418516</v>
      </c>
      <c r="K823" s="3">
        <f t="shared" si="167"/>
        <v>13.780828461214288</v>
      </c>
      <c r="L823" s="7">
        <f t="shared" si="168"/>
        <v>490.69936616435893</v>
      </c>
      <c r="M823" s="27">
        <f t="shared" si="162"/>
        <v>16.14957180071551</v>
      </c>
      <c r="N823" s="9"/>
      <c r="O823" s="10">
        <f t="shared" si="163"/>
        <v>21.100739467650836</v>
      </c>
      <c r="P823" s="10"/>
      <c r="Q823" s="29">
        <f t="shared" si="164"/>
        <v>1.7613036620319072E-2</v>
      </c>
      <c r="R823" s="6">
        <f t="shared" si="169"/>
        <v>1.0034656030482938</v>
      </c>
      <c r="S823" s="6">
        <f t="shared" si="175"/>
        <v>14.904781801963539</v>
      </c>
      <c r="T823" s="13">
        <f t="shared" si="170"/>
        <v>1.517961078111485E-2</v>
      </c>
      <c r="U823" s="67">
        <f t="shared" si="171"/>
        <v>-3.0571380380393531E-2</v>
      </c>
      <c r="V823" s="13">
        <f t="shared" si="172"/>
        <v>4.5750991161508381E-2</v>
      </c>
      <c r="Y823" s="28"/>
      <c r="Z823" s="28"/>
    </row>
    <row r="824" spans="1:26" x14ac:dyDescent="0.35">
      <c r="A824" s="1">
        <v>1938.12</v>
      </c>
      <c r="B824" s="2">
        <v>12.69</v>
      </c>
      <c r="C824" s="3">
        <v>0.51</v>
      </c>
      <c r="D824" s="4">
        <v>0.64</v>
      </c>
      <c r="E824" s="5">
        <v>14</v>
      </c>
      <c r="F824" s="3">
        <f t="shared" si="173"/>
        <v>1938.9583333332716</v>
      </c>
      <c r="G824" s="6">
        <f>G813*1/12+G825*11/12</f>
        <v>2.3766666666666665</v>
      </c>
      <c r="H824" s="3">
        <f t="shared" si="165"/>
        <v>276.12442928571426</v>
      </c>
      <c r="I824" s="3">
        <f t="shared" si="166"/>
        <v>11.097199285714286</v>
      </c>
      <c r="J824" s="7">
        <f t="shared" si="174"/>
        <v>9864.9994231907986</v>
      </c>
      <c r="K824" s="3">
        <f t="shared" si="167"/>
        <v>13.925897142857144</v>
      </c>
      <c r="L824" s="7">
        <f t="shared" si="168"/>
        <v>497.52558162664394</v>
      </c>
      <c r="M824" s="27">
        <f t="shared" si="162"/>
        <v>15.756484438994001</v>
      </c>
      <c r="N824" s="9"/>
      <c r="O824" s="10">
        <f t="shared" si="163"/>
        <v>20.558601794186654</v>
      </c>
      <c r="P824" s="10"/>
      <c r="Q824" s="29">
        <f t="shared" si="164"/>
        <v>1.9895869007101601E-2</v>
      </c>
      <c r="R824" s="6">
        <f t="shared" si="169"/>
        <v>1.0034528907793234</v>
      </c>
      <c r="S824" s="6">
        <f t="shared" si="175"/>
        <v>14.956435859210577</v>
      </c>
      <c r="T824" s="13">
        <f t="shared" si="170"/>
        <v>1.8110587085912844E-2</v>
      </c>
      <c r="U824" s="67">
        <f t="shared" si="171"/>
        <v>-3.0224374065182524E-2</v>
      </c>
      <c r="V824" s="13">
        <f t="shared" si="172"/>
        <v>4.8334961151095368E-2</v>
      </c>
      <c r="Y824" s="28"/>
      <c r="Z824" s="28"/>
    </row>
    <row r="825" spans="1:26" x14ac:dyDescent="0.35">
      <c r="A825" s="1">
        <v>1939.01</v>
      </c>
      <c r="B825" s="2">
        <v>12.5</v>
      </c>
      <c r="C825" s="3">
        <v>0.51333300000000004</v>
      </c>
      <c r="D825" s="4">
        <v>0.66333299999999995</v>
      </c>
      <c r="E825" s="5">
        <v>14</v>
      </c>
      <c r="F825" s="3">
        <f t="shared" si="173"/>
        <v>1939.0416666666049</v>
      </c>
      <c r="G825" s="6">
        <v>2.36</v>
      </c>
      <c r="H825" s="3">
        <f t="shared" si="165"/>
        <v>271.9901785714286</v>
      </c>
      <c r="I825" s="3">
        <f t="shared" si="166"/>
        <v>11.169722746928572</v>
      </c>
      <c r="J825" s="7">
        <f t="shared" si="174"/>
        <v>9750.5512426288733</v>
      </c>
      <c r="K825" s="3">
        <f t="shared" si="167"/>
        <v>14.433604889785714</v>
      </c>
      <c r="L825" s="7">
        <f t="shared" si="168"/>
        <v>517.428992594139</v>
      </c>
      <c r="M825" s="27">
        <f t="shared" si="162"/>
        <v>15.599634410919283</v>
      </c>
      <c r="N825" s="9"/>
      <c r="O825" s="10">
        <f t="shared" si="163"/>
        <v>20.324966524351218</v>
      </c>
      <c r="P825" s="10"/>
      <c r="Q825" s="29">
        <f t="shared" si="164"/>
        <v>2.0700668161540883E-2</v>
      </c>
      <c r="R825" s="6">
        <f t="shared" si="169"/>
        <v>1.0030715805683288</v>
      </c>
      <c r="S825" s="6">
        <f t="shared" si="175"/>
        <v>15.008078798680387</v>
      </c>
      <c r="T825" s="13">
        <f t="shared" si="170"/>
        <v>2.1381882689988307E-2</v>
      </c>
      <c r="U825" s="67">
        <f t="shared" si="171"/>
        <v>-2.987516925474043E-2</v>
      </c>
      <c r="V825" s="13">
        <f t="shared" si="172"/>
        <v>5.1257051944728738E-2</v>
      </c>
      <c r="Y825" s="28"/>
      <c r="Z825" s="28"/>
    </row>
    <row r="826" spans="1:26" x14ac:dyDescent="0.35">
      <c r="A826" s="1">
        <v>1939.02</v>
      </c>
      <c r="B826" s="2">
        <v>12.4</v>
      </c>
      <c r="C826" s="3">
        <v>0.51666699999999999</v>
      </c>
      <c r="D826" s="4">
        <v>0.68666700000000003</v>
      </c>
      <c r="E826" s="5">
        <v>13.9</v>
      </c>
      <c r="F826" s="3">
        <f t="shared" si="173"/>
        <v>1939.1249999999382</v>
      </c>
      <c r="G826" s="6">
        <f>G825*11/12+G837*1/12</f>
        <v>2.3474999999999997</v>
      </c>
      <c r="H826" s="3">
        <f t="shared" si="165"/>
        <v>271.75536690647482</v>
      </c>
      <c r="I826" s="3">
        <f t="shared" si="166"/>
        <v>11.323147593021583</v>
      </c>
      <c r="J826" s="7">
        <f t="shared" si="174"/>
        <v>9775.9603748051431</v>
      </c>
      <c r="K826" s="3">
        <f t="shared" si="167"/>
        <v>15.048826010287771</v>
      </c>
      <c r="L826" s="7">
        <f t="shared" si="168"/>
        <v>541.35720828115518</v>
      </c>
      <c r="M826" s="27">
        <f t="shared" si="162"/>
        <v>15.664696928954758</v>
      </c>
      <c r="N826" s="9"/>
      <c r="O826" s="10">
        <f t="shared" si="163"/>
        <v>20.378795316805164</v>
      </c>
      <c r="P826" s="10"/>
      <c r="Q826" s="29">
        <f t="shared" si="164"/>
        <v>1.9857014083435182E-2</v>
      </c>
      <c r="R826" s="6">
        <f t="shared" si="169"/>
        <v>1.0030618269304661</v>
      </c>
      <c r="S826" s="6">
        <f t="shared" si="175"/>
        <v>15.162480755856766</v>
      </c>
      <c r="T826" s="13">
        <f t="shared" si="170"/>
        <v>1.8527802313304864E-2</v>
      </c>
      <c r="U826" s="67">
        <f t="shared" si="171"/>
        <v>-2.987687810634021E-2</v>
      </c>
      <c r="V826" s="13">
        <f t="shared" si="172"/>
        <v>4.8404680419645074E-2</v>
      </c>
      <c r="Y826" s="28"/>
      <c r="Z826" s="28"/>
    </row>
    <row r="827" spans="1:26" x14ac:dyDescent="0.35">
      <c r="A827" s="1">
        <v>1939.03</v>
      </c>
      <c r="B827" s="2">
        <v>12.39</v>
      </c>
      <c r="C827" s="3">
        <v>0.52</v>
      </c>
      <c r="D827" s="4">
        <v>0.71</v>
      </c>
      <c r="E827" s="5">
        <v>13.9</v>
      </c>
      <c r="F827" s="3">
        <f t="shared" si="173"/>
        <v>1939.2083333332714</v>
      </c>
      <c r="G827" s="6">
        <f>G825*10/12+G837*2/12</f>
        <v>2.335</v>
      </c>
      <c r="H827" s="3">
        <f t="shared" si="165"/>
        <v>271.53620935251803</v>
      </c>
      <c r="I827" s="3">
        <f t="shared" si="166"/>
        <v>11.396192805755396</v>
      </c>
      <c r="J827" s="7">
        <f t="shared" si="174"/>
        <v>9802.2398381782768</v>
      </c>
      <c r="K827" s="3">
        <f t="shared" si="167"/>
        <v>15.560186330935251</v>
      </c>
      <c r="L827" s="7">
        <f t="shared" si="168"/>
        <v>561.71027321279871</v>
      </c>
      <c r="M827" s="27">
        <f t="shared" si="162"/>
        <v>15.72922374321422</v>
      </c>
      <c r="N827" s="9"/>
      <c r="O827" s="10">
        <f t="shared" si="163"/>
        <v>20.428999210181164</v>
      </c>
      <c r="P827" s="10"/>
      <c r="Q827" s="29">
        <f t="shared" si="164"/>
        <v>2.0294782447704898E-2</v>
      </c>
      <c r="R827" s="6">
        <f t="shared" si="169"/>
        <v>1.0030520738380837</v>
      </c>
      <c r="S827" s="6">
        <f t="shared" si="175"/>
        <v>15.208905647767722</v>
      </c>
      <c r="T827" s="13">
        <f t="shared" si="170"/>
        <v>1.9772370842840337E-2</v>
      </c>
      <c r="U827" s="67">
        <f t="shared" si="171"/>
        <v>-2.9993960539809184E-2</v>
      </c>
      <c r="V827" s="13">
        <f t="shared" si="172"/>
        <v>4.976633138264952E-2</v>
      </c>
      <c r="Y827" s="28"/>
      <c r="Z827" s="28"/>
    </row>
    <row r="828" spans="1:26" x14ac:dyDescent="0.35">
      <c r="A828" s="1">
        <v>1939.04</v>
      </c>
      <c r="B828" s="2">
        <v>10.83</v>
      </c>
      <c r="C828" s="3">
        <v>0.52333300000000005</v>
      </c>
      <c r="D828" s="4">
        <v>0.72666699999999995</v>
      </c>
      <c r="E828" s="5">
        <v>13.8</v>
      </c>
      <c r="F828" s="3">
        <f t="shared" si="173"/>
        <v>1939.2916666666047</v>
      </c>
      <c r="G828" s="6">
        <f>G825*9/12+G837*3/12</f>
        <v>2.3224999999999998</v>
      </c>
      <c r="H828" s="3">
        <f t="shared" si="165"/>
        <v>239.06754130434783</v>
      </c>
      <c r="I828" s="3">
        <f t="shared" si="166"/>
        <v>11.552348438913045</v>
      </c>
      <c r="J828" s="7">
        <f t="shared" si="174"/>
        <v>8664.8994518025593</v>
      </c>
      <c r="K828" s="3">
        <f t="shared" si="167"/>
        <v>16.040858082826087</v>
      </c>
      <c r="L828" s="7">
        <f t="shared" si="168"/>
        <v>581.3939510566031</v>
      </c>
      <c r="M828" s="27">
        <f t="shared" si="162"/>
        <v>13.916994579812396</v>
      </c>
      <c r="N828" s="9"/>
      <c r="O828" s="10">
        <f t="shared" si="163"/>
        <v>18.052037760640463</v>
      </c>
      <c r="P828" s="10"/>
      <c r="Q828" s="29">
        <f t="shared" si="164"/>
        <v>2.8569036467798223E-2</v>
      </c>
      <c r="R828" s="6">
        <f t="shared" si="169"/>
        <v>1.0030423212916948</v>
      </c>
      <c r="S828" s="6">
        <f t="shared" si="175"/>
        <v>15.365870179430152</v>
      </c>
      <c r="T828" s="13">
        <f t="shared" si="170"/>
        <v>3.2428061099180283E-2</v>
      </c>
      <c r="U828" s="67">
        <f t="shared" si="171"/>
        <v>-3.1216334501771414E-2</v>
      </c>
      <c r="V828" s="13">
        <f t="shared" si="172"/>
        <v>6.3644395600951698E-2</v>
      </c>
      <c r="Y828" s="28"/>
      <c r="Z828" s="28"/>
    </row>
    <row r="829" spans="1:26" x14ac:dyDescent="0.35">
      <c r="A829" s="1">
        <v>1939.05</v>
      </c>
      <c r="B829" s="2">
        <v>11.23</v>
      </c>
      <c r="C829" s="3">
        <v>0.526667</v>
      </c>
      <c r="D829" s="4">
        <v>0.74333300000000002</v>
      </c>
      <c r="E829" s="5">
        <v>13.8</v>
      </c>
      <c r="F829" s="3">
        <f t="shared" si="173"/>
        <v>1939.3749999999379</v>
      </c>
      <c r="G829" s="6">
        <f>G825*8/12+G837*4/12</f>
        <v>2.31</v>
      </c>
      <c r="H829" s="3">
        <f t="shared" si="165"/>
        <v>247.89736739130439</v>
      </c>
      <c r="I829" s="3">
        <f t="shared" si="166"/>
        <v>11.625945039347826</v>
      </c>
      <c r="J829" s="7">
        <f t="shared" si="174"/>
        <v>9020.047450942564</v>
      </c>
      <c r="K829" s="3">
        <f t="shared" si="167"/>
        <v>16.408752786739132</v>
      </c>
      <c r="L829" s="7">
        <f t="shared" si="168"/>
        <v>597.052442729429</v>
      </c>
      <c r="M829" s="27">
        <f t="shared" si="162"/>
        <v>14.502929499657766</v>
      </c>
      <c r="N829" s="9"/>
      <c r="O829" s="10">
        <f t="shared" si="163"/>
        <v>18.782552949801374</v>
      </c>
      <c r="P829" s="10"/>
      <c r="Q829" s="29">
        <f t="shared" si="164"/>
        <v>2.5213062237963713E-2</v>
      </c>
      <c r="R829" s="6">
        <f t="shared" si="169"/>
        <v>1.0030325692918127</v>
      </c>
      <c r="S829" s="6">
        <f t="shared" si="175"/>
        <v>15.41261809344245</v>
      </c>
      <c r="T829" s="13">
        <f t="shared" si="170"/>
        <v>2.8539893194470922E-2</v>
      </c>
      <c r="U829" s="67">
        <f t="shared" si="171"/>
        <v>-3.0925000541305869E-2</v>
      </c>
      <c r="V829" s="13">
        <f t="shared" si="172"/>
        <v>5.9464893735776791E-2</v>
      </c>
      <c r="Y829" s="28"/>
      <c r="Z829" s="28"/>
    </row>
    <row r="830" spans="1:26" x14ac:dyDescent="0.35">
      <c r="A830" s="1">
        <v>1939.06</v>
      </c>
      <c r="B830" s="2">
        <v>11.43</v>
      </c>
      <c r="C830" s="3">
        <v>0.53</v>
      </c>
      <c r="D830" s="4">
        <v>0.76</v>
      </c>
      <c r="E830" s="5">
        <v>13.8</v>
      </c>
      <c r="F830" s="3">
        <f t="shared" si="173"/>
        <v>1939.4583333332712</v>
      </c>
      <c r="G830" s="6">
        <f>G825*7/12+G837*5/12</f>
        <v>2.2975000000000003</v>
      </c>
      <c r="H830" s="3">
        <f t="shared" si="165"/>
        <v>252.31228043478259</v>
      </c>
      <c r="I830" s="3">
        <f t="shared" si="166"/>
        <v>11.699519565217392</v>
      </c>
      <c r="J830" s="7">
        <f t="shared" si="174"/>
        <v>9216.1645408153854</v>
      </c>
      <c r="K830" s="3">
        <f t="shared" si="167"/>
        <v>16.776669565217393</v>
      </c>
      <c r="L830" s="7">
        <f t="shared" si="168"/>
        <v>612.79834217145174</v>
      </c>
      <c r="M830" s="27">
        <f t="shared" si="162"/>
        <v>14.833828921489784</v>
      </c>
      <c r="N830" s="9"/>
      <c r="O830" s="10">
        <f t="shared" si="163"/>
        <v>19.177986644847678</v>
      </c>
      <c r="P830" s="10"/>
      <c r="Q830" s="29">
        <f t="shared" si="164"/>
        <v>2.3225714827656542E-2</v>
      </c>
      <c r="R830" s="6">
        <f t="shared" si="169"/>
        <v>1.0030228178389522</v>
      </c>
      <c r="S830" s="6">
        <f t="shared" si="175"/>
        <v>15.459357925779061</v>
      </c>
      <c r="T830" s="13">
        <f t="shared" si="170"/>
        <v>2.0752726070569327E-2</v>
      </c>
      <c r="U830" s="67">
        <f t="shared" si="171"/>
        <v>-3.1445116215023328E-2</v>
      </c>
      <c r="V830" s="13">
        <f t="shared" si="172"/>
        <v>5.2197842285592655E-2</v>
      </c>
      <c r="Y830" s="28"/>
      <c r="Z830" s="28"/>
    </row>
    <row r="831" spans="1:26" x14ac:dyDescent="0.35">
      <c r="A831" s="1">
        <v>1939.07</v>
      </c>
      <c r="B831" s="2">
        <v>11.71</v>
      </c>
      <c r="C831" s="3">
        <v>0.54</v>
      </c>
      <c r="D831" s="4">
        <v>0.776667</v>
      </c>
      <c r="E831" s="5">
        <v>13.8</v>
      </c>
      <c r="F831" s="3">
        <f t="shared" si="173"/>
        <v>1939.5416666666044</v>
      </c>
      <c r="G831" s="6">
        <f>G825*6/12+G837*6/12</f>
        <v>2.2850000000000001</v>
      </c>
      <c r="H831" s="3">
        <f t="shared" si="165"/>
        <v>258.4931586956522</v>
      </c>
      <c r="I831" s="3">
        <f t="shared" si="166"/>
        <v>11.920265217391306</v>
      </c>
      <c r="J831" s="7">
        <f t="shared" si="174"/>
        <v>9478.2164634544934</v>
      </c>
      <c r="K831" s="3">
        <f t="shared" si="167"/>
        <v>17.14458634369565</v>
      </c>
      <c r="L831" s="7">
        <f t="shared" si="168"/>
        <v>628.64371870382661</v>
      </c>
      <c r="M831" s="27">
        <f t="shared" si="162"/>
        <v>15.270952598570252</v>
      </c>
      <c r="N831" s="9"/>
      <c r="O831" s="10">
        <f t="shared" si="163"/>
        <v>19.706503149702883</v>
      </c>
      <c r="P831" s="10"/>
      <c r="Q831" s="29">
        <f t="shared" si="164"/>
        <v>2.028356036729085E-2</v>
      </c>
      <c r="R831" s="6">
        <f t="shared" si="169"/>
        <v>1.0030130669336272</v>
      </c>
      <c r="S831" s="6">
        <f t="shared" si="175"/>
        <v>15.506088748695856</v>
      </c>
      <c r="T831" s="13">
        <f t="shared" si="170"/>
        <v>2.4962247495403656E-2</v>
      </c>
      <c r="U831" s="67">
        <f t="shared" si="171"/>
        <v>-3.0743809729687599E-2</v>
      </c>
      <c r="V831" s="13">
        <f t="shared" si="172"/>
        <v>5.5706057225091254E-2</v>
      </c>
      <c r="Y831" s="28"/>
      <c r="Z831" s="28"/>
    </row>
    <row r="832" spans="1:26" x14ac:dyDescent="0.35">
      <c r="A832" s="1">
        <v>1939.08</v>
      </c>
      <c r="B832" s="2">
        <v>11.54</v>
      </c>
      <c r="C832" s="3">
        <v>0.55000000000000004</v>
      </c>
      <c r="D832" s="4">
        <v>0.79333299999999995</v>
      </c>
      <c r="E832" s="5">
        <v>13.8</v>
      </c>
      <c r="F832" s="3">
        <f t="shared" si="173"/>
        <v>1939.6249999999377</v>
      </c>
      <c r="G832" s="6">
        <f>G825*5/12+G837*7/12</f>
        <v>2.2725</v>
      </c>
      <c r="H832" s="3">
        <f t="shared" si="165"/>
        <v>254.74048260869563</v>
      </c>
      <c r="I832" s="3">
        <f t="shared" si="166"/>
        <v>12.141010869565219</v>
      </c>
      <c r="J832" s="7">
        <f t="shared" si="174"/>
        <v>9377.7144528471254</v>
      </c>
      <c r="K832" s="3">
        <f t="shared" si="167"/>
        <v>17.512481047608695</v>
      </c>
      <c r="L832" s="7">
        <f t="shared" si="168"/>
        <v>644.68373830334212</v>
      </c>
      <c r="M832" s="27">
        <f t="shared" si="162"/>
        <v>15.120082343333978</v>
      </c>
      <c r="N832" s="9"/>
      <c r="O832" s="10">
        <f t="shared" si="163"/>
        <v>19.476322694888815</v>
      </c>
      <c r="P832" s="10"/>
      <c r="Q832" s="29">
        <f t="shared" si="164"/>
        <v>2.1061966700567189E-2</v>
      </c>
      <c r="R832" s="6">
        <f t="shared" si="169"/>
        <v>1.0030033165763537</v>
      </c>
      <c r="S832" s="6">
        <f t="shared" si="175"/>
        <v>15.552809631974441</v>
      </c>
      <c r="T832" s="13">
        <f t="shared" si="170"/>
        <v>2.9826313231360313E-2</v>
      </c>
      <c r="U832" s="67">
        <f t="shared" si="171"/>
        <v>-3.126371444582321E-2</v>
      </c>
      <c r="V832" s="13">
        <f t="shared" si="172"/>
        <v>6.1090027677183523E-2</v>
      </c>
      <c r="Y832" s="28"/>
      <c r="Z832" s="28"/>
    </row>
    <row r="833" spans="1:26" x14ac:dyDescent="0.35">
      <c r="A833" s="1">
        <v>1939.09</v>
      </c>
      <c r="B833" s="2">
        <v>12.77</v>
      </c>
      <c r="C833" s="3">
        <v>0.56000000000000005</v>
      </c>
      <c r="D833" s="4">
        <v>0.81</v>
      </c>
      <c r="E833" s="5">
        <v>14.1</v>
      </c>
      <c r="F833" s="3">
        <f t="shared" si="173"/>
        <v>1939.708333333271</v>
      </c>
      <c r="G833" s="6">
        <f>G825*4/12+G837*8/12</f>
        <v>2.2599999999999998</v>
      </c>
      <c r="H833" s="3">
        <f t="shared" si="165"/>
        <v>275.89449148936171</v>
      </c>
      <c r="I833" s="3">
        <f t="shared" si="166"/>
        <v>12.098740425531917</v>
      </c>
      <c r="J833" s="7">
        <f t="shared" si="174"/>
        <v>10193.568809537417</v>
      </c>
      <c r="K833" s="3">
        <f t="shared" si="167"/>
        <v>17.499963829787237</v>
      </c>
      <c r="L833" s="7">
        <f t="shared" si="168"/>
        <v>646.57719152116749</v>
      </c>
      <c r="M833" s="27">
        <f t="shared" ref="M833:M896" si="176">H833/AVERAGE(K713:K832)</f>
        <v>16.452835577060956</v>
      </c>
      <c r="N833" s="9"/>
      <c r="O833" s="10">
        <f t="shared" ref="O833:O896" si="177">J833/AVERAGE(L713:L832)</f>
        <v>21.145000339724813</v>
      </c>
      <c r="P833" s="10"/>
      <c r="Q833" s="29">
        <f t="shared" ref="Q833:Q896" si="178">1/M833-(G833/100-(((E833/E713)^(1/10))-1))</f>
        <v>1.7934373511527449E-2</v>
      </c>
      <c r="R833" s="6">
        <f t="shared" si="169"/>
        <v>1.0029935667676464</v>
      </c>
      <c r="S833" s="6">
        <f t="shared" si="175"/>
        <v>15.267614969696748</v>
      </c>
      <c r="T833" s="13">
        <f t="shared" si="170"/>
        <v>2.2741005106948542E-2</v>
      </c>
      <c r="U833" s="67">
        <f t="shared" si="171"/>
        <v>-2.9696109196251541E-2</v>
      </c>
      <c r="V833" s="13">
        <f t="shared" si="172"/>
        <v>5.2437114303200083E-2</v>
      </c>
      <c r="Y833" s="28"/>
      <c r="Z833" s="28"/>
    </row>
    <row r="834" spans="1:26" x14ac:dyDescent="0.35">
      <c r="A834" s="1">
        <v>1939.1</v>
      </c>
      <c r="B834" s="2">
        <v>12.9</v>
      </c>
      <c r="C834" s="3">
        <v>0.57999999999999996</v>
      </c>
      <c r="D834" s="4">
        <v>0.84</v>
      </c>
      <c r="E834" s="5">
        <v>14</v>
      </c>
      <c r="F834" s="3">
        <f t="shared" si="173"/>
        <v>1939.7916666666042</v>
      </c>
      <c r="G834" s="6">
        <f>G825*3/12+G837*9/12</f>
        <v>2.2475000000000001</v>
      </c>
      <c r="H834" s="3">
        <f t="shared" si="165"/>
        <v>280.69386428571431</v>
      </c>
      <c r="I834" s="3">
        <f t="shared" si="166"/>
        <v>12.620344285714285</v>
      </c>
      <c r="J834" s="7">
        <f t="shared" si="174"/>
        <v>10409.75024001824</v>
      </c>
      <c r="K834" s="3">
        <f t="shared" si="167"/>
        <v>18.277740000000001</v>
      </c>
      <c r="L834" s="7">
        <f t="shared" si="168"/>
        <v>677.84420167560631</v>
      </c>
      <c r="M834" s="27">
        <f t="shared" si="176"/>
        <v>16.82120480626563</v>
      </c>
      <c r="N834" s="9"/>
      <c r="O834" s="10">
        <f t="shared" si="177"/>
        <v>21.569692820968015</v>
      </c>
      <c r="P834" s="10"/>
      <c r="Q834" s="29">
        <f t="shared" si="178"/>
        <v>1.6031261671560389E-2</v>
      </c>
      <c r="R834" s="6">
        <f t="shared" si="169"/>
        <v>1.0029838175080226</v>
      </c>
      <c r="S834" s="6">
        <f t="shared" si="175"/>
        <v>15.422700448737618</v>
      </c>
      <c r="T834" s="13">
        <f t="shared" si="170"/>
        <v>2.4637494911377011E-2</v>
      </c>
      <c r="U834" s="67">
        <f t="shared" si="171"/>
        <v>-2.9681368728167845E-2</v>
      </c>
      <c r="V834" s="13">
        <f t="shared" si="172"/>
        <v>5.4318863639544857E-2</v>
      </c>
      <c r="Y834" s="28"/>
      <c r="Z834" s="28"/>
    </row>
    <row r="835" spans="1:26" x14ac:dyDescent="0.35">
      <c r="A835" s="1">
        <v>1939.11</v>
      </c>
      <c r="B835" s="2">
        <v>12.67</v>
      </c>
      <c r="C835" s="3">
        <v>0.6</v>
      </c>
      <c r="D835" s="4">
        <v>0.87</v>
      </c>
      <c r="E835" s="5">
        <v>14</v>
      </c>
      <c r="F835" s="3">
        <f t="shared" si="173"/>
        <v>1939.8749999999375</v>
      </c>
      <c r="G835" s="6">
        <f>G825*2/12+G837*10/12</f>
        <v>2.2350000000000003</v>
      </c>
      <c r="H835" s="3">
        <f t="shared" si="165"/>
        <v>275.68924500000003</v>
      </c>
      <c r="I835" s="3">
        <f t="shared" si="166"/>
        <v>13.055528571428571</v>
      </c>
      <c r="J835" s="7">
        <f t="shared" si="174"/>
        <v>10264.497911087754</v>
      </c>
      <c r="K835" s="3">
        <f t="shared" si="167"/>
        <v>18.93051642857143</v>
      </c>
      <c r="L835" s="7">
        <f t="shared" si="168"/>
        <v>704.82345561533907</v>
      </c>
      <c r="M835" s="27">
        <f t="shared" si="176"/>
        <v>16.599238509946634</v>
      </c>
      <c r="N835" s="9"/>
      <c r="O835" s="10">
        <f t="shared" si="177"/>
        <v>21.237270183870692</v>
      </c>
      <c r="P835" s="10"/>
      <c r="Q835" s="29">
        <f t="shared" si="178"/>
        <v>1.695121525565664E-2</v>
      </c>
      <c r="R835" s="6">
        <f t="shared" si="169"/>
        <v>1.0029740687979982</v>
      </c>
      <c r="S835" s="6">
        <f t="shared" si="175"/>
        <v>15.46871897235755</v>
      </c>
      <c r="T835" s="13">
        <f t="shared" si="170"/>
        <v>2.7644050803827813E-2</v>
      </c>
      <c r="U835" s="67">
        <f t="shared" si="171"/>
        <v>-3.0198812680253595E-2</v>
      </c>
      <c r="V835" s="13">
        <f t="shared" si="172"/>
        <v>5.7842863484081408E-2</v>
      </c>
      <c r="Y835" s="28"/>
      <c r="Z835" s="28"/>
    </row>
    <row r="836" spans="1:26" x14ac:dyDescent="0.35">
      <c r="A836" s="1">
        <v>1939.12</v>
      </c>
      <c r="B836" s="2">
        <v>12.37</v>
      </c>
      <c r="C836" s="3">
        <v>0.62</v>
      </c>
      <c r="D836" s="4">
        <v>0.9</v>
      </c>
      <c r="E836" s="5">
        <v>14</v>
      </c>
      <c r="F836" s="3">
        <f t="shared" si="173"/>
        <v>1939.9583333332707</v>
      </c>
      <c r="G836" s="6">
        <f>G825*1/12+G837*11/12</f>
        <v>2.2225000000000001</v>
      </c>
      <c r="H836" s="3">
        <f t="shared" si="165"/>
        <v>269.16148071428569</v>
      </c>
      <c r="I836" s="3">
        <f t="shared" si="166"/>
        <v>13.490712857142857</v>
      </c>
      <c r="J836" s="7">
        <f t="shared" si="174"/>
        <v>10063.312671841228</v>
      </c>
      <c r="K836" s="3">
        <f t="shared" si="167"/>
        <v>19.583292857142858</v>
      </c>
      <c r="L836" s="7">
        <f t="shared" si="168"/>
        <v>732.17311274511769</v>
      </c>
      <c r="M836" s="27">
        <f t="shared" si="176"/>
        <v>16.280412901283825</v>
      </c>
      <c r="N836" s="9"/>
      <c r="O836" s="10">
        <f t="shared" si="177"/>
        <v>20.784015129907626</v>
      </c>
      <c r="P836" s="10"/>
      <c r="Q836" s="29">
        <f t="shared" si="178"/>
        <v>1.8823727111642111E-2</v>
      </c>
      <c r="R836" s="6">
        <f t="shared" si="169"/>
        <v>1.0029643206380907</v>
      </c>
      <c r="S836" s="6">
        <f t="shared" si="175"/>
        <v>15.514724006798241</v>
      </c>
      <c r="T836" s="13">
        <f t="shared" si="170"/>
        <v>3.3859704471030927E-2</v>
      </c>
      <c r="U836" s="67">
        <f t="shared" si="171"/>
        <v>-2.948810779112232E-2</v>
      </c>
      <c r="V836" s="13">
        <f t="shared" si="172"/>
        <v>6.3347812262153247E-2</v>
      </c>
      <c r="Y836" s="28"/>
      <c r="Z836" s="28"/>
    </row>
    <row r="837" spans="1:26" x14ac:dyDescent="0.35">
      <c r="A837" s="1">
        <v>1940.01</v>
      </c>
      <c r="B837" s="2">
        <v>12.3</v>
      </c>
      <c r="C837" s="3">
        <v>0.62333300000000003</v>
      </c>
      <c r="D837" s="4">
        <v>0.93</v>
      </c>
      <c r="E837" s="5">
        <v>13.9</v>
      </c>
      <c r="F837" s="3">
        <f t="shared" si="173"/>
        <v>1940.041666666604</v>
      </c>
      <c r="G837" s="6">
        <v>2.21</v>
      </c>
      <c r="H837" s="3">
        <f t="shared" si="165"/>
        <v>269.56379136690651</v>
      </c>
      <c r="I837" s="3">
        <f t="shared" si="166"/>
        <v>13.660813558057555</v>
      </c>
      <c r="J837" s="7">
        <f t="shared" si="174"/>
        <v>10120.916250046137</v>
      </c>
      <c r="K837" s="3">
        <f t="shared" si="167"/>
        <v>20.381652517985614</v>
      </c>
      <c r="L837" s="7">
        <f t="shared" si="168"/>
        <v>765.2400091498298</v>
      </c>
      <c r="M837" s="27">
        <f t="shared" si="176"/>
        <v>16.37848034261366</v>
      </c>
      <c r="N837" s="9"/>
      <c r="O837" s="10">
        <f t="shared" si="177"/>
        <v>20.860773184593906</v>
      </c>
      <c r="P837" s="10"/>
      <c r="Q837" s="29">
        <f t="shared" si="178"/>
        <v>1.844992615842956E-2</v>
      </c>
      <c r="R837" s="6">
        <f t="shared" si="169"/>
        <v>1.0037715554144664</v>
      </c>
      <c r="S837" s="6">
        <f t="shared" si="175"/>
        <v>15.672662210584335</v>
      </c>
      <c r="T837" s="13">
        <f t="shared" si="170"/>
        <v>3.640069618915609E-2</v>
      </c>
      <c r="U837" s="67">
        <f t="shared" si="171"/>
        <v>-2.9878658206996644E-2</v>
      </c>
      <c r="V837" s="13">
        <f t="shared" si="172"/>
        <v>6.6279354396152734E-2</v>
      </c>
      <c r="Y837" s="28"/>
      <c r="Z837" s="28"/>
    </row>
    <row r="838" spans="1:26" x14ac:dyDescent="0.35">
      <c r="A838" s="1">
        <v>1940.02</v>
      </c>
      <c r="B838" s="2">
        <v>12.22</v>
      </c>
      <c r="C838" s="3">
        <v>0.62666699999999997</v>
      </c>
      <c r="D838" s="4">
        <v>0.96</v>
      </c>
      <c r="E838" s="5">
        <v>14</v>
      </c>
      <c r="F838" s="3">
        <f t="shared" si="173"/>
        <v>1940.1249999999372</v>
      </c>
      <c r="G838" s="6">
        <f>G837*11/12+G849*1/12</f>
        <v>2.1883333333333335</v>
      </c>
      <c r="H838" s="3">
        <f t="shared" si="165"/>
        <v>265.8975985714286</v>
      </c>
      <c r="I838" s="3">
        <f t="shared" si="166"/>
        <v>13.635781538785716</v>
      </c>
      <c r="J838" s="7">
        <f t="shared" si="174"/>
        <v>10025.930644363638</v>
      </c>
      <c r="K838" s="3">
        <f t="shared" si="167"/>
        <v>20.888845714285715</v>
      </c>
      <c r="L838" s="7">
        <f t="shared" si="168"/>
        <v>787.63448597292074</v>
      </c>
      <c r="M838" s="27">
        <f t="shared" si="176"/>
        <v>16.216119847731047</v>
      </c>
      <c r="N838" s="9"/>
      <c r="O838" s="10">
        <f t="shared" si="177"/>
        <v>20.606533623194942</v>
      </c>
      <c r="P838" s="10"/>
      <c r="Q838" s="29">
        <f t="shared" si="178"/>
        <v>2.0555367211535225E-2</v>
      </c>
      <c r="R838" s="6">
        <f t="shared" si="169"/>
        <v>1.0037555134840215</v>
      </c>
      <c r="S838" s="6">
        <f t="shared" si="175"/>
        <v>15.619402720856597</v>
      </c>
      <c r="T838" s="13">
        <f t="shared" si="170"/>
        <v>3.9971189749722802E-2</v>
      </c>
      <c r="U838" s="67">
        <f t="shared" si="171"/>
        <v>-2.9539517735034382E-2</v>
      </c>
      <c r="V838" s="13">
        <f t="shared" si="172"/>
        <v>6.9510707484757184E-2</v>
      </c>
      <c r="Y838" s="28"/>
      <c r="Z838" s="28"/>
    </row>
    <row r="839" spans="1:26" x14ac:dyDescent="0.35">
      <c r="A839" s="1">
        <v>1940.03</v>
      </c>
      <c r="B839" s="2">
        <v>12.15</v>
      </c>
      <c r="C839" s="3">
        <v>0.63</v>
      </c>
      <c r="D839" s="4">
        <v>0.99</v>
      </c>
      <c r="E839" s="5">
        <v>14</v>
      </c>
      <c r="F839" s="3">
        <f t="shared" si="173"/>
        <v>1940.2083333332705</v>
      </c>
      <c r="G839" s="6">
        <f>G837*10/12+G849*2/12</f>
        <v>2.166666666666667</v>
      </c>
      <c r="H839" s="3">
        <f t="shared" si="165"/>
        <v>264.3744535714286</v>
      </c>
      <c r="I839" s="3">
        <f t="shared" si="166"/>
        <v>13.708305000000001</v>
      </c>
      <c r="J839" s="7">
        <f t="shared" si="174"/>
        <v>10011.572724046424</v>
      </c>
      <c r="K839" s="3">
        <f t="shared" si="167"/>
        <v>21.541622142857143</v>
      </c>
      <c r="L839" s="7">
        <f t="shared" si="168"/>
        <v>815.75777751489363</v>
      </c>
      <c r="M839" s="27">
        <f t="shared" si="176"/>
        <v>16.172906305307894</v>
      </c>
      <c r="N839" s="9"/>
      <c r="O839" s="10">
        <f t="shared" si="177"/>
        <v>20.505754657089842</v>
      </c>
      <c r="P839" s="10"/>
      <c r="Q839" s="29">
        <f t="shared" si="178"/>
        <v>2.1515605176069652E-2</v>
      </c>
      <c r="R839" s="6">
        <f t="shared" si="169"/>
        <v>1.0037394744304893</v>
      </c>
      <c r="S839" s="6">
        <f t="shared" si="175"/>
        <v>15.678061598387135</v>
      </c>
      <c r="T839" s="13">
        <f t="shared" si="170"/>
        <v>4.110460342552158E-2</v>
      </c>
      <c r="U839" s="67">
        <f t="shared" si="171"/>
        <v>-3.0304361536501623E-2</v>
      </c>
      <c r="V839" s="13">
        <f t="shared" si="172"/>
        <v>7.1408964962023203E-2</v>
      </c>
      <c r="Y839" s="28"/>
      <c r="Z839" s="28"/>
    </row>
    <row r="840" spans="1:26" x14ac:dyDescent="0.35">
      <c r="A840" s="1">
        <v>1940.04</v>
      </c>
      <c r="B840" s="2">
        <v>12.27</v>
      </c>
      <c r="C840" s="3">
        <v>0.63666699999999998</v>
      </c>
      <c r="D840" s="4">
        <v>1.00667</v>
      </c>
      <c r="E840" s="5">
        <v>14</v>
      </c>
      <c r="F840" s="3">
        <f t="shared" si="173"/>
        <v>1940.2916666666038</v>
      </c>
      <c r="G840" s="6">
        <f>G837*9/12+G849*3/12</f>
        <v>2.145</v>
      </c>
      <c r="H840" s="3">
        <f t="shared" si="165"/>
        <v>266.98555928571426</v>
      </c>
      <c r="I840" s="3">
        <f t="shared" si="166"/>
        <v>13.853373681642859</v>
      </c>
      <c r="J840" s="7">
        <f t="shared" si="174"/>
        <v>10154.170136214647</v>
      </c>
      <c r="K840" s="3">
        <f t="shared" si="167"/>
        <v>21.904348245000001</v>
      </c>
      <c r="L840" s="7">
        <f t="shared" si="168"/>
        <v>833.08055835559901</v>
      </c>
      <c r="M840" s="27">
        <f t="shared" si="176"/>
        <v>16.370988707128774</v>
      </c>
      <c r="N840" s="9"/>
      <c r="O840" s="10">
        <f t="shared" si="177"/>
        <v>20.710720299995664</v>
      </c>
      <c r="P840" s="10"/>
      <c r="Q840" s="29">
        <f t="shared" si="178"/>
        <v>2.0405333024727523E-2</v>
      </c>
      <c r="R840" s="6">
        <f t="shared" si="169"/>
        <v>1.0037234382585667</v>
      </c>
      <c r="S840" s="6">
        <f t="shared" si="175"/>
        <v>15.73668930885394</v>
      </c>
      <c r="T840" s="13">
        <f t="shared" si="170"/>
        <v>4.3105931374411099E-2</v>
      </c>
      <c r="U840" s="67">
        <f t="shared" si="171"/>
        <v>-3.0653668957569047E-2</v>
      </c>
      <c r="V840" s="13">
        <f t="shared" si="172"/>
        <v>7.3759600331980146E-2</v>
      </c>
      <c r="Y840" s="28"/>
      <c r="Z840" s="28"/>
    </row>
    <row r="841" spans="1:26" x14ac:dyDescent="0.35">
      <c r="A841" s="1">
        <v>1940.05</v>
      </c>
      <c r="B841" s="2">
        <v>10.58</v>
      </c>
      <c r="C841" s="3">
        <v>0.64333300000000004</v>
      </c>
      <c r="D841" s="4">
        <v>1.0233300000000001</v>
      </c>
      <c r="E841" s="5">
        <v>14</v>
      </c>
      <c r="F841" s="3">
        <f t="shared" si="173"/>
        <v>1940.374999999937</v>
      </c>
      <c r="G841" s="6">
        <f>G837*8/12+G849*4/12</f>
        <v>2.1233333333333335</v>
      </c>
      <c r="H841" s="3">
        <f t="shared" ref="H841:H904" si="179">B841*$E$1838/E841</f>
        <v>230.21248714285716</v>
      </c>
      <c r="I841" s="3">
        <f t="shared" ref="I841:I904" si="180">C841*$E$1838/E841</f>
        <v>13.998420604071431</v>
      </c>
      <c r="J841" s="7">
        <f t="shared" si="174"/>
        <v>8799.9589325594479</v>
      </c>
      <c r="K841" s="3">
        <f t="shared" ref="K841:K904" si="181">D841*$E$1838/E841</f>
        <v>22.266856755000003</v>
      </c>
      <c r="L841" s="7">
        <f t="shared" ref="L841:L904" si="182">K841*(J841/H841)</f>
        <v>851.15897679168813</v>
      </c>
      <c r="M841" s="27">
        <f t="shared" si="176"/>
        <v>14.138747694800722</v>
      </c>
      <c r="N841" s="9"/>
      <c r="O841" s="10">
        <f t="shared" si="177"/>
        <v>17.861798289357676</v>
      </c>
      <c r="P841" s="10"/>
      <c r="Q841" s="29">
        <f t="shared" si="178"/>
        <v>3.0844754648737427E-2</v>
      </c>
      <c r="R841" s="6">
        <f t="shared" ref="R841:R904" si="183">((G841/G842+G841/1200+((1+G842/1200)^(-119))*(1-G841/G842)))</f>
        <v>1.0037074049729597</v>
      </c>
      <c r="S841" s="6">
        <f t="shared" si="175"/>
        <v>15.795283899889702</v>
      </c>
      <c r="T841" s="13">
        <f t="shared" ref="T841:T904" si="184">(($J961/$J841)^(1/10)-1)</f>
        <v>6.1770599522880776E-2</v>
      </c>
      <c r="U841" s="67">
        <f t="shared" ref="U841:U904" si="185">(($S961/$S841)^(1/10)-1)</f>
        <v>-3.1409081926938143E-2</v>
      </c>
      <c r="V841" s="13">
        <f t="shared" ref="V841:V904" si="186">T841-U841</f>
        <v>9.3179681449818919E-2</v>
      </c>
      <c r="Y841" s="28"/>
      <c r="Z841" s="28"/>
    </row>
    <row r="842" spans="1:26" x14ac:dyDescent="0.35">
      <c r="A842" s="1">
        <v>1940.06</v>
      </c>
      <c r="B842" s="2">
        <v>9.67</v>
      </c>
      <c r="C842" s="3">
        <v>0.65</v>
      </c>
      <c r="D842" s="4">
        <v>1.04</v>
      </c>
      <c r="E842" s="5">
        <v>14.1</v>
      </c>
      <c r="F842" s="3">
        <f t="shared" ref="F842:F905" si="187">F841+1/12</f>
        <v>1940.4583333332703</v>
      </c>
      <c r="G842" s="6">
        <f>G837*7/12+G849*5/12</f>
        <v>2.1016666666666666</v>
      </c>
      <c r="H842" s="3">
        <f t="shared" si="179"/>
        <v>208.91932127659575</v>
      </c>
      <c r="I842" s="3">
        <f t="shared" si="180"/>
        <v>14.043180851063832</v>
      </c>
      <c r="J842" s="7">
        <f t="shared" ref="J842:J905" si="188">J841*((H842+(I842/12))/H841)</f>
        <v>8030.7534789340407</v>
      </c>
      <c r="K842" s="3">
        <f t="shared" si="181"/>
        <v>22.469089361702128</v>
      </c>
      <c r="L842" s="7">
        <f t="shared" si="182"/>
        <v>863.70047756891427</v>
      </c>
      <c r="M842" s="27">
        <f t="shared" si="176"/>
        <v>12.843765598268803</v>
      </c>
      <c r="N842" s="9"/>
      <c r="O842" s="10">
        <f t="shared" si="177"/>
        <v>16.212647751148257</v>
      </c>
      <c r="P842" s="10"/>
      <c r="Q842" s="29">
        <f t="shared" si="178"/>
        <v>3.9474300571291115E-2</v>
      </c>
      <c r="R842" s="6">
        <f t="shared" si="183"/>
        <v>1.0036913745783809</v>
      </c>
      <c r="S842" s="6">
        <f t="shared" ref="S842:S905" si="189">S841*R841*E841/E842</f>
        <v>15.741404808196632</v>
      </c>
      <c r="T842" s="13">
        <f t="shared" si="184"/>
        <v>7.3376956935260473E-2</v>
      </c>
      <c r="U842" s="67">
        <f t="shared" si="185"/>
        <v>-3.1469676625855425E-2</v>
      </c>
      <c r="V842" s="13">
        <f t="shared" si="186"/>
        <v>0.1048466335611159</v>
      </c>
      <c r="Y842" s="28"/>
      <c r="Z842" s="28"/>
    </row>
    <row r="843" spans="1:26" x14ac:dyDescent="0.35">
      <c r="A843" s="1">
        <v>1940.07</v>
      </c>
      <c r="B843" s="2">
        <v>9.99</v>
      </c>
      <c r="C843" s="3">
        <v>0.656667</v>
      </c>
      <c r="D843" s="4">
        <v>1.0533300000000001</v>
      </c>
      <c r="E843" s="5">
        <v>14</v>
      </c>
      <c r="F843" s="3">
        <f t="shared" si="187"/>
        <v>1940.5416666666035</v>
      </c>
      <c r="G843" s="6">
        <f>G837*6/12+G849*6/12</f>
        <v>2.08</v>
      </c>
      <c r="H843" s="3">
        <f t="shared" si="179"/>
        <v>217.37455071428573</v>
      </c>
      <c r="I843" s="3">
        <f t="shared" si="180"/>
        <v>14.288557967357145</v>
      </c>
      <c r="J843" s="7">
        <f t="shared" si="188"/>
        <v>8401.5386539592473</v>
      </c>
      <c r="K843" s="3">
        <f t="shared" si="181"/>
        <v>22.919633183571431</v>
      </c>
      <c r="L843" s="7">
        <f t="shared" si="182"/>
        <v>885.84511615364306</v>
      </c>
      <c r="M843" s="27">
        <f t="shared" si="176"/>
        <v>13.369884763210052</v>
      </c>
      <c r="N843" s="9"/>
      <c r="O843" s="10">
        <f t="shared" si="177"/>
        <v>16.862230313337182</v>
      </c>
      <c r="P843" s="10"/>
      <c r="Q843" s="29">
        <f t="shared" si="178"/>
        <v>3.7104691099934875E-2</v>
      </c>
      <c r="R843" s="6">
        <f t="shared" si="183"/>
        <v>1.0036753470795532</v>
      </c>
      <c r="S843" s="6">
        <f t="shared" si="189"/>
        <v>15.912365888517423</v>
      </c>
      <c r="T843" s="13">
        <f t="shared" si="184"/>
        <v>5.9825000658282335E-2</v>
      </c>
      <c r="U843" s="67">
        <f t="shared" si="185"/>
        <v>-3.3708372905429163E-2</v>
      </c>
      <c r="V843" s="13">
        <f t="shared" si="186"/>
        <v>9.3533373563711497E-2</v>
      </c>
      <c r="Y843" s="28"/>
      <c r="Z843" s="28"/>
    </row>
    <row r="844" spans="1:26" x14ac:dyDescent="0.35">
      <c r="A844" s="1">
        <v>1940.08</v>
      </c>
      <c r="B844" s="2">
        <v>10.199999999999999</v>
      </c>
      <c r="C844" s="3">
        <v>0.66333299999999995</v>
      </c>
      <c r="D844" s="4">
        <v>1.06667</v>
      </c>
      <c r="E844" s="5">
        <v>14</v>
      </c>
      <c r="F844" s="3">
        <f t="shared" si="187"/>
        <v>1940.6249999999368</v>
      </c>
      <c r="G844" s="6">
        <f>G837*5/12+G849*7/12</f>
        <v>2.0583333333333336</v>
      </c>
      <c r="H844" s="3">
        <f t="shared" si="179"/>
        <v>221.9439857142857</v>
      </c>
      <c r="I844" s="3">
        <f t="shared" si="180"/>
        <v>14.433604889785714</v>
      </c>
      <c r="J844" s="7">
        <f t="shared" si="188"/>
        <v>8624.6358782495699</v>
      </c>
      <c r="K844" s="3">
        <f t="shared" si="181"/>
        <v>23.209901102142858</v>
      </c>
      <c r="L844" s="7">
        <f t="shared" si="182"/>
        <v>901.92552473063427</v>
      </c>
      <c r="M844" s="27">
        <f t="shared" si="176"/>
        <v>13.649399392391629</v>
      </c>
      <c r="N844" s="9"/>
      <c r="O844" s="10">
        <f t="shared" si="177"/>
        <v>17.199450235230643</v>
      </c>
      <c r="P844" s="10"/>
      <c r="Q844" s="29">
        <f t="shared" si="178"/>
        <v>3.6383899673062069E-2</v>
      </c>
      <c r="R844" s="6">
        <f t="shared" si="183"/>
        <v>1.0036593224812065</v>
      </c>
      <c r="S844" s="6">
        <f t="shared" si="189"/>
        <v>15.970849356014567</v>
      </c>
      <c r="T844" s="13">
        <f t="shared" si="184"/>
        <v>6.3007997970176977E-2</v>
      </c>
      <c r="U844" s="67">
        <f t="shared" si="185"/>
        <v>-3.4840854558174206E-2</v>
      </c>
      <c r="V844" s="13">
        <f t="shared" si="186"/>
        <v>9.7848852528351182E-2</v>
      </c>
      <c r="Y844" s="28"/>
      <c r="Z844" s="28"/>
    </row>
    <row r="845" spans="1:26" x14ac:dyDescent="0.35">
      <c r="A845" s="1">
        <v>1940.09</v>
      </c>
      <c r="B845" s="2">
        <v>10.63</v>
      </c>
      <c r="C845" s="3">
        <v>0.67</v>
      </c>
      <c r="D845" s="4">
        <v>1.08</v>
      </c>
      <c r="E845" s="5">
        <v>14</v>
      </c>
      <c r="F845" s="3">
        <f t="shared" si="187"/>
        <v>1940.70833333327</v>
      </c>
      <c r="G845" s="6">
        <f>G837*4/12+G849*8/12</f>
        <v>2.0366666666666666</v>
      </c>
      <c r="H845" s="3">
        <f t="shared" si="179"/>
        <v>231.3004478571429</v>
      </c>
      <c r="I845" s="3">
        <f t="shared" si="180"/>
        <v>14.578673571428572</v>
      </c>
      <c r="J845" s="7">
        <f t="shared" si="188"/>
        <v>9035.4334858492039</v>
      </c>
      <c r="K845" s="3">
        <f t="shared" si="181"/>
        <v>23.499951428571432</v>
      </c>
      <c r="L845" s="7">
        <f t="shared" si="182"/>
        <v>917.99324221233667</v>
      </c>
      <c r="M845" s="27">
        <f t="shared" si="176"/>
        <v>14.214842598620637</v>
      </c>
      <c r="N845" s="9"/>
      <c r="O845" s="10">
        <f t="shared" si="177"/>
        <v>17.894527295628073</v>
      </c>
      <c r="P845" s="10"/>
      <c r="Q845" s="29">
        <f t="shared" si="178"/>
        <v>3.3092066814589156E-2</v>
      </c>
      <c r="R845" s="6">
        <f t="shared" si="183"/>
        <v>1.0036433007880792</v>
      </c>
      <c r="S845" s="6">
        <f t="shared" si="189"/>
        <v>16.029291844106993</v>
      </c>
      <c r="T845" s="13">
        <f t="shared" si="184"/>
        <v>6.1925878084512664E-2</v>
      </c>
      <c r="U845" s="67">
        <f t="shared" si="185"/>
        <v>-3.5567719186045399E-2</v>
      </c>
      <c r="V845" s="13">
        <f t="shared" si="186"/>
        <v>9.7493597270558063E-2</v>
      </c>
      <c r="Y845" s="28"/>
      <c r="Z845" s="28"/>
    </row>
    <row r="846" spans="1:26" x14ac:dyDescent="0.35">
      <c r="A846" s="1">
        <v>1940.1</v>
      </c>
      <c r="B846" s="2">
        <v>10.73</v>
      </c>
      <c r="C846" s="3">
        <v>0.67</v>
      </c>
      <c r="D846" s="4">
        <v>1.07</v>
      </c>
      <c r="E846" s="5">
        <v>14</v>
      </c>
      <c r="F846" s="3">
        <f t="shared" si="187"/>
        <v>1940.7916666666033</v>
      </c>
      <c r="G846" s="6">
        <f>G837*3/12+G849*9/12</f>
        <v>2.0150000000000001</v>
      </c>
      <c r="H846" s="3">
        <f t="shared" si="179"/>
        <v>233.4763692857143</v>
      </c>
      <c r="I846" s="3">
        <f t="shared" si="180"/>
        <v>14.578673571428572</v>
      </c>
      <c r="J846" s="7">
        <f t="shared" si="188"/>
        <v>9167.8908441005187</v>
      </c>
      <c r="K846" s="3">
        <f t="shared" si="181"/>
        <v>23.282359285714286</v>
      </c>
      <c r="L846" s="7">
        <f t="shared" si="182"/>
        <v>914.22583440704136</v>
      </c>
      <c r="M846" s="27">
        <f t="shared" si="176"/>
        <v>14.32829032310495</v>
      </c>
      <c r="N846" s="9"/>
      <c r="O846" s="10">
        <f t="shared" si="177"/>
        <v>18.021167440415674</v>
      </c>
      <c r="P846" s="10"/>
      <c r="Q846" s="29">
        <f t="shared" si="178"/>
        <v>3.3345933452265081E-2</v>
      </c>
      <c r="R846" s="6">
        <f t="shared" si="183"/>
        <v>1.0036272820049184</v>
      </c>
      <c r="S846" s="6">
        <f t="shared" si="189"/>
        <v>16.087691375714979</v>
      </c>
      <c r="T846" s="13">
        <f t="shared" si="184"/>
        <v>6.4436129950412147E-2</v>
      </c>
      <c r="U846" s="67">
        <f t="shared" si="185"/>
        <v>-3.6681501835572172E-2</v>
      </c>
      <c r="V846" s="13">
        <f t="shared" si="186"/>
        <v>0.10111763178598432</v>
      </c>
      <c r="Y846" s="28"/>
      <c r="Z846" s="28"/>
    </row>
    <row r="847" spans="1:26" x14ac:dyDescent="0.35">
      <c r="A847" s="1">
        <v>1940.11</v>
      </c>
      <c r="B847" s="2">
        <v>10.98</v>
      </c>
      <c r="C847" s="3">
        <v>0.67</v>
      </c>
      <c r="D847" s="4">
        <v>1.06</v>
      </c>
      <c r="E847" s="5">
        <v>14</v>
      </c>
      <c r="F847" s="3">
        <f t="shared" si="187"/>
        <v>1940.8749999999366</v>
      </c>
      <c r="G847" s="6">
        <f>G837*2/12+G849*10/12</f>
        <v>1.9933333333333334</v>
      </c>
      <c r="H847" s="3">
        <f t="shared" si="179"/>
        <v>238.91617285714287</v>
      </c>
      <c r="I847" s="3">
        <f t="shared" si="180"/>
        <v>14.578673571428572</v>
      </c>
      <c r="J847" s="7">
        <f t="shared" si="188"/>
        <v>9429.199941629633</v>
      </c>
      <c r="K847" s="3">
        <f t="shared" si="181"/>
        <v>23.064767142857143</v>
      </c>
      <c r="L847" s="7">
        <f t="shared" si="182"/>
        <v>910.28706176023786</v>
      </c>
      <c r="M847" s="27">
        <f t="shared" si="176"/>
        <v>14.636689248763602</v>
      </c>
      <c r="N847" s="9"/>
      <c r="O847" s="10">
        <f t="shared" si="177"/>
        <v>18.393381330164448</v>
      </c>
      <c r="P847" s="10"/>
      <c r="Q847" s="29">
        <f t="shared" si="178"/>
        <v>3.269024417405586E-2</v>
      </c>
      <c r="R847" s="6">
        <f t="shared" si="183"/>
        <v>1.0036112661364796</v>
      </c>
      <c r="S847" s="6">
        <f t="shared" si="189"/>
        <v>16.14604596914279</v>
      </c>
      <c r="T847" s="13">
        <f t="shared" si="184"/>
        <v>6.1437338019164844E-2</v>
      </c>
      <c r="U847" s="67">
        <f t="shared" si="185"/>
        <v>-3.7395403887164891E-2</v>
      </c>
      <c r="V847" s="13">
        <f t="shared" si="186"/>
        <v>9.8832741906329735E-2</v>
      </c>
      <c r="Y847" s="28"/>
      <c r="Z847" s="28"/>
    </row>
    <row r="848" spans="1:26" x14ac:dyDescent="0.35">
      <c r="A848" s="1">
        <v>1940.12</v>
      </c>
      <c r="B848" s="2">
        <v>10.53</v>
      </c>
      <c r="C848" s="3">
        <v>0.67</v>
      </c>
      <c r="D848" s="4">
        <v>1.05</v>
      </c>
      <c r="E848" s="5">
        <v>14.1</v>
      </c>
      <c r="F848" s="3">
        <f t="shared" si="187"/>
        <v>1940.9583333332698</v>
      </c>
      <c r="G848" s="6">
        <f>G837*1/12+G849*11/12</f>
        <v>1.9716666666666665</v>
      </c>
      <c r="H848" s="3">
        <f t="shared" si="179"/>
        <v>227.49952978723405</v>
      </c>
      <c r="I848" s="3">
        <f t="shared" si="180"/>
        <v>14.475278723404257</v>
      </c>
      <c r="J848" s="7">
        <f t="shared" si="188"/>
        <v>9026.2317474889715</v>
      </c>
      <c r="K848" s="3">
        <f t="shared" si="181"/>
        <v>22.685138297872342</v>
      </c>
      <c r="L848" s="7">
        <f t="shared" si="182"/>
        <v>900.05159875246159</v>
      </c>
      <c r="M848" s="27">
        <f t="shared" si="176"/>
        <v>13.908426122353832</v>
      </c>
      <c r="N848" s="9"/>
      <c r="O848" s="10">
        <f t="shared" si="177"/>
        <v>17.470115111948246</v>
      </c>
      <c r="P848" s="10"/>
      <c r="Q848" s="29">
        <f t="shared" si="178"/>
        <v>3.9005332223909617E-2</v>
      </c>
      <c r="R848" s="6">
        <f t="shared" si="183"/>
        <v>1.0035952531875263</v>
      </c>
      <c r="S848" s="6">
        <f t="shared" si="189"/>
        <v>16.089429144301331</v>
      </c>
      <c r="T848" s="13">
        <f t="shared" si="184"/>
        <v>6.502516778789591E-2</v>
      </c>
      <c r="U848" s="67">
        <f t="shared" si="185"/>
        <v>-3.8191801895766986E-2</v>
      </c>
      <c r="V848" s="13">
        <f t="shared" si="186"/>
        <v>0.1032169696836629</v>
      </c>
      <c r="Y848" s="28"/>
      <c r="Z848" s="28"/>
    </row>
    <row r="849" spans="1:26" x14ac:dyDescent="0.35">
      <c r="A849" s="1">
        <v>1941.01</v>
      </c>
      <c r="B849" s="2">
        <v>10.55</v>
      </c>
      <c r="C849" s="3">
        <v>0.67333299999999996</v>
      </c>
      <c r="D849" s="4">
        <v>1.0533300000000001</v>
      </c>
      <c r="E849" s="5">
        <v>14.1</v>
      </c>
      <c r="F849" s="3">
        <f t="shared" si="187"/>
        <v>1941.0416666666031</v>
      </c>
      <c r="G849" s="6">
        <v>1.95</v>
      </c>
      <c r="H849" s="3">
        <f t="shared" si="179"/>
        <v>227.9316276595745</v>
      </c>
      <c r="I849" s="3">
        <f t="shared" si="180"/>
        <v>14.547287833829788</v>
      </c>
      <c r="J849" s="7">
        <f t="shared" si="188"/>
        <v>9091.4735591432091</v>
      </c>
      <c r="K849" s="3">
        <f t="shared" si="181"/>
        <v>22.757082593617024</v>
      </c>
      <c r="L849" s="7">
        <f t="shared" si="182"/>
        <v>907.70823166372668</v>
      </c>
      <c r="M849" s="27">
        <f t="shared" si="176"/>
        <v>13.904158267950828</v>
      </c>
      <c r="N849" s="9"/>
      <c r="O849" s="10">
        <f t="shared" si="177"/>
        <v>17.459724031152369</v>
      </c>
      <c r="P849" s="10"/>
      <c r="Q849" s="29">
        <f t="shared" si="178"/>
        <v>4.047838438753476E-2</v>
      </c>
      <c r="R849" s="6">
        <f t="shared" si="183"/>
        <v>0.99780354306056551</v>
      </c>
      <c r="S849" s="6">
        <f t="shared" si="189"/>
        <v>16.14727471571786</v>
      </c>
      <c r="T849" s="13">
        <f t="shared" si="184"/>
        <v>7.0799139272996525E-2</v>
      </c>
      <c r="U849" s="67">
        <f t="shared" si="185"/>
        <v>-4.0032852455805679E-2</v>
      </c>
      <c r="V849" s="13">
        <f t="shared" si="186"/>
        <v>0.1108319917288022</v>
      </c>
      <c r="Y849" s="28"/>
      <c r="Z849" s="28"/>
    </row>
    <row r="850" spans="1:26" x14ac:dyDescent="0.35">
      <c r="A850" s="1">
        <v>1941.02</v>
      </c>
      <c r="B850" s="2">
        <v>9.89</v>
      </c>
      <c r="C850" s="3">
        <v>0.67666700000000002</v>
      </c>
      <c r="D850" s="4">
        <v>1.05667</v>
      </c>
      <c r="E850" s="5">
        <v>14.1</v>
      </c>
      <c r="F850" s="3">
        <f t="shared" si="187"/>
        <v>1941.1249999999363</v>
      </c>
      <c r="G850" s="6">
        <f>G849*11/12+G861*1/12</f>
        <v>1.9924999999999999</v>
      </c>
      <c r="H850" s="3">
        <f t="shared" si="179"/>
        <v>213.67239787234044</v>
      </c>
      <c r="I850" s="3">
        <f t="shared" si="180"/>
        <v>14.619318549148938</v>
      </c>
      <c r="J850" s="7">
        <f t="shared" si="188"/>
        <v>8571.311075339343</v>
      </c>
      <c r="K850" s="3">
        <f t="shared" si="181"/>
        <v>22.829242938297874</v>
      </c>
      <c r="L850" s="7">
        <f t="shared" si="182"/>
        <v>915.77828857217628</v>
      </c>
      <c r="M850" s="27">
        <f t="shared" si="176"/>
        <v>13.002943303402445</v>
      </c>
      <c r="N850" s="9"/>
      <c r="O850" s="10">
        <f t="shared" si="177"/>
        <v>16.330448496085083</v>
      </c>
      <c r="P850" s="10"/>
      <c r="Q850" s="29">
        <f t="shared" si="178"/>
        <v>4.628963306826693E-2</v>
      </c>
      <c r="R850" s="6">
        <f t="shared" si="183"/>
        <v>0.99784679152781341</v>
      </c>
      <c r="S850" s="6">
        <f t="shared" si="189"/>
        <v>16.111807922115567</v>
      </c>
      <c r="T850" s="13">
        <f t="shared" si="184"/>
        <v>8.0417427361342941E-2</v>
      </c>
      <c r="U850" s="67">
        <f t="shared" si="185"/>
        <v>-4.0820039230184846E-2</v>
      </c>
      <c r="V850" s="13">
        <f t="shared" si="186"/>
        <v>0.12123746659152779</v>
      </c>
      <c r="Y850" s="28"/>
      <c r="Z850" s="28"/>
    </row>
    <row r="851" spans="1:26" x14ac:dyDescent="0.35">
      <c r="A851" s="1">
        <v>1941.03</v>
      </c>
      <c r="B851" s="2">
        <v>9.9499999999999993</v>
      </c>
      <c r="C851" s="3">
        <v>0.68</v>
      </c>
      <c r="D851" s="4">
        <v>1.06</v>
      </c>
      <c r="E851" s="5">
        <v>14.2</v>
      </c>
      <c r="F851" s="3">
        <f t="shared" si="187"/>
        <v>1941.2083333332696</v>
      </c>
      <c r="G851" s="6">
        <f>G849*10/12+G861*2/12</f>
        <v>2.0350000000000001</v>
      </c>
      <c r="H851" s="3">
        <f t="shared" si="179"/>
        <v>213.45482746478876</v>
      </c>
      <c r="I851" s="3">
        <f t="shared" si="180"/>
        <v>14.587867605633805</v>
      </c>
      <c r="J851" s="7">
        <f t="shared" si="188"/>
        <v>8611.3485300554639</v>
      </c>
      <c r="K851" s="3">
        <f t="shared" si="181"/>
        <v>22.739911267605635</v>
      </c>
      <c r="L851" s="7">
        <f t="shared" si="182"/>
        <v>917.38989365414977</v>
      </c>
      <c r="M851" s="27">
        <f t="shared" si="176"/>
        <v>12.955719822063324</v>
      </c>
      <c r="N851" s="9"/>
      <c r="O851" s="10">
        <f t="shared" si="177"/>
        <v>16.274201363786233</v>
      </c>
      <c r="P851" s="10"/>
      <c r="Q851" s="29">
        <f t="shared" si="178"/>
        <v>4.7477159338851223E-2</v>
      </c>
      <c r="R851" s="6">
        <f t="shared" si="183"/>
        <v>0.99789001806578537</v>
      </c>
      <c r="S851" s="6">
        <f t="shared" si="189"/>
        <v>15.963896715156022</v>
      </c>
      <c r="T851" s="13">
        <f t="shared" si="184"/>
        <v>7.8294771296359533E-2</v>
      </c>
      <c r="U851" s="67">
        <f t="shared" si="185"/>
        <v>-4.0178458078739543E-2</v>
      </c>
      <c r="V851" s="13">
        <f t="shared" si="186"/>
        <v>0.11847322937509908</v>
      </c>
      <c r="Y851" s="28"/>
      <c r="Z851" s="28"/>
    </row>
    <row r="852" spans="1:26" x14ac:dyDescent="0.35">
      <c r="A852" s="1">
        <v>1941.04</v>
      </c>
      <c r="B852" s="2">
        <v>9.64</v>
      </c>
      <c r="C852" s="3">
        <v>0.68333299999999997</v>
      </c>
      <c r="D852" s="4">
        <v>1.07</v>
      </c>
      <c r="E852" s="5">
        <v>14.3</v>
      </c>
      <c r="F852" s="3">
        <f t="shared" si="187"/>
        <v>1941.2916666666029</v>
      </c>
      <c r="G852" s="6">
        <f>G849*9/12+G861*3/12</f>
        <v>2.0775000000000001</v>
      </c>
      <c r="H852" s="3">
        <f t="shared" si="179"/>
        <v>205.35829090909093</v>
      </c>
      <c r="I852" s="3">
        <f t="shared" si="180"/>
        <v>14.556856535454544</v>
      </c>
      <c r="J852" s="7">
        <f t="shared" si="188"/>
        <v>8333.6508155363317</v>
      </c>
      <c r="K852" s="3">
        <f t="shared" si="181"/>
        <v>22.793918181818182</v>
      </c>
      <c r="L852" s="7">
        <f t="shared" si="182"/>
        <v>925.00066106056784</v>
      </c>
      <c r="M852" s="27">
        <f t="shared" si="176"/>
        <v>12.429370389220777</v>
      </c>
      <c r="N852" s="9"/>
      <c r="O852" s="10">
        <f t="shared" si="177"/>
        <v>15.62059635074306</v>
      </c>
      <c r="P852" s="10"/>
      <c r="Q852" s="29">
        <f t="shared" si="178"/>
        <v>5.1653928535461122E-2</v>
      </c>
      <c r="R852" s="6">
        <f t="shared" si="183"/>
        <v>0.99793322274458374</v>
      </c>
      <c r="S852" s="6">
        <f t="shared" si="189"/>
        <v>15.81881308930914</v>
      </c>
      <c r="T852" s="13">
        <f t="shared" si="184"/>
        <v>8.3906737546526333E-2</v>
      </c>
      <c r="U852" s="67">
        <f t="shared" si="185"/>
        <v>-3.9171540119704584E-2</v>
      </c>
      <c r="V852" s="13">
        <f t="shared" si="186"/>
        <v>0.12307827766623092</v>
      </c>
      <c r="Y852" s="28"/>
      <c r="Z852" s="28"/>
    </row>
    <row r="853" spans="1:26" x14ac:dyDescent="0.35">
      <c r="A853" s="1">
        <v>1941.05</v>
      </c>
      <c r="B853" s="2">
        <v>9.43</v>
      </c>
      <c r="C853" s="3">
        <v>0.68666700000000003</v>
      </c>
      <c r="D853" s="4">
        <v>1.08</v>
      </c>
      <c r="E853" s="5">
        <v>14.4</v>
      </c>
      <c r="F853" s="3">
        <f t="shared" si="187"/>
        <v>1941.3749999999361</v>
      </c>
      <c r="G853" s="6">
        <f>G849*8/12+G861*4/12</f>
        <v>2.12</v>
      </c>
      <c r="H853" s="3">
        <f t="shared" si="179"/>
        <v>199.48968541666667</v>
      </c>
      <c r="I853" s="3">
        <f t="shared" si="180"/>
        <v>14.526297329375</v>
      </c>
      <c r="J853" s="7">
        <f t="shared" si="188"/>
        <v>8144.6211056699731</v>
      </c>
      <c r="K853" s="3">
        <f t="shared" si="181"/>
        <v>22.847175000000004</v>
      </c>
      <c r="L853" s="7">
        <f t="shared" si="182"/>
        <v>932.78799513505533</v>
      </c>
      <c r="M853" s="27">
        <f t="shared" si="176"/>
        <v>12.037206512481573</v>
      </c>
      <c r="N853" s="9"/>
      <c r="O853" s="10">
        <f t="shared" si="177"/>
        <v>15.138524744744734</v>
      </c>
      <c r="P853" s="10"/>
      <c r="Q853" s="29">
        <f t="shared" si="178"/>
        <v>5.5831630874339899E-2</v>
      </c>
      <c r="R853" s="6">
        <f t="shared" si="183"/>
        <v>0.99797640563406864</v>
      </c>
      <c r="S853" s="6">
        <f t="shared" si="189"/>
        <v>15.676493298943138</v>
      </c>
      <c r="T853" s="13">
        <f t="shared" si="184"/>
        <v>8.6662450509808364E-2</v>
      </c>
      <c r="U853" s="67">
        <f t="shared" si="185"/>
        <v>-3.8543675475214867E-2</v>
      </c>
      <c r="V853" s="13">
        <f t="shared" si="186"/>
        <v>0.12520612598502323</v>
      </c>
      <c r="Y853" s="28"/>
      <c r="Z853" s="28"/>
    </row>
    <row r="854" spans="1:26" x14ac:dyDescent="0.35">
      <c r="A854" s="1">
        <v>1941.06</v>
      </c>
      <c r="B854" s="2">
        <v>9.76</v>
      </c>
      <c r="C854" s="3">
        <v>0.69</v>
      </c>
      <c r="D854" s="4">
        <v>1.0900000000000001</v>
      </c>
      <c r="E854" s="5">
        <v>14.7</v>
      </c>
      <c r="F854" s="3">
        <f t="shared" si="187"/>
        <v>1941.4583333332694</v>
      </c>
      <c r="G854" s="6">
        <f>G849*7/12+G861*5/12</f>
        <v>2.1625000000000001</v>
      </c>
      <c r="H854" s="3">
        <f t="shared" si="179"/>
        <v>202.25707755102042</v>
      </c>
      <c r="I854" s="3">
        <f t="shared" si="180"/>
        <v>14.298912244897959</v>
      </c>
      <c r="J854" s="7">
        <f t="shared" si="188"/>
        <v>8306.2550042978728</v>
      </c>
      <c r="K854" s="3">
        <f t="shared" si="181"/>
        <v>22.588136734693883</v>
      </c>
      <c r="L854" s="7">
        <f t="shared" si="182"/>
        <v>927.64528224228309</v>
      </c>
      <c r="M854" s="27">
        <f t="shared" si="176"/>
        <v>12.164306590628438</v>
      </c>
      <c r="N854" s="9"/>
      <c r="O854" s="10">
        <f t="shared" si="177"/>
        <v>15.307415379169978</v>
      </c>
      <c r="P854" s="10"/>
      <c r="Q854" s="29">
        <f t="shared" si="178"/>
        <v>5.7901603030118723E-2</v>
      </c>
      <c r="R854" s="6">
        <f t="shared" si="183"/>
        <v>0.99801956680385973</v>
      </c>
      <c r="S854" s="6">
        <f t="shared" si="189"/>
        <v>15.325489406131432</v>
      </c>
      <c r="T854" s="13">
        <f t="shared" si="184"/>
        <v>8.3286391548048844E-2</v>
      </c>
      <c r="U854" s="67">
        <f t="shared" si="185"/>
        <v>-3.6231839601446825E-2</v>
      </c>
      <c r="V854" s="13">
        <f t="shared" si="186"/>
        <v>0.11951823114949567</v>
      </c>
      <c r="Y854" s="28"/>
      <c r="Z854" s="28"/>
    </row>
    <row r="855" spans="1:26" x14ac:dyDescent="0.35">
      <c r="A855" s="1">
        <v>1941.07</v>
      </c>
      <c r="B855" s="2">
        <v>10.26</v>
      </c>
      <c r="C855" s="3">
        <v>0.69333299999999998</v>
      </c>
      <c r="D855" s="4">
        <v>1.1233299999999999</v>
      </c>
      <c r="E855" s="5">
        <v>14.7</v>
      </c>
      <c r="F855" s="3">
        <f t="shared" si="187"/>
        <v>1941.5416666666026</v>
      </c>
      <c r="G855" s="6">
        <f>G849*6/12+G861*6/12</f>
        <v>2.2050000000000001</v>
      </c>
      <c r="H855" s="3">
        <f t="shared" si="179"/>
        <v>212.61860816326532</v>
      </c>
      <c r="I855" s="3">
        <f t="shared" si="180"/>
        <v>14.367982207959184</v>
      </c>
      <c r="J855" s="7">
        <f t="shared" si="188"/>
        <v>8780.9521587265117</v>
      </c>
      <c r="K855" s="3">
        <f t="shared" si="181"/>
        <v>23.278836365306123</v>
      </c>
      <c r="L855" s="7">
        <f t="shared" si="182"/>
        <v>961.39444331990762</v>
      </c>
      <c r="M855" s="27">
        <f t="shared" si="176"/>
        <v>12.744996277919578</v>
      </c>
      <c r="N855" s="9"/>
      <c r="O855" s="10">
        <f t="shared" si="177"/>
        <v>16.045059460934318</v>
      </c>
      <c r="P855" s="10"/>
      <c r="Q855" s="29">
        <f t="shared" si="178"/>
        <v>5.3731040578336373E-2</v>
      </c>
      <c r="R855" s="6">
        <f t="shared" si="183"/>
        <v>0.99806270632333516</v>
      </c>
      <c r="S855" s="6">
        <f t="shared" si="189"/>
        <v>15.295138298164433</v>
      </c>
      <c r="T855" s="13">
        <f t="shared" si="184"/>
        <v>7.9799914622028068E-2</v>
      </c>
      <c r="U855" s="67">
        <f t="shared" si="185"/>
        <v>-3.5907792503111713E-2</v>
      </c>
      <c r="V855" s="13">
        <f t="shared" si="186"/>
        <v>0.11570770712513978</v>
      </c>
      <c r="Y855" s="28"/>
      <c r="Z855" s="28"/>
    </row>
    <row r="856" spans="1:26" x14ac:dyDescent="0.35">
      <c r="A856" s="1">
        <v>1941.08</v>
      </c>
      <c r="B856" s="2">
        <v>10.210000000000001</v>
      </c>
      <c r="C856" s="3">
        <v>0.69666700000000004</v>
      </c>
      <c r="D856" s="4">
        <v>1.1566700000000001</v>
      </c>
      <c r="E856" s="5">
        <v>14.9</v>
      </c>
      <c r="F856" s="3">
        <f t="shared" si="187"/>
        <v>1941.6249999999359</v>
      </c>
      <c r="G856" s="6">
        <f>G849*5/12+G861*7/12</f>
        <v>2.2474999999999996</v>
      </c>
      <c r="H856" s="3">
        <f t="shared" si="179"/>
        <v>208.74242214765104</v>
      </c>
      <c r="I856" s="3">
        <f t="shared" si="180"/>
        <v>14.243286680738258</v>
      </c>
      <c r="J856" s="7">
        <f t="shared" si="188"/>
        <v>8669.8888048576046</v>
      </c>
      <c r="K856" s="3">
        <f t="shared" si="181"/>
        <v>23.648001706711415</v>
      </c>
      <c r="L856" s="7">
        <f t="shared" si="182"/>
        <v>982.19395532954411</v>
      </c>
      <c r="M856" s="27">
        <f t="shared" si="176"/>
        <v>12.463173720387804</v>
      </c>
      <c r="N856" s="9"/>
      <c r="O856" s="10">
        <f t="shared" si="177"/>
        <v>15.698062133844486</v>
      </c>
      <c r="P856" s="10"/>
      <c r="Q856" s="29">
        <f t="shared" si="178"/>
        <v>5.642892003608932E-2</v>
      </c>
      <c r="R856" s="6">
        <f t="shared" si="183"/>
        <v>0.99810582426163519</v>
      </c>
      <c r="S856" s="6">
        <f t="shared" si="189"/>
        <v>15.060600987570371</v>
      </c>
      <c r="T856" s="13">
        <f t="shared" si="184"/>
        <v>8.6422053219641581E-2</v>
      </c>
      <c r="U856" s="67">
        <f t="shared" si="185"/>
        <v>-3.4282874070881597E-2</v>
      </c>
      <c r="V856" s="13">
        <f t="shared" si="186"/>
        <v>0.12070492729052318</v>
      </c>
      <c r="Y856" s="28"/>
      <c r="Z856" s="28"/>
    </row>
    <row r="857" spans="1:26" x14ac:dyDescent="0.35">
      <c r="A857" s="1">
        <v>1941.09</v>
      </c>
      <c r="B857" s="2">
        <v>10.24</v>
      </c>
      <c r="C857" s="3">
        <v>0.7</v>
      </c>
      <c r="D857" s="4">
        <v>1.19</v>
      </c>
      <c r="E857" s="5">
        <v>15.1</v>
      </c>
      <c r="F857" s="3">
        <f t="shared" si="187"/>
        <v>1941.7083333332691</v>
      </c>
      <c r="G857" s="6">
        <f>G849*4/12+G861*8/12</f>
        <v>2.29</v>
      </c>
      <c r="H857" s="3">
        <f t="shared" si="179"/>
        <v>206.58284503311262</v>
      </c>
      <c r="I857" s="3">
        <f t="shared" si="180"/>
        <v>14.12187417218543</v>
      </c>
      <c r="J857" s="7">
        <f t="shared" si="188"/>
        <v>8629.0711783853167</v>
      </c>
      <c r="K857" s="3">
        <f t="shared" si="181"/>
        <v>24.007186092715234</v>
      </c>
      <c r="L857" s="7">
        <f t="shared" si="182"/>
        <v>1002.7924513943872</v>
      </c>
      <c r="M857" s="27">
        <f t="shared" si="176"/>
        <v>12.279729272093075</v>
      </c>
      <c r="N857" s="9"/>
      <c r="O857" s="10">
        <f t="shared" si="177"/>
        <v>15.475689806719137</v>
      </c>
      <c r="P857" s="10"/>
      <c r="Q857" s="29">
        <f t="shared" si="178"/>
        <v>5.9199695162733643E-2</v>
      </c>
      <c r="R857" s="6">
        <f t="shared" si="183"/>
        <v>0.99814892068766214</v>
      </c>
      <c r="S857" s="6">
        <f t="shared" si="189"/>
        <v>14.832973250487443</v>
      </c>
      <c r="T857" s="13">
        <f t="shared" si="184"/>
        <v>8.9452584610300034E-2</v>
      </c>
      <c r="U857" s="67">
        <f t="shared" si="185"/>
        <v>-3.3419867329752551E-2</v>
      </c>
      <c r="V857" s="13">
        <f t="shared" si="186"/>
        <v>0.12287245194005258</v>
      </c>
      <c r="Y857" s="28"/>
      <c r="Z857" s="28"/>
    </row>
    <row r="858" spans="1:26" x14ac:dyDescent="0.35">
      <c r="A858" s="1">
        <v>1941.1</v>
      </c>
      <c r="B858" s="2">
        <v>9.83</v>
      </c>
      <c r="C858" s="3">
        <v>0.70333299999999999</v>
      </c>
      <c r="D858" s="4">
        <v>1.18</v>
      </c>
      <c r="E858" s="5">
        <v>15.3</v>
      </c>
      <c r="F858" s="3">
        <f t="shared" si="187"/>
        <v>1941.7916666666024</v>
      </c>
      <c r="G858" s="6">
        <f>G849*3/12+G861*9/12</f>
        <v>2.3325</v>
      </c>
      <c r="H858" s="3">
        <f t="shared" si="179"/>
        <v>195.71915490196079</v>
      </c>
      <c r="I858" s="3">
        <f t="shared" si="180"/>
        <v>14.003635846862744</v>
      </c>
      <c r="J858" s="7">
        <f t="shared" si="188"/>
        <v>8224.0342006940882</v>
      </c>
      <c r="K858" s="3">
        <f t="shared" si="181"/>
        <v>23.494262745098037</v>
      </c>
      <c r="L858" s="7">
        <f t="shared" si="182"/>
        <v>987.21875450854759</v>
      </c>
      <c r="M858" s="27">
        <f t="shared" si="176"/>
        <v>11.577814956574073</v>
      </c>
      <c r="N858" s="9"/>
      <c r="O858" s="10">
        <f t="shared" si="177"/>
        <v>14.60383368903617</v>
      </c>
      <c r="P858" s="10"/>
      <c r="Q858" s="29">
        <f t="shared" si="178"/>
        <v>6.5699757158589486E-2</v>
      </c>
      <c r="R858" s="6">
        <f t="shared" si="183"/>
        <v>0.99819199567007955</v>
      </c>
      <c r="S858" s="6">
        <f t="shared" si="189"/>
        <v>14.611980080555643</v>
      </c>
      <c r="T858" s="13">
        <f t="shared" si="184"/>
        <v>9.4301130073987993E-2</v>
      </c>
      <c r="U858" s="67">
        <f t="shared" si="185"/>
        <v>-3.2202172093984571E-2</v>
      </c>
      <c r="V858" s="13">
        <f t="shared" si="186"/>
        <v>0.12650330216797256</v>
      </c>
      <c r="Y858" s="28"/>
      <c r="Z858" s="28"/>
    </row>
    <row r="859" spans="1:26" x14ac:dyDescent="0.35">
      <c r="A859" s="1">
        <v>1941.11</v>
      </c>
      <c r="B859" s="2">
        <v>9.3699999999999992</v>
      </c>
      <c r="C859" s="3">
        <v>0.70666700000000005</v>
      </c>
      <c r="D859" s="4">
        <v>1.17</v>
      </c>
      <c r="E859" s="5">
        <v>15.4</v>
      </c>
      <c r="F859" s="3">
        <f t="shared" si="187"/>
        <v>1941.8749999999357</v>
      </c>
      <c r="G859" s="6">
        <f>G849*2/12+G861*10/12</f>
        <v>2.3750000000000004</v>
      </c>
      <c r="H859" s="3">
        <f t="shared" si="179"/>
        <v>185.3489435064935</v>
      </c>
      <c r="I859" s="3">
        <f t="shared" si="180"/>
        <v>13.978653346948054</v>
      </c>
      <c r="J859" s="7">
        <f t="shared" si="188"/>
        <v>7837.2304854985732</v>
      </c>
      <c r="K859" s="3">
        <f t="shared" si="181"/>
        <v>23.14389155844156</v>
      </c>
      <c r="L859" s="7">
        <f t="shared" si="182"/>
        <v>978.60828901102786</v>
      </c>
      <c r="M859" s="27">
        <f t="shared" si="176"/>
        <v>10.911668685916961</v>
      </c>
      <c r="N859" s="9"/>
      <c r="O859" s="10">
        <f t="shared" si="177"/>
        <v>13.782187279853904</v>
      </c>
      <c r="P859" s="10"/>
      <c r="Q859" s="29">
        <f t="shared" si="178"/>
        <v>7.2557850219299377E-2</v>
      </c>
      <c r="R859" s="6">
        <f t="shared" si="183"/>
        <v>0.99823504927731521</v>
      </c>
      <c r="S859" s="6">
        <f t="shared" si="189"/>
        <v>14.490850118617512</v>
      </c>
      <c r="T859" s="13">
        <f t="shared" si="184"/>
        <v>9.6233772726342703E-2</v>
      </c>
      <c r="U859" s="67">
        <f t="shared" si="185"/>
        <v>-3.1995916013274672E-2</v>
      </c>
      <c r="V859" s="13">
        <f t="shared" si="186"/>
        <v>0.12822968873961738</v>
      </c>
      <c r="Y859" s="28"/>
      <c r="Z859" s="28"/>
    </row>
    <row r="860" spans="1:26" x14ac:dyDescent="0.35">
      <c r="A860" s="1">
        <v>1941.12</v>
      </c>
      <c r="B860" s="2">
        <v>8.76</v>
      </c>
      <c r="C860" s="3">
        <v>0.71</v>
      </c>
      <c r="D860" s="4">
        <v>1.1599999999999999</v>
      </c>
      <c r="E860" s="5">
        <v>15.5</v>
      </c>
      <c r="F860" s="3">
        <f t="shared" si="187"/>
        <v>1941.9583333332689</v>
      </c>
      <c r="G860" s="6">
        <f>G849*1/12+G861*11/12</f>
        <v>2.4175</v>
      </c>
      <c r="H860" s="3">
        <f t="shared" si="179"/>
        <v>172.16451870967742</v>
      </c>
      <c r="I860" s="3">
        <f t="shared" si="180"/>
        <v>13.953973548387095</v>
      </c>
      <c r="J860" s="7">
        <f t="shared" si="188"/>
        <v>7328.9135855204995</v>
      </c>
      <c r="K860" s="3">
        <f t="shared" si="181"/>
        <v>22.79804129032258</v>
      </c>
      <c r="L860" s="7">
        <f t="shared" si="182"/>
        <v>970.49540630180127</v>
      </c>
      <c r="M860" s="27">
        <f t="shared" si="176"/>
        <v>10.0865933099179</v>
      </c>
      <c r="N860" s="9"/>
      <c r="O860" s="10">
        <f t="shared" si="177"/>
        <v>12.764729919112984</v>
      </c>
      <c r="P860" s="10"/>
      <c r="Q860" s="29">
        <f t="shared" si="178"/>
        <v>8.0966277439067466E-2</v>
      </c>
      <c r="R860" s="6">
        <f t="shared" si="183"/>
        <v>0.99827808157756137</v>
      </c>
      <c r="S860" s="6">
        <f t="shared" si="189"/>
        <v>14.371950130730095</v>
      </c>
      <c r="T860" s="13">
        <f t="shared" si="184"/>
        <v>0.10710076168999527</v>
      </c>
      <c r="U860" s="67">
        <f t="shared" si="185"/>
        <v>-3.1426802572939283E-2</v>
      </c>
      <c r="V860" s="13">
        <f t="shared" si="186"/>
        <v>0.13852756426293455</v>
      </c>
      <c r="Y860" s="28"/>
      <c r="Z860" s="28"/>
    </row>
    <row r="861" spans="1:26" x14ac:dyDescent="0.35">
      <c r="A861" s="1">
        <v>1942.01</v>
      </c>
      <c r="B861" s="2">
        <v>8.93</v>
      </c>
      <c r="C861" s="3">
        <v>0.70333299999999999</v>
      </c>
      <c r="D861" s="4">
        <v>1.1200000000000001</v>
      </c>
      <c r="E861" s="5">
        <v>15.7</v>
      </c>
      <c r="F861" s="3">
        <f t="shared" si="187"/>
        <v>1942.0416666666022</v>
      </c>
      <c r="G861" s="6">
        <v>2.46</v>
      </c>
      <c r="H861" s="3">
        <f t="shared" si="179"/>
        <v>173.26987070063697</v>
      </c>
      <c r="I861" s="3">
        <f t="shared" si="180"/>
        <v>13.646855315732484</v>
      </c>
      <c r="J861" s="7">
        <f t="shared" si="188"/>
        <v>7424.3789459604177</v>
      </c>
      <c r="K861" s="3">
        <f t="shared" si="181"/>
        <v>21.73149554140128</v>
      </c>
      <c r="L861" s="7">
        <f t="shared" si="182"/>
        <v>931.16510856390471</v>
      </c>
      <c r="M861" s="27">
        <f t="shared" si="176"/>
        <v>10.101686431929251</v>
      </c>
      <c r="N861" s="9"/>
      <c r="O861" s="10">
        <f t="shared" si="177"/>
        <v>12.807799723300182</v>
      </c>
      <c r="P861" s="10"/>
      <c r="Q861" s="29">
        <f t="shared" si="178"/>
        <v>8.3777244250419575E-2</v>
      </c>
      <c r="R861" s="6">
        <f t="shared" si="183"/>
        <v>1.0019767381834872</v>
      </c>
      <c r="S861" s="6">
        <f t="shared" si="189"/>
        <v>14.164435890319817</v>
      </c>
      <c r="T861" s="13">
        <f t="shared" si="184"/>
        <v>0.1098377184934749</v>
      </c>
      <c r="U861" s="67">
        <f t="shared" si="185"/>
        <v>-2.9878630794221261E-2</v>
      </c>
      <c r="V861" s="13">
        <f t="shared" si="186"/>
        <v>0.13971634928769616</v>
      </c>
      <c r="Y861" s="28"/>
      <c r="Z861" s="28"/>
    </row>
    <row r="862" spans="1:26" x14ac:dyDescent="0.35">
      <c r="A862" s="1">
        <v>1942.02</v>
      </c>
      <c r="B862" s="2">
        <v>8.65</v>
      </c>
      <c r="C862" s="3">
        <v>0.69666700000000004</v>
      </c>
      <c r="D862" s="4">
        <v>1.08</v>
      </c>
      <c r="E862" s="5">
        <v>15.8</v>
      </c>
      <c r="F862" s="3">
        <f t="shared" si="187"/>
        <v>1942.1249999999354</v>
      </c>
      <c r="G862" s="6">
        <f>G861*11/12+G873*1/12</f>
        <v>2.4608333333333334</v>
      </c>
      <c r="H862" s="3">
        <f t="shared" si="179"/>
        <v>166.77473734177215</v>
      </c>
      <c r="I862" s="3">
        <f t="shared" si="180"/>
        <v>13.431960224240509</v>
      </c>
      <c r="J862" s="7">
        <f t="shared" si="188"/>
        <v>7194.033064272774</v>
      </c>
      <c r="K862" s="3">
        <f t="shared" si="181"/>
        <v>20.8227417721519</v>
      </c>
      <c r="L862" s="7">
        <f t="shared" si="182"/>
        <v>898.21453288030011</v>
      </c>
      <c r="M862" s="27">
        <f t="shared" si="176"/>
        <v>9.6802555917493596</v>
      </c>
      <c r="N862" s="9"/>
      <c r="O862" s="10">
        <f t="shared" si="177"/>
        <v>12.300243464664586</v>
      </c>
      <c r="P862" s="10"/>
      <c r="Q862" s="29">
        <f t="shared" si="178"/>
        <v>9.0143277184680362E-2</v>
      </c>
      <c r="R862" s="6">
        <f t="shared" si="183"/>
        <v>1.001977435551568</v>
      </c>
      <c r="S862" s="6">
        <f t="shared" si="189"/>
        <v>14.102609731898148</v>
      </c>
      <c r="T862" s="13">
        <f t="shared" si="184"/>
        <v>0.11269306381535271</v>
      </c>
      <c r="U862" s="67">
        <f t="shared" si="185"/>
        <v>-2.8607319473923032E-2</v>
      </c>
      <c r="V862" s="13">
        <f t="shared" si="186"/>
        <v>0.14130038328927574</v>
      </c>
      <c r="Y862" s="28"/>
      <c r="Z862" s="28"/>
    </row>
    <row r="863" spans="1:26" x14ac:dyDescent="0.35">
      <c r="A863" s="1">
        <v>1942.03</v>
      </c>
      <c r="B863" s="2">
        <v>8.18</v>
      </c>
      <c r="C863" s="3">
        <v>0.69</v>
      </c>
      <c r="D863" s="4">
        <v>1.04</v>
      </c>
      <c r="E863" s="5">
        <v>16</v>
      </c>
      <c r="F863" s="3">
        <f t="shared" si="187"/>
        <v>1942.2083333332687</v>
      </c>
      <c r="G863" s="6">
        <f>G861*10/12+G873*2/12</f>
        <v>2.4616666666666669</v>
      </c>
      <c r="H863" s="3">
        <f t="shared" si="179"/>
        <v>155.74157625000001</v>
      </c>
      <c r="I863" s="3">
        <f t="shared" si="180"/>
        <v>13.137125624999999</v>
      </c>
      <c r="J863" s="7">
        <f t="shared" si="188"/>
        <v>6765.3279508508831</v>
      </c>
      <c r="K863" s="3">
        <f t="shared" si="181"/>
        <v>19.800885000000001</v>
      </c>
      <c r="L863" s="7">
        <f t="shared" si="182"/>
        <v>860.13949497370641</v>
      </c>
      <c r="M863" s="27">
        <f t="shared" si="176"/>
        <v>9.003426617760967</v>
      </c>
      <c r="N863" s="9"/>
      <c r="O863" s="10">
        <f t="shared" si="177"/>
        <v>11.470465379020208</v>
      </c>
      <c r="P863" s="10"/>
      <c r="Q863" s="29">
        <f t="shared" si="178"/>
        <v>9.9894847201602244E-2</v>
      </c>
      <c r="R863" s="6">
        <f t="shared" si="183"/>
        <v>1.0019781329194886</v>
      </c>
      <c r="S863" s="6">
        <f t="shared" si="189"/>
        <v>13.953865524579996</v>
      </c>
      <c r="T863" s="13">
        <f t="shared" si="184"/>
        <v>0.12038844714628016</v>
      </c>
      <c r="U863" s="67">
        <f t="shared" si="185"/>
        <v>-2.7464270283647396E-2</v>
      </c>
      <c r="V863" s="13">
        <f t="shared" si="186"/>
        <v>0.14785271742992756</v>
      </c>
      <c r="Y863" s="28"/>
      <c r="Z863" s="28"/>
    </row>
    <row r="864" spans="1:26" x14ac:dyDescent="0.35">
      <c r="A864" s="1">
        <v>1942.04</v>
      </c>
      <c r="B864" s="2">
        <v>7.84</v>
      </c>
      <c r="C864" s="3">
        <v>0.68</v>
      </c>
      <c r="D864" s="4">
        <v>1.02</v>
      </c>
      <c r="E864" s="5">
        <v>16.100000000000001</v>
      </c>
      <c r="F864" s="3">
        <f t="shared" si="187"/>
        <v>1942.2916666666019</v>
      </c>
      <c r="G864" s="6">
        <f>G861*9/12+G873*3/12</f>
        <v>2.4624999999999999</v>
      </c>
      <c r="H864" s="3">
        <f t="shared" si="179"/>
        <v>148.34107826086955</v>
      </c>
      <c r="I864" s="3">
        <f t="shared" si="180"/>
        <v>12.86631801242236</v>
      </c>
      <c r="J864" s="7">
        <f t="shared" si="188"/>
        <v>6490.4298888125822</v>
      </c>
      <c r="K864" s="3">
        <f t="shared" si="181"/>
        <v>19.299477018633539</v>
      </c>
      <c r="L864" s="7">
        <f t="shared" si="182"/>
        <v>844.41817430980029</v>
      </c>
      <c r="M864" s="27">
        <f t="shared" si="176"/>
        <v>8.5442557075882579</v>
      </c>
      <c r="N864" s="9"/>
      <c r="O864" s="10">
        <f t="shared" si="177"/>
        <v>10.918206150831159</v>
      </c>
      <c r="P864" s="10"/>
      <c r="Q864" s="29">
        <f t="shared" si="178"/>
        <v>0.10721421232122592</v>
      </c>
      <c r="R864" s="6">
        <f t="shared" si="183"/>
        <v>1.0019788302872494</v>
      </c>
      <c r="S864" s="6">
        <f t="shared" si="189"/>
        <v>13.894626708400779</v>
      </c>
      <c r="T864" s="13">
        <f t="shared" si="184"/>
        <v>0.12485082395492353</v>
      </c>
      <c r="U864" s="67">
        <f t="shared" si="185"/>
        <v>-2.7306001405905556E-2</v>
      </c>
      <c r="V864" s="13">
        <f t="shared" si="186"/>
        <v>0.15215682536082908</v>
      </c>
      <c r="Y864" s="28"/>
      <c r="Z864" s="28"/>
    </row>
    <row r="865" spans="1:26" x14ac:dyDescent="0.35">
      <c r="A865" s="1">
        <v>1942.05</v>
      </c>
      <c r="B865" s="2">
        <v>7.93</v>
      </c>
      <c r="C865" s="3">
        <v>0.67</v>
      </c>
      <c r="D865" s="4">
        <v>1</v>
      </c>
      <c r="E865" s="5">
        <v>16.3</v>
      </c>
      <c r="F865" s="3">
        <f t="shared" si="187"/>
        <v>1942.3749999999352</v>
      </c>
      <c r="G865" s="6">
        <f>G861*8/12+G873*4/12</f>
        <v>2.4633333333333334</v>
      </c>
      <c r="H865" s="3">
        <f t="shared" si="179"/>
        <v>148.20294294478526</v>
      </c>
      <c r="I865" s="3">
        <f t="shared" si="180"/>
        <v>12.521560122699388</v>
      </c>
      <c r="J865" s="7">
        <f t="shared" si="188"/>
        <v>6530.0410886069067</v>
      </c>
      <c r="K865" s="3">
        <f t="shared" si="181"/>
        <v>18.688895705521471</v>
      </c>
      <c r="L865" s="7">
        <f t="shared" si="182"/>
        <v>823.46041470452803</v>
      </c>
      <c r="M865" s="27">
        <f t="shared" si="176"/>
        <v>8.5061162596960482</v>
      </c>
      <c r="N865" s="9"/>
      <c r="O865" s="10">
        <f t="shared" si="177"/>
        <v>10.901248386825088</v>
      </c>
      <c r="P865" s="10"/>
      <c r="Q865" s="29">
        <f t="shared" si="178"/>
        <v>0.1104579168774196</v>
      </c>
      <c r="R865" s="6">
        <f t="shared" si="183"/>
        <v>1.0019795276548498</v>
      </c>
      <c r="S865" s="6">
        <f t="shared" si="189"/>
        <v>13.751298235990081</v>
      </c>
      <c r="T865" s="13">
        <f t="shared" si="184"/>
        <v>0.12468642324822099</v>
      </c>
      <c r="U865" s="67">
        <f t="shared" si="185"/>
        <v>-2.6182089194104585E-2</v>
      </c>
      <c r="V865" s="13">
        <f t="shared" si="186"/>
        <v>0.15086851244232558</v>
      </c>
      <c r="Y865" s="28"/>
      <c r="Z865" s="28"/>
    </row>
    <row r="866" spans="1:26" x14ac:dyDescent="0.35">
      <c r="A866" s="1">
        <v>1942.06</v>
      </c>
      <c r="B866" s="2">
        <v>8.33</v>
      </c>
      <c r="C866" s="3">
        <v>0.66</v>
      </c>
      <c r="D866" s="4">
        <v>0.98</v>
      </c>
      <c r="E866" s="5">
        <v>16.3</v>
      </c>
      <c r="F866" s="3">
        <f t="shared" si="187"/>
        <v>1942.4583333332685</v>
      </c>
      <c r="G866" s="6">
        <f>G861*7/12+G873*5/12</f>
        <v>2.4641666666666664</v>
      </c>
      <c r="H866" s="3">
        <f t="shared" si="179"/>
        <v>155.67850122699389</v>
      </c>
      <c r="I866" s="3">
        <f t="shared" si="180"/>
        <v>12.334671165644172</v>
      </c>
      <c r="J866" s="7">
        <f t="shared" si="188"/>
        <v>6904.7155772974684</v>
      </c>
      <c r="K866" s="3">
        <f t="shared" si="181"/>
        <v>18.315117791411044</v>
      </c>
      <c r="L866" s="7">
        <f t="shared" si="182"/>
        <v>812.31947968205498</v>
      </c>
      <c r="M866" s="27">
        <f t="shared" si="176"/>
        <v>8.9054569285180492</v>
      </c>
      <c r="N866" s="9"/>
      <c r="O866" s="10">
        <f t="shared" si="177"/>
        <v>11.442697243987245</v>
      </c>
      <c r="P866" s="10"/>
      <c r="Q866" s="29">
        <f t="shared" si="178"/>
        <v>0.10592353761816538</v>
      </c>
      <c r="R866" s="6">
        <f t="shared" si="183"/>
        <v>1.0019802250222902</v>
      </c>
      <c r="S866" s="6">
        <f t="shared" si="189"/>
        <v>13.778519311138311</v>
      </c>
      <c r="T866" s="13">
        <f t="shared" si="184"/>
        <v>0.12158600518883467</v>
      </c>
      <c r="U866" s="67">
        <f t="shared" si="185"/>
        <v>-2.6626851226970838E-2</v>
      </c>
      <c r="V866" s="13">
        <f t="shared" si="186"/>
        <v>0.14821285641580551</v>
      </c>
      <c r="Y866" s="28"/>
      <c r="Z866" s="28"/>
    </row>
    <row r="867" spans="1:26" x14ac:dyDescent="0.35">
      <c r="A867" s="1">
        <v>1942.07</v>
      </c>
      <c r="B867" s="2">
        <v>8.64</v>
      </c>
      <c r="C867" s="3">
        <v>0.64666699999999999</v>
      </c>
      <c r="D867" s="4">
        <v>0.96666700000000005</v>
      </c>
      <c r="E867" s="5">
        <v>16.399999999999999</v>
      </c>
      <c r="F867" s="3">
        <f t="shared" si="187"/>
        <v>1942.5416666666017</v>
      </c>
      <c r="G867" s="6">
        <f>G861*6/12+G873*6/12</f>
        <v>2.4649999999999999</v>
      </c>
      <c r="H867" s="3">
        <f t="shared" si="179"/>
        <v>160.48747317073176</v>
      </c>
      <c r="I867" s="3">
        <f t="shared" si="180"/>
        <v>12.011800094085368</v>
      </c>
      <c r="J867" s="7">
        <f t="shared" si="188"/>
        <v>7162.4010537309696</v>
      </c>
      <c r="K867" s="3">
        <f t="shared" si="181"/>
        <v>17.955780581890245</v>
      </c>
      <c r="L867" s="7">
        <f t="shared" si="182"/>
        <v>801.34915965358255</v>
      </c>
      <c r="M867" s="27">
        <f t="shared" si="176"/>
        <v>9.1504889009947394</v>
      </c>
      <c r="N867" s="9"/>
      <c r="O867" s="10">
        <f t="shared" si="177"/>
        <v>11.784997227682231</v>
      </c>
      <c r="P867" s="10"/>
      <c r="Q867" s="29">
        <f t="shared" si="178"/>
        <v>0.10353127198083717</v>
      </c>
      <c r="R867" s="6">
        <f t="shared" si="183"/>
        <v>1.0019809223895706</v>
      </c>
      <c r="S867" s="6">
        <f t="shared" si="189"/>
        <v>13.721622148873653</v>
      </c>
      <c r="T867" s="13">
        <f t="shared" si="184"/>
        <v>0.12034783390632864</v>
      </c>
      <c r="U867" s="67">
        <f t="shared" si="185"/>
        <v>-2.6839001257765949E-2</v>
      </c>
      <c r="V867" s="13">
        <f t="shared" si="186"/>
        <v>0.14718683516409459</v>
      </c>
      <c r="Y867" s="28"/>
      <c r="Z867" s="28"/>
    </row>
    <row r="868" spans="1:26" x14ac:dyDescent="0.35">
      <c r="A868" s="1">
        <v>1942.08</v>
      </c>
      <c r="B868" s="2">
        <v>8.59</v>
      </c>
      <c r="C868" s="3">
        <v>0.63333300000000003</v>
      </c>
      <c r="D868" s="4">
        <v>0.95333299999999999</v>
      </c>
      <c r="E868" s="5">
        <v>16.5</v>
      </c>
      <c r="F868" s="3">
        <f t="shared" si="187"/>
        <v>1942.624999999935</v>
      </c>
      <c r="G868" s="6">
        <f>G861*5/12+G873*7/12</f>
        <v>2.4658333333333338</v>
      </c>
      <c r="H868" s="3">
        <f t="shared" si="179"/>
        <v>158.59170363636366</v>
      </c>
      <c r="I868" s="3">
        <f t="shared" si="180"/>
        <v>11.692824148909093</v>
      </c>
      <c r="J868" s="7">
        <f t="shared" si="188"/>
        <v>7121.2813103655026</v>
      </c>
      <c r="K868" s="3">
        <f t="shared" si="181"/>
        <v>17.600780512545455</v>
      </c>
      <c r="L868" s="7">
        <f t="shared" si="182"/>
        <v>790.33206931951975</v>
      </c>
      <c r="M868" s="27">
        <f t="shared" si="176"/>
        <v>9.0128230475642912</v>
      </c>
      <c r="N868" s="9"/>
      <c r="O868" s="10">
        <f t="shared" si="177"/>
        <v>11.634971805540614</v>
      </c>
      <c r="P868" s="10"/>
      <c r="Q868" s="29">
        <f t="shared" si="178"/>
        <v>0.10656446054631466</v>
      </c>
      <c r="R868" s="6">
        <f t="shared" si="183"/>
        <v>1.0019816197566911</v>
      </c>
      <c r="S868" s="6">
        <f t="shared" si="189"/>
        <v>13.66547753487983</v>
      </c>
      <c r="T868" s="13">
        <f t="shared" si="184"/>
        <v>0.12197623362054455</v>
      </c>
      <c r="U868" s="67">
        <f t="shared" si="185"/>
        <v>-2.6321898240336705E-2</v>
      </c>
      <c r="V868" s="13">
        <f t="shared" si="186"/>
        <v>0.14829813186088125</v>
      </c>
      <c r="Y868" s="28"/>
      <c r="Z868" s="28"/>
    </row>
    <row r="869" spans="1:26" x14ac:dyDescent="0.35">
      <c r="A869" s="1">
        <v>1942.09</v>
      </c>
      <c r="B869" s="2">
        <v>8.68</v>
      </c>
      <c r="C869" s="3">
        <v>0.62</v>
      </c>
      <c r="D869" s="4">
        <v>0.94</v>
      </c>
      <c r="E869" s="5">
        <v>16.5</v>
      </c>
      <c r="F869" s="3">
        <f t="shared" si="187"/>
        <v>1942.7083333332682</v>
      </c>
      <c r="G869" s="6">
        <f>G861*4/12+G873*8/12</f>
        <v>2.4666666666666668</v>
      </c>
      <c r="H869" s="3">
        <f t="shared" si="179"/>
        <v>160.25331636363637</v>
      </c>
      <c r="I869" s="3">
        <f t="shared" si="180"/>
        <v>11.446665454545455</v>
      </c>
      <c r="J869" s="7">
        <f t="shared" si="188"/>
        <v>7238.7258022904271</v>
      </c>
      <c r="K869" s="3">
        <f t="shared" si="181"/>
        <v>17.354621818181819</v>
      </c>
      <c r="L869" s="7">
        <f t="shared" si="182"/>
        <v>783.91731038629052</v>
      </c>
      <c r="M869" s="27">
        <f t="shared" si="176"/>
        <v>9.0778298393714998</v>
      </c>
      <c r="N869" s="9"/>
      <c r="O869" s="10">
        <f t="shared" si="177"/>
        <v>11.745145809200274</v>
      </c>
      <c r="P869" s="10"/>
      <c r="Q869" s="29">
        <f t="shared" si="178"/>
        <v>0.10652043750087256</v>
      </c>
      <c r="R869" s="6">
        <f t="shared" si="183"/>
        <v>1.0019823171236515</v>
      </c>
      <c r="S869" s="6">
        <f t="shared" si="189"/>
        <v>13.692557315147566</v>
      </c>
      <c r="T869" s="13">
        <f t="shared" si="184"/>
        <v>0.11889433414901407</v>
      </c>
      <c r="U869" s="67">
        <f t="shared" si="185"/>
        <v>-2.6395550559896619E-2</v>
      </c>
      <c r="V869" s="13">
        <f t="shared" si="186"/>
        <v>0.14528988470891069</v>
      </c>
      <c r="Y869" s="28"/>
      <c r="Z869" s="28"/>
    </row>
    <row r="870" spans="1:26" x14ac:dyDescent="0.35">
      <c r="A870" s="1">
        <v>1942.1</v>
      </c>
      <c r="B870" s="2">
        <v>9.32</v>
      </c>
      <c r="C870" s="3">
        <v>0.61</v>
      </c>
      <c r="D870" s="4">
        <v>0.97</v>
      </c>
      <c r="E870" s="5">
        <v>16.7</v>
      </c>
      <c r="F870" s="3">
        <f t="shared" si="187"/>
        <v>1942.7916666666015</v>
      </c>
      <c r="G870" s="6">
        <f>G861*3/12+G873*9/12</f>
        <v>2.4675000000000002</v>
      </c>
      <c r="H870" s="3">
        <f t="shared" si="179"/>
        <v>170.00851976047909</v>
      </c>
      <c r="I870" s="3">
        <f t="shared" si="180"/>
        <v>11.127167065868264</v>
      </c>
      <c r="J870" s="7">
        <f t="shared" si="188"/>
        <v>7721.2584173327996</v>
      </c>
      <c r="K870" s="3">
        <f t="shared" si="181"/>
        <v>17.694019760479044</v>
      </c>
      <c r="L870" s="7">
        <f t="shared" si="182"/>
        <v>803.6073674691861</v>
      </c>
      <c r="M870" s="27">
        <f t="shared" si="176"/>
        <v>9.5991767493529849</v>
      </c>
      <c r="N870" s="9"/>
      <c r="O870" s="10">
        <f t="shared" si="177"/>
        <v>12.442152869609721</v>
      </c>
      <c r="P870" s="10"/>
      <c r="Q870" s="29">
        <f t="shared" si="178"/>
        <v>0.10252615661656954</v>
      </c>
      <c r="R870" s="6">
        <f t="shared" si="183"/>
        <v>1.0019830144904518</v>
      </c>
      <c r="S870" s="6">
        <f t="shared" si="189"/>
        <v>13.555392517884396</v>
      </c>
      <c r="T870" s="13">
        <f t="shared" si="184"/>
        <v>0.10988817439131737</v>
      </c>
      <c r="U870" s="67">
        <f t="shared" si="185"/>
        <v>-2.5294538636276176E-2</v>
      </c>
      <c r="V870" s="13">
        <f t="shared" si="186"/>
        <v>0.13518271302759355</v>
      </c>
      <c r="Y870" s="28"/>
      <c r="Z870" s="28"/>
    </row>
    <row r="871" spans="1:26" x14ac:dyDescent="0.35">
      <c r="A871" s="1">
        <v>1942.11</v>
      </c>
      <c r="B871" s="2">
        <v>9.4700000000000006</v>
      </c>
      <c r="C871" s="3">
        <v>0.6</v>
      </c>
      <c r="D871" s="4">
        <v>1</v>
      </c>
      <c r="E871" s="5">
        <v>16.8</v>
      </c>
      <c r="F871" s="3">
        <f t="shared" si="187"/>
        <v>1942.8749999999347</v>
      </c>
      <c r="G871" s="6">
        <f>G861*2/12+G873*10/12</f>
        <v>2.4683333333333337</v>
      </c>
      <c r="H871" s="3">
        <f t="shared" si="179"/>
        <v>171.71646607142858</v>
      </c>
      <c r="I871" s="3">
        <f t="shared" si="180"/>
        <v>10.879607142857143</v>
      </c>
      <c r="J871" s="7">
        <f t="shared" si="188"/>
        <v>7840.0045231787608</v>
      </c>
      <c r="K871" s="3">
        <f t="shared" si="181"/>
        <v>18.132678571428571</v>
      </c>
      <c r="L871" s="7">
        <f t="shared" si="182"/>
        <v>827.87798555213942</v>
      </c>
      <c r="M871" s="27">
        <f t="shared" si="176"/>
        <v>9.6613341521716531</v>
      </c>
      <c r="N871" s="9"/>
      <c r="O871" s="10">
        <f t="shared" si="177"/>
        <v>12.543111801092827</v>
      </c>
      <c r="P871" s="10"/>
      <c r="Q871" s="29">
        <f t="shared" si="178"/>
        <v>0.10323139333544554</v>
      </c>
      <c r="R871" s="6">
        <f t="shared" si="183"/>
        <v>1.001983711857092</v>
      </c>
      <c r="S871" s="6">
        <f t="shared" si="189"/>
        <v>13.501426194232602</v>
      </c>
      <c r="T871" s="13">
        <f t="shared" si="184"/>
        <v>0.11218932404266657</v>
      </c>
      <c r="U871" s="67">
        <f t="shared" si="185"/>
        <v>-2.4784204688455325E-2</v>
      </c>
      <c r="V871" s="13">
        <f t="shared" si="186"/>
        <v>0.1369735287311219</v>
      </c>
      <c r="Y871" s="28"/>
      <c r="Z871" s="28"/>
    </row>
    <row r="872" spans="1:26" x14ac:dyDescent="0.35">
      <c r="A872" s="1">
        <v>1942.12</v>
      </c>
      <c r="B872" s="2">
        <v>9.52</v>
      </c>
      <c r="C872" s="3">
        <v>0.59</v>
      </c>
      <c r="D872" s="4">
        <v>1.03</v>
      </c>
      <c r="E872" s="5">
        <v>16.899999999999999</v>
      </c>
      <c r="F872" s="3">
        <f t="shared" si="187"/>
        <v>1942.958333333268</v>
      </c>
      <c r="G872" s="6">
        <f>G861*1/12+G873*11/12</f>
        <v>2.4691666666666667</v>
      </c>
      <c r="H872" s="3">
        <f t="shared" si="179"/>
        <v>171.60166153846154</v>
      </c>
      <c r="I872" s="3">
        <f t="shared" si="180"/>
        <v>10.634976923076923</v>
      </c>
      <c r="J872" s="7">
        <f t="shared" si="188"/>
        <v>7875.2260777120127</v>
      </c>
      <c r="K872" s="3">
        <f t="shared" si="181"/>
        <v>18.566146153846155</v>
      </c>
      <c r="L872" s="7">
        <f t="shared" si="182"/>
        <v>852.04651891211904</v>
      </c>
      <c r="M872" s="27">
        <f t="shared" si="176"/>
        <v>9.6175141032831739</v>
      </c>
      <c r="N872" s="9"/>
      <c r="O872" s="10">
        <f t="shared" si="177"/>
        <v>12.504872502621097</v>
      </c>
      <c r="P872" s="10"/>
      <c r="Q872" s="29">
        <f t="shared" si="178"/>
        <v>0.10508258054935476</v>
      </c>
      <c r="R872" s="6">
        <f t="shared" si="183"/>
        <v>1.0019844092235723</v>
      </c>
      <c r="S872" s="6">
        <f t="shared" si="189"/>
        <v>13.448160558707544</v>
      </c>
      <c r="T872" s="13">
        <f t="shared" si="184"/>
        <v>0.1165999104835409</v>
      </c>
      <c r="U872" s="67">
        <f t="shared" si="185"/>
        <v>-2.4276050828246576E-2</v>
      </c>
      <c r="V872" s="13">
        <f t="shared" si="186"/>
        <v>0.14087596131178748</v>
      </c>
      <c r="Y872" s="28"/>
      <c r="Z872" s="28"/>
    </row>
    <row r="873" spans="1:26" x14ac:dyDescent="0.35">
      <c r="A873" s="1">
        <v>1943.01</v>
      </c>
      <c r="B873" s="2">
        <v>10.09</v>
      </c>
      <c r="C873" s="3">
        <v>0.59</v>
      </c>
      <c r="D873" s="4">
        <v>1.0433300000000001</v>
      </c>
      <c r="E873" s="5">
        <v>16.899999999999999</v>
      </c>
      <c r="F873" s="3">
        <f t="shared" si="187"/>
        <v>1943.0416666666013</v>
      </c>
      <c r="G873" s="6">
        <v>2.4700000000000002</v>
      </c>
      <c r="H873" s="3">
        <f t="shared" si="179"/>
        <v>181.8761307692308</v>
      </c>
      <c r="I873" s="3">
        <f t="shared" si="180"/>
        <v>10.634976923076923</v>
      </c>
      <c r="J873" s="7">
        <f t="shared" si="188"/>
        <v>8387.4190902942992</v>
      </c>
      <c r="K873" s="3">
        <f t="shared" si="181"/>
        <v>18.806424530769235</v>
      </c>
      <c r="L873" s="7">
        <f t="shared" si="182"/>
        <v>867.27908418996549</v>
      </c>
      <c r="M873" s="27">
        <f t="shared" si="176"/>
        <v>10.150534220432078</v>
      </c>
      <c r="N873" s="9"/>
      <c r="O873" s="10">
        <f t="shared" si="177"/>
        <v>13.21356577053839</v>
      </c>
      <c r="P873" s="10"/>
      <c r="Q873" s="29">
        <f t="shared" si="178"/>
        <v>0.10119365235814602</v>
      </c>
      <c r="R873" s="6">
        <f t="shared" si="183"/>
        <v>1.0019851065898928</v>
      </c>
      <c r="S873" s="6">
        <f t="shared" si="189"/>
        <v>13.474847212560325</v>
      </c>
      <c r="T873" s="13">
        <f t="shared" si="184"/>
        <v>0.11109544759668766</v>
      </c>
      <c r="U873" s="67">
        <f t="shared" si="185"/>
        <v>-2.3979650422291221E-2</v>
      </c>
      <c r="V873" s="13">
        <f t="shared" si="186"/>
        <v>0.13507509801897888</v>
      </c>
      <c r="Y873" s="28"/>
      <c r="Z873" s="28"/>
    </row>
    <row r="874" spans="1:26" x14ac:dyDescent="0.35">
      <c r="A874" s="1">
        <v>1943.02</v>
      </c>
      <c r="B874" s="2">
        <v>10.69</v>
      </c>
      <c r="C874" s="3">
        <v>0.59</v>
      </c>
      <c r="D874" s="4">
        <v>1.05667</v>
      </c>
      <c r="E874" s="5">
        <v>16.899999999999999</v>
      </c>
      <c r="F874" s="3">
        <f t="shared" si="187"/>
        <v>1943.1249999999345</v>
      </c>
      <c r="G874" s="6">
        <f>G873*11/12+G885*1/12</f>
        <v>2.4708333333333332</v>
      </c>
      <c r="H874" s="3">
        <f t="shared" si="179"/>
        <v>192.69136153846156</v>
      </c>
      <c r="I874" s="3">
        <f t="shared" si="180"/>
        <v>10.634976923076923</v>
      </c>
      <c r="J874" s="7">
        <f t="shared" si="188"/>
        <v>8927.0457397276696</v>
      </c>
      <c r="K874" s="3">
        <f t="shared" si="181"/>
        <v>19.046883161538464</v>
      </c>
      <c r="L874" s="7">
        <f t="shared" si="182"/>
        <v>882.40799081366106</v>
      </c>
      <c r="M874" s="27">
        <f t="shared" si="176"/>
        <v>10.708982995221264</v>
      </c>
      <c r="N874" s="9"/>
      <c r="O874" s="10">
        <f t="shared" si="177"/>
        <v>13.952601800590953</v>
      </c>
      <c r="P874" s="10"/>
      <c r="Q874" s="29">
        <f t="shared" si="178"/>
        <v>9.7654449052904879E-2</v>
      </c>
      <c r="R874" s="6">
        <f t="shared" si="183"/>
        <v>1.001985803956053</v>
      </c>
      <c r="S874" s="6">
        <f t="shared" si="189"/>
        <v>13.501596220559778</v>
      </c>
      <c r="T874" s="13">
        <f t="shared" si="184"/>
        <v>0.10374760436908259</v>
      </c>
      <c r="U874" s="67">
        <f t="shared" si="185"/>
        <v>-2.3330119465403643E-2</v>
      </c>
      <c r="V874" s="13">
        <f t="shared" si="186"/>
        <v>0.12707772383448623</v>
      </c>
      <c r="Y874" s="28"/>
      <c r="Z874" s="28"/>
    </row>
    <row r="875" spans="1:26" x14ac:dyDescent="0.35">
      <c r="A875" s="1">
        <v>1943.03</v>
      </c>
      <c r="B875" s="2">
        <v>11.07</v>
      </c>
      <c r="C875" s="3">
        <v>0.59</v>
      </c>
      <c r="D875" s="4">
        <v>1.07</v>
      </c>
      <c r="E875" s="5">
        <v>17.2</v>
      </c>
      <c r="F875" s="3">
        <f t="shared" si="187"/>
        <v>1943.2083333332678</v>
      </c>
      <c r="G875" s="6">
        <f>G873*10/12+G885*2/12</f>
        <v>2.4716666666666667</v>
      </c>
      <c r="H875" s="3">
        <f t="shared" si="179"/>
        <v>196.06064127906978</v>
      </c>
      <c r="I875" s="3">
        <f t="shared" si="180"/>
        <v>10.449483139534884</v>
      </c>
      <c r="J875" s="7">
        <f t="shared" si="188"/>
        <v>9123.4805905035519</v>
      </c>
      <c r="K875" s="3">
        <f t="shared" si="181"/>
        <v>18.950757558139536</v>
      </c>
      <c r="L875" s="7">
        <f t="shared" si="182"/>
        <v>881.85404081651302</v>
      </c>
      <c r="M875" s="27">
        <f t="shared" si="176"/>
        <v>10.850541744036802</v>
      </c>
      <c r="N875" s="9"/>
      <c r="O875" s="10">
        <f t="shared" si="177"/>
        <v>14.146459872218621</v>
      </c>
      <c r="P875" s="10"/>
      <c r="Q875" s="29">
        <f t="shared" si="178"/>
        <v>9.9055216600679952E-2</v>
      </c>
      <c r="R875" s="6">
        <f t="shared" si="183"/>
        <v>1.0019865013220532</v>
      </c>
      <c r="S875" s="6">
        <f t="shared" si="189"/>
        <v>13.292447143565951</v>
      </c>
      <c r="T875" s="13">
        <f t="shared" si="184"/>
        <v>0.10198223940225404</v>
      </c>
      <c r="U875" s="67">
        <f t="shared" si="185"/>
        <v>-2.1698297281205203E-2</v>
      </c>
      <c r="V875" s="13">
        <f t="shared" si="186"/>
        <v>0.12368053668345924</v>
      </c>
      <c r="Y875" s="28"/>
      <c r="Z875" s="28"/>
    </row>
    <row r="876" spans="1:26" x14ac:dyDescent="0.35">
      <c r="A876" s="1">
        <v>1943.04</v>
      </c>
      <c r="B876" s="2">
        <v>11.44</v>
      </c>
      <c r="C876" s="3">
        <v>0.59</v>
      </c>
      <c r="D876" s="4">
        <v>1.08</v>
      </c>
      <c r="E876" s="5">
        <v>17.399999999999999</v>
      </c>
      <c r="F876" s="3">
        <f t="shared" si="187"/>
        <v>1943.291666666601</v>
      </c>
      <c r="G876" s="6">
        <f>G873*9/12+G885*3/12</f>
        <v>2.4725000000000001</v>
      </c>
      <c r="H876" s="3">
        <f t="shared" si="179"/>
        <v>200.28481379310347</v>
      </c>
      <c r="I876" s="3">
        <f t="shared" si="180"/>
        <v>10.329374137931035</v>
      </c>
      <c r="J876" s="7">
        <f t="shared" si="188"/>
        <v>9360.1036883965789</v>
      </c>
      <c r="K876" s="3">
        <f t="shared" si="181"/>
        <v>18.908006896551729</v>
      </c>
      <c r="L876" s="7">
        <f t="shared" si="182"/>
        <v>883.64615240107582</v>
      </c>
      <c r="M876" s="27">
        <f t="shared" si="176"/>
        <v>11.039227142939687</v>
      </c>
      <c r="N876" s="9"/>
      <c r="O876" s="10">
        <f t="shared" si="177"/>
        <v>14.400210502607527</v>
      </c>
      <c r="P876" s="10"/>
      <c r="Q876" s="29">
        <f t="shared" si="178"/>
        <v>9.8664954260692661E-2</v>
      </c>
      <c r="R876" s="6">
        <f t="shared" si="183"/>
        <v>1.0019871986878939</v>
      </c>
      <c r="S876" s="6">
        <f t="shared" si="189"/>
        <v>13.16576234753491</v>
      </c>
      <c r="T876" s="13">
        <f t="shared" si="184"/>
        <v>9.4147168650394741E-2</v>
      </c>
      <c r="U876" s="67">
        <f t="shared" si="185"/>
        <v>-2.1028564348838708E-2</v>
      </c>
      <c r="V876" s="13">
        <f t="shared" si="186"/>
        <v>0.11517573299923345</v>
      </c>
      <c r="Y876" s="28"/>
      <c r="Z876" s="28"/>
    </row>
    <row r="877" spans="1:26" x14ac:dyDescent="0.35">
      <c r="A877" s="1">
        <v>1943.05</v>
      </c>
      <c r="B877" s="2">
        <v>11.89</v>
      </c>
      <c r="C877" s="3">
        <v>0.59</v>
      </c>
      <c r="D877" s="4">
        <v>1.0900000000000001</v>
      </c>
      <c r="E877" s="5">
        <v>17.5</v>
      </c>
      <c r="F877" s="3">
        <f t="shared" si="187"/>
        <v>1943.3749999999343</v>
      </c>
      <c r="G877" s="6">
        <f>G873*8/12+G885*4/12</f>
        <v>2.4733333333333336</v>
      </c>
      <c r="H877" s="3">
        <f t="shared" si="179"/>
        <v>206.97364628571432</v>
      </c>
      <c r="I877" s="3">
        <f t="shared" si="180"/>
        <v>10.270349142857143</v>
      </c>
      <c r="J877" s="7">
        <f t="shared" si="188"/>
        <v>9712.6972047104809</v>
      </c>
      <c r="K877" s="3">
        <f t="shared" si="181"/>
        <v>18.974034857142861</v>
      </c>
      <c r="L877" s="7">
        <f t="shared" si="182"/>
        <v>890.39865038977496</v>
      </c>
      <c r="M877" s="27">
        <f t="shared" si="176"/>
        <v>11.36221580061369</v>
      </c>
      <c r="N877" s="9"/>
      <c r="O877" s="10">
        <f t="shared" si="177"/>
        <v>14.827344489187844</v>
      </c>
      <c r="P877" s="10"/>
      <c r="Q877" s="29">
        <f t="shared" si="178"/>
        <v>9.6673607448530624E-2</v>
      </c>
      <c r="R877" s="6">
        <f t="shared" si="183"/>
        <v>1.0019878960535744</v>
      </c>
      <c r="S877" s="6">
        <f t="shared" si="189"/>
        <v>13.11654290272164</v>
      </c>
      <c r="T877" s="13">
        <f t="shared" si="184"/>
        <v>9.0788774874241529E-2</v>
      </c>
      <c r="U877" s="67">
        <f t="shared" si="185"/>
        <v>-2.2651444214162098E-2</v>
      </c>
      <c r="V877" s="13">
        <f t="shared" si="186"/>
        <v>0.11344021908840363</v>
      </c>
      <c r="Y877" s="28"/>
      <c r="Z877" s="28"/>
    </row>
    <row r="878" spans="1:26" x14ac:dyDescent="0.35">
      <c r="A878" s="1">
        <v>1943.06</v>
      </c>
      <c r="B878" s="2">
        <v>12.1</v>
      </c>
      <c r="C878" s="3">
        <v>0.59</v>
      </c>
      <c r="D878" s="4">
        <v>1.1000000000000001</v>
      </c>
      <c r="E878" s="5">
        <v>17.5</v>
      </c>
      <c r="F878" s="3">
        <f t="shared" si="187"/>
        <v>1943.4583333332675</v>
      </c>
      <c r="G878" s="6">
        <f>G873*7/12+G885*5/12</f>
        <v>2.4741666666666671</v>
      </c>
      <c r="H878" s="3">
        <f t="shared" si="179"/>
        <v>210.62919428571431</v>
      </c>
      <c r="I878" s="3">
        <f t="shared" si="180"/>
        <v>10.270349142857143</v>
      </c>
      <c r="J878" s="7">
        <f t="shared" si="188"/>
        <v>9924.4051406976523</v>
      </c>
      <c r="K878" s="3">
        <f t="shared" si="181"/>
        <v>19.148108571428576</v>
      </c>
      <c r="L878" s="7">
        <f t="shared" si="182"/>
        <v>902.21864915433218</v>
      </c>
      <c r="M878" s="27">
        <f t="shared" si="176"/>
        <v>11.516744786451227</v>
      </c>
      <c r="N878" s="9"/>
      <c r="O878" s="10">
        <f t="shared" si="177"/>
        <v>15.033775620802533</v>
      </c>
      <c r="P878" s="10"/>
      <c r="Q878" s="29">
        <f t="shared" si="178"/>
        <v>9.4667767857563812E-2</v>
      </c>
      <c r="R878" s="6">
        <f t="shared" si="183"/>
        <v>1.0019885934190949</v>
      </c>
      <c r="S878" s="6">
        <f t="shared" si="189"/>
        <v>13.142617226594501</v>
      </c>
      <c r="T878" s="13">
        <f t="shared" si="184"/>
        <v>8.4604209985769119E-2</v>
      </c>
      <c r="U878" s="67">
        <f t="shared" si="185"/>
        <v>-2.3462326496268671E-2</v>
      </c>
      <c r="V878" s="13">
        <f t="shared" si="186"/>
        <v>0.10806653648203779</v>
      </c>
      <c r="Y878" s="28"/>
      <c r="Z878" s="28"/>
    </row>
    <row r="879" spans="1:26" x14ac:dyDescent="0.35">
      <c r="A879" s="1">
        <v>1943.07</v>
      </c>
      <c r="B879" s="2">
        <v>12.35</v>
      </c>
      <c r="C879" s="3">
        <v>0.593333</v>
      </c>
      <c r="D879" s="4">
        <v>1.0933299999999999</v>
      </c>
      <c r="E879" s="5">
        <v>17.399999999999999</v>
      </c>
      <c r="F879" s="3">
        <f t="shared" si="187"/>
        <v>1943.5416666666008</v>
      </c>
      <c r="G879" s="6">
        <f>G873*6/12+G885*6/12</f>
        <v>2.4750000000000001</v>
      </c>
      <c r="H879" s="3">
        <f t="shared" si="179"/>
        <v>216.2165603448276</v>
      </c>
      <c r="I879" s="3">
        <f t="shared" si="180"/>
        <v>10.387726348103449</v>
      </c>
      <c r="J879" s="7">
        <f t="shared" si="188"/>
        <v>10228.457411583668</v>
      </c>
      <c r="K879" s="3">
        <f t="shared" si="181"/>
        <v>19.141380722413796</v>
      </c>
      <c r="L879" s="7">
        <f t="shared" si="182"/>
        <v>905.51249731228938</v>
      </c>
      <c r="M879" s="27">
        <f t="shared" si="176"/>
        <v>11.77421334178165</v>
      </c>
      <c r="N879" s="9"/>
      <c r="O879" s="10">
        <f t="shared" si="177"/>
        <v>15.373683748422989</v>
      </c>
      <c r="P879" s="10"/>
      <c r="Q879" s="29">
        <f t="shared" si="178"/>
        <v>8.8973877625299957E-2</v>
      </c>
      <c r="R879" s="6">
        <f t="shared" si="183"/>
        <v>1.0019892907844554</v>
      </c>
      <c r="S879" s="6">
        <f t="shared" si="189"/>
        <v>13.244435034633181</v>
      </c>
      <c r="T879" s="13">
        <f t="shared" si="184"/>
        <v>8.3387900587165165E-2</v>
      </c>
      <c r="U879" s="67">
        <f t="shared" si="185"/>
        <v>-2.2466967654152681E-2</v>
      </c>
      <c r="V879" s="13">
        <f t="shared" si="186"/>
        <v>0.10585486824131785</v>
      </c>
      <c r="Y879" s="28"/>
      <c r="Z879" s="28"/>
    </row>
    <row r="880" spans="1:26" x14ac:dyDescent="0.35">
      <c r="A880" s="1">
        <v>1943.08</v>
      </c>
      <c r="B880" s="2">
        <v>11.74</v>
      </c>
      <c r="C880" s="3">
        <v>0.59666699999999995</v>
      </c>
      <c r="D880" s="4">
        <v>1.08667</v>
      </c>
      <c r="E880" s="5">
        <v>17.3</v>
      </c>
      <c r="F880" s="3">
        <f t="shared" si="187"/>
        <v>1943.6249999999341</v>
      </c>
      <c r="G880" s="6">
        <f>G873*5/12+G885*7/12</f>
        <v>2.4758333333333331</v>
      </c>
      <c r="H880" s="3">
        <f t="shared" si="179"/>
        <v>206.72511329479769</v>
      </c>
      <c r="I880" s="3">
        <f t="shared" si="180"/>
        <v>10.506478123872832</v>
      </c>
      <c r="J880" s="7">
        <f t="shared" si="188"/>
        <v>9820.8686506580307</v>
      </c>
      <c r="K880" s="3">
        <f t="shared" si="181"/>
        <v>19.134751180924855</v>
      </c>
      <c r="L880" s="7">
        <f t="shared" si="182"/>
        <v>909.03265218147885</v>
      </c>
      <c r="M880" s="27">
        <f t="shared" si="176"/>
        <v>11.210545904158964</v>
      </c>
      <c r="N880" s="9"/>
      <c r="O880" s="10">
        <f t="shared" si="177"/>
        <v>14.645291104906281</v>
      </c>
      <c r="P880" s="10"/>
      <c r="Q880" s="29">
        <f t="shared" si="178"/>
        <v>9.1861500047827879E-2</v>
      </c>
      <c r="R880" s="6">
        <f t="shared" si="183"/>
        <v>1.0019899881496559</v>
      </c>
      <c r="S880" s="6">
        <f t="shared" si="189"/>
        <v>13.347491790124645</v>
      </c>
      <c r="T880" s="13">
        <f t="shared" si="184"/>
        <v>8.8370802794813574E-2</v>
      </c>
      <c r="U880" s="67">
        <f t="shared" si="185"/>
        <v>-2.3517423096650725E-2</v>
      </c>
      <c r="V880" s="13">
        <f t="shared" si="186"/>
        <v>0.1118882258914643</v>
      </c>
      <c r="Y880" s="28"/>
      <c r="Z880" s="28"/>
    </row>
    <row r="881" spans="1:26" x14ac:dyDescent="0.35">
      <c r="A881" s="1">
        <v>1943.09</v>
      </c>
      <c r="B881" s="2">
        <v>11.99</v>
      </c>
      <c r="C881" s="3">
        <v>0.6</v>
      </c>
      <c r="D881" s="4">
        <v>1.08</v>
      </c>
      <c r="E881" s="5">
        <v>17.399999999999999</v>
      </c>
      <c r="F881" s="3">
        <f t="shared" si="187"/>
        <v>1943.7083333332673</v>
      </c>
      <c r="G881" s="6">
        <f>G873*4/12+G885*8/12</f>
        <v>2.4766666666666666</v>
      </c>
      <c r="H881" s="3">
        <f t="shared" si="179"/>
        <v>209.9138913793104</v>
      </c>
      <c r="I881" s="3">
        <f t="shared" si="180"/>
        <v>10.504448275862069</v>
      </c>
      <c r="J881" s="7">
        <f t="shared" si="188"/>
        <v>10013.943747590822</v>
      </c>
      <c r="K881" s="3">
        <f t="shared" si="181"/>
        <v>18.908006896551729</v>
      </c>
      <c r="L881" s="7">
        <f t="shared" si="182"/>
        <v>902.00660945772211</v>
      </c>
      <c r="M881" s="27">
        <f t="shared" si="176"/>
        <v>11.336281939610284</v>
      </c>
      <c r="N881" s="9"/>
      <c r="O881" s="10">
        <f t="shared" si="177"/>
        <v>14.816447618832884</v>
      </c>
      <c r="P881" s="10"/>
      <c r="Q881" s="29">
        <f t="shared" si="178"/>
        <v>9.1456132605392371E-2</v>
      </c>
      <c r="R881" s="6">
        <f t="shared" si="183"/>
        <v>1.0019906855146967</v>
      </c>
      <c r="S881" s="6">
        <f t="shared" si="189"/>
        <v>13.297190766243276</v>
      </c>
      <c r="T881" s="13">
        <f t="shared" si="184"/>
        <v>8.1708159362284372E-2</v>
      </c>
      <c r="U881" s="67">
        <f t="shared" si="185"/>
        <v>-2.2238596143089873E-2</v>
      </c>
      <c r="V881" s="13">
        <f t="shared" si="186"/>
        <v>0.10394675550537424</v>
      </c>
      <c r="Y881" s="28"/>
      <c r="Z881" s="28"/>
    </row>
    <row r="882" spans="1:26" x14ac:dyDescent="0.35">
      <c r="A882" s="1">
        <v>1943.1</v>
      </c>
      <c r="B882" s="2">
        <v>11.88</v>
      </c>
      <c r="C882" s="3">
        <v>0.60333300000000001</v>
      </c>
      <c r="D882" s="4">
        <v>1.0333300000000001</v>
      </c>
      <c r="E882" s="5">
        <v>17.399999999999999</v>
      </c>
      <c r="F882" s="3">
        <f t="shared" si="187"/>
        <v>1943.7916666666006</v>
      </c>
      <c r="G882" s="6">
        <f>G873*3/12+G885*9/12</f>
        <v>2.4775</v>
      </c>
      <c r="H882" s="3">
        <f t="shared" si="179"/>
        <v>207.988075862069</v>
      </c>
      <c r="I882" s="3">
        <f t="shared" si="180"/>
        <v>10.562800486034485</v>
      </c>
      <c r="J882" s="7">
        <f t="shared" si="188"/>
        <v>9964.0642436725921</v>
      </c>
      <c r="K882" s="3">
        <f t="shared" si="181"/>
        <v>18.090935894827592</v>
      </c>
      <c r="L882" s="7">
        <f t="shared" si="182"/>
        <v>866.68068223183502</v>
      </c>
      <c r="M882" s="27">
        <f t="shared" si="176"/>
        <v>11.187335503326029</v>
      </c>
      <c r="N882" s="9"/>
      <c r="O882" s="10">
        <f t="shared" si="177"/>
        <v>14.62998701387413</v>
      </c>
      <c r="P882" s="10"/>
      <c r="Q882" s="29">
        <f t="shared" si="178"/>
        <v>9.2622244629765968E-2</v>
      </c>
      <c r="R882" s="6">
        <f t="shared" si="183"/>
        <v>1.0019913828795777</v>
      </c>
      <c r="S882" s="6">
        <f t="shared" si="189"/>
        <v>13.323661291287795</v>
      </c>
      <c r="T882" s="13">
        <f t="shared" si="184"/>
        <v>8.5596312240796113E-2</v>
      </c>
      <c r="U882" s="67">
        <f t="shared" si="185"/>
        <v>-2.0793521082683286E-2</v>
      </c>
      <c r="V882" s="13">
        <f t="shared" si="186"/>
        <v>0.1063898333234794</v>
      </c>
      <c r="Y882" s="28"/>
      <c r="Z882" s="28"/>
    </row>
    <row r="883" spans="1:26" x14ac:dyDescent="0.35">
      <c r="A883" s="1">
        <v>1943.11</v>
      </c>
      <c r="B883" s="2">
        <v>11.33</v>
      </c>
      <c r="C883" s="3">
        <v>0.60666699999999996</v>
      </c>
      <c r="D883" s="4">
        <v>0.98666699999999996</v>
      </c>
      <c r="E883" s="5">
        <v>17.399999999999999</v>
      </c>
      <c r="F883" s="3">
        <f t="shared" si="187"/>
        <v>1943.8749999999338</v>
      </c>
      <c r="G883" s="6">
        <f>G873*2/12+G885*10/12</f>
        <v>2.4783333333333335</v>
      </c>
      <c r="H883" s="3">
        <f t="shared" si="179"/>
        <v>198.35899827586209</v>
      </c>
      <c r="I883" s="3">
        <f t="shared" si="180"/>
        <v>10.621170203620689</v>
      </c>
      <c r="J883" s="7">
        <f t="shared" si="188"/>
        <v>9545.1672526111233</v>
      </c>
      <c r="K883" s="3">
        <f t="shared" si="181"/>
        <v>17.273987445000003</v>
      </c>
      <c r="L883" s="7">
        <f t="shared" si="182"/>
        <v>831.23579325966989</v>
      </c>
      <c r="M883" s="27">
        <f t="shared" si="176"/>
        <v>10.631033673001415</v>
      </c>
      <c r="N883" s="9"/>
      <c r="O883" s="10">
        <f t="shared" si="177"/>
        <v>13.915069560218244</v>
      </c>
      <c r="P883" s="10"/>
      <c r="Q883" s="29">
        <f t="shared" si="178"/>
        <v>9.7291352451369939E-2</v>
      </c>
      <c r="R883" s="6">
        <f t="shared" si="183"/>
        <v>1.0019920802442988</v>
      </c>
      <c r="S883" s="6">
        <f t="shared" si="189"/>
        <v>13.350193802276557</v>
      </c>
      <c r="T883" s="13">
        <f t="shared" si="184"/>
        <v>9.3595732603532156E-2</v>
      </c>
      <c r="U883" s="67">
        <f t="shared" si="185"/>
        <v>-2.0578290515885667E-2</v>
      </c>
      <c r="V883" s="13">
        <f t="shared" si="186"/>
        <v>0.11417402311941782</v>
      </c>
      <c r="Y883" s="28"/>
      <c r="Z883" s="28"/>
    </row>
    <row r="884" spans="1:26" x14ac:dyDescent="0.35">
      <c r="A884" s="1">
        <v>1943.12</v>
      </c>
      <c r="B884" s="2">
        <v>11.48</v>
      </c>
      <c r="C884" s="3">
        <v>0.61</v>
      </c>
      <c r="D884" s="4">
        <v>0.94</v>
      </c>
      <c r="E884" s="5">
        <v>17.399999999999999</v>
      </c>
      <c r="F884" s="3">
        <f t="shared" si="187"/>
        <v>1943.9583333332671</v>
      </c>
      <c r="G884" s="6">
        <f>G873*1/12+G885*11/12</f>
        <v>2.479166666666667</v>
      </c>
      <c r="H884" s="3">
        <f t="shared" si="179"/>
        <v>200.98511034482763</v>
      </c>
      <c r="I884" s="3">
        <f t="shared" si="180"/>
        <v>10.679522413793105</v>
      </c>
      <c r="J884" s="7">
        <f t="shared" si="188"/>
        <v>9714.3629945851826</v>
      </c>
      <c r="K884" s="3">
        <f t="shared" si="181"/>
        <v>16.456968965517245</v>
      </c>
      <c r="L884" s="7">
        <f t="shared" si="182"/>
        <v>795.42693509669607</v>
      </c>
      <c r="M884" s="27">
        <f t="shared" si="176"/>
        <v>10.73736031604107</v>
      </c>
      <c r="N884" s="9"/>
      <c r="O884" s="10">
        <f t="shared" si="177"/>
        <v>14.068001177874832</v>
      </c>
      <c r="P884" s="10"/>
      <c r="Q884" s="29">
        <f t="shared" si="178"/>
        <v>9.6351548668495671E-2</v>
      </c>
      <c r="R884" s="6">
        <f t="shared" si="183"/>
        <v>1.0019927776088597</v>
      </c>
      <c r="S884" s="6">
        <f t="shared" si="189"/>
        <v>13.376788459607631</v>
      </c>
      <c r="T884" s="13">
        <f t="shared" si="184"/>
        <v>9.3668303002424791E-2</v>
      </c>
      <c r="U884" s="67">
        <f t="shared" si="185"/>
        <v>-1.9788936567351478E-2</v>
      </c>
      <c r="V884" s="13">
        <f t="shared" si="186"/>
        <v>0.11345723956977627</v>
      </c>
      <c r="Y884" s="28"/>
      <c r="Z884" s="28"/>
    </row>
    <row r="885" spans="1:26" x14ac:dyDescent="0.35">
      <c r="A885" s="1">
        <v>1944.01</v>
      </c>
      <c r="B885" s="2">
        <v>11.85</v>
      </c>
      <c r="C885" s="3">
        <v>0.61333300000000002</v>
      </c>
      <c r="D885" s="4">
        <v>0.93666700000000003</v>
      </c>
      <c r="E885" s="5">
        <v>17.399999999999999</v>
      </c>
      <c r="F885" s="3">
        <f t="shared" si="187"/>
        <v>1944.0416666666003</v>
      </c>
      <c r="G885" s="6">
        <v>2.48</v>
      </c>
      <c r="H885" s="3">
        <f t="shared" si="179"/>
        <v>207.46285344827589</v>
      </c>
      <c r="I885" s="3">
        <f t="shared" si="180"/>
        <v>10.737874623965519</v>
      </c>
      <c r="J885" s="7">
        <f t="shared" si="188"/>
        <v>10070.706716235269</v>
      </c>
      <c r="K885" s="3">
        <f t="shared" si="181"/>
        <v>16.398616755344829</v>
      </c>
      <c r="L885" s="7">
        <f t="shared" si="182"/>
        <v>796.02520234396115</v>
      </c>
      <c r="M885" s="27">
        <f t="shared" si="176"/>
        <v>11.052412763977468</v>
      </c>
      <c r="N885" s="9"/>
      <c r="O885" s="10">
        <f t="shared" si="177"/>
        <v>14.494846472285829</v>
      </c>
      <c r="P885" s="10"/>
      <c r="Q885" s="29">
        <f t="shared" si="178"/>
        <v>9.3688437178742895E-2</v>
      </c>
      <c r="R885" s="6">
        <f t="shared" si="183"/>
        <v>1.0028721608445137</v>
      </c>
      <c r="S885" s="6">
        <f t="shared" si="189"/>
        <v>13.403445424128391</v>
      </c>
      <c r="T885" s="13">
        <f t="shared" si="184"/>
        <v>9.2989031993344629E-2</v>
      </c>
      <c r="U885" s="67">
        <f t="shared" si="185"/>
        <v>-1.8831791717297874E-2</v>
      </c>
      <c r="V885" s="13">
        <f t="shared" si="186"/>
        <v>0.1118208237106425</v>
      </c>
      <c r="Y885" s="28"/>
      <c r="Z885" s="28"/>
    </row>
    <row r="886" spans="1:26" x14ac:dyDescent="0.35">
      <c r="A886" s="1">
        <v>1944.02</v>
      </c>
      <c r="B886" s="2">
        <v>11.77</v>
      </c>
      <c r="C886" s="3">
        <v>0.61666699999999997</v>
      </c>
      <c r="D886" s="4">
        <v>0.93333299999999997</v>
      </c>
      <c r="E886" s="5">
        <v>17.399999999999999</v>
      </c>
      <c r="F886" s="3">
        <f t="shared" si="187"/>
        <v>1944.1249999999336</v>
      </c>
      <c r="G886" s="6">
        <f>G885*11/12+G897*1/12</f>
        <v>2.4708333333333332</v>
      </c>
      <c r="H886" s="3">
        <f t="shared" si="179"/>
        <v>206.06226034482759</v>
      </c>
      <c r="I886" s="3">
        <f t="shared" si="180"/>
        <v>10.796244341551724</v>
      </c>
      <c r="J886" s="7">
        <f t="shared" si="188"/>
        <v>10046.391625173346</v>
      </c>
      <c r="K886" s="3">
        <f t="shared" si="181"/>
        <v>16.340247037758623</v>
      </c>
      <c r="L886" s="7">
        <f t="shared" si="182"/>
        <v>796.65495621902426</v>
      </c>
      <c r="M886" s="27">
        <f t="shared" si="176"/>
        <v>10.94791888772472</v>
      </c>
      <c r="N886" s="9"/>
      <c r="O886" s="10">
        <f t="shared" si="177"/>
        <v>14.37248410954769</v>
      </c>
      <c r="P886" s="10"/>
      <c r="Q886" s="29">
        <f t="shared" si="178"/>
        <v>9.3868115119619969E-2</v>
      </c>
      <c r="R886" s="6">
        <f t="shared" si="183"/>
        <v>1.0028648755994189</v>
      </c>
      <c r="S886" s="6">
        <f t="shared" si="189"/>
        <v>13.441942275257148</v>
      </c>
      <c r="T886" s="13">
        <f t="shared" si="184"/>
        <v>9.6146841260784655E-2</v>
      </c>
      <c r="U886" s="67">
        <f t="shared" si="185"/>
        <v>-1.8824624324006334E-2</v>
      </c>
      <c r="V886" s="13">
        <f t="shared" si="186"/>
        <v>0.11497146558479099</v>
      </c>
      <c r="Y886" s="28"/>
      <c r="Z886" s="28"/>
    </row>
    <row r="887" spans="1:26" x14ac:dyDescent="0.35">
      <c r="A887" s="1">
        <v>1944.03</v>
      </c>
      <c r="B887" s="2">
        <v>12.1</v>
      </c>
      <c r="C887" s="3">
        <v>0.62</v>
      </c>
      <c r="D887" s="4">
        <v>0.93</v>
      </c>
      <c r="E887" s="5">
        <v>17.399999999999999</v>
      </c>
      <c r="F887" s="3">
        <f t="shared" si="187"/>
        <v>1944.2083333332669</v>
      </c>
      <c r="G887" s="6">
        <f>G885*10/12+G897*2/12</f>
        <v>2.4616666666666669</v>
      </c>
      <c r="H887" s="3">
        <f t="shared" si="179"/>
        <v>211.83970689655175</v>
      </c>
      <c r="I887" s="3">
        <f t="shared" si="180"/>
        <v>10.854596551724139</v>
      </c>
      <c r="J887" s="7">
        <f t="shared" si="188"/>
        <v>10372.166714689729</v>
      </c>
      <c r="K887" s="3">
        <f t="shared" si="181"/>
        <v>16.281894827586211</v>
      </c>
      <c r="L887" s="7">
        <f t="shared" si="182"/>
        <v>797.19959046788836</v>
      </c>
      <c r="M887" s="27">
        <f t="shared" si="176"/>
        <v>11.224693196180681</v>
      </c>
      <c r="N887" s="9"/>
      <c r="O887" s="10">
        <f t="shared" si="177"/>
        <v>14.749564229990964</v>
      </c>
      <c r="P887" s="10"/>
      <c r="Q887" s="29">
        <f t="shared" si="178"/>
        <v>9.170751556267559E-2</v>
      </c>
      <c r="R887" s="6">
        <f t="shared" si="183"/>
        <v>1.0028575905674066</v>
      </c>
      <c r="S887" s="6">
        <f t="shared" si="189"/>
        <v>13.480451767690329</v>
      </c>
      <c r="T887" s="13">
        <f t="shared" si="184"/>
        <v>9.5446051039833169E-2</v>
      </c>
      <c r="U887" s="67">
        <f t="shared" si="185"/>
        <v>-1.8042465139279096E-2</v>
      </c>
      <c r="V887" s="13">
        <f t="shared" si="186"/>
        <v>0.11348851617911226</v>
      </c>
      <c r="Y887" s="28"/>
      <c r="Z887" s="28"/>
    </row>
    <row r="888" spans="1:26" x14ac:dyDescent="0.35">
      <c r="A888" s="1">
        <v>1944.04</v>
      </c>
      <c r="B888" s="2">
        <v>11.89</v>
      </c>
      <c r="C888" s="3">
        <v>0.62333300000000003</v>
      </c>
      <c r="D888" s="4">
        <v>0.92666700000000002</v>
      </c>
      <c r="E888" s="5">
        <v>17.5</v>
      </c>
      <c r="F888" s="3">
        <f t="shared" si="187"/>
        <v>1944.2916666666001</v>
      </c>
      <c r="G888" s="6">
        <f>G885*9/12+G897*3/12</f>
        <v>2.4525000000000001</v>
      </c>
      <c r="H888" s="3">
        <f t="shared" si="179"/>
        <v>206.97364628571432</v>
      </c>
      <c r="I888" s="3">
        <f t="shared" si="180"/>
        <v>10.850589054685715</v>
      </c>
      <c r="J888" s="7">
        <f t="shared" si="188"/>
        <v>10178.185539257203</v>
      </c>
      <c r="K888" s="3">
        <f t="shared" si="181"/>
        <v>16.1308366596</v>
      </c>
      <c r="L888" s="7">
        <f t="shared" si="182"/>
        <v>793.25388217887746</v>
      </c>
      <c r="M888" s="27">
        <f t="shared" si="176"/>
        <v>10.938275188239398</v>
      </c>
      <c r="N888" s="9"/>
      <c r="O888" s="10">
        <f t="shared" si="177"/>
        <v>14.387983948343409</v>
      </c>
      <c r="P888" s="10"/>
      <c r="Q888" s="29">
        <f t="shared" si="178"/>
        <v>9.472082308911102E-2</v>
      </c>
      <c r="R888" s="6">
        <f t="shared" si="183"/>
        <v>1.0028503057486233</v>
      </c>
      <c r="S888" s="6">
        <f t="shared" si="189"/>
        <v>13.44172210305174</v>
      </c>
      <c r="T888" s="13">
        <f t="shared" si="184"/>
        <v>0.10271387995294945</v>
      </c>
      <c r="U888" s="67">
        <f t="shared" si="185"/>
        <v>-1.6506789364159613E-2</v>
      </c>
      <c r="V888" s="13">
        <f t="shared" si="186"/>
        <v>0.11922066931710906</v>
      </c>
      <c r="Y888" s="28"/>
      <c r="Z888" s="28"/>
    </row>
    <row r="889" spans="1:26" x14ac:dyDescent="0.35">
      <c r="A889" s="1">
        <v>1944.05</v>
      </c>
      <c r="B889" s="2">
        <v>12.1</v>
      </c>
      <c r="C889" s="3">
        <v>0.62666699999999997</v>
      </c>
      <c r="D889" s="4">
        <v>0.92333299999999996</v>
      </c>
      <c r="E889" s="5">
        <v>17.5</v>
      </c>
      <c r="F889" s="3">
        <f t="shared" si="187"/>
        <v>1944.3749999999334</v>
      </c>
      <c r="G889" s="6">
        <f>G885*8/12+G897*4/12</f>
        <v>2.4433333333333334</v>
      </c>
      <c r="H889" s="3">
        <f t="shared" si="179"/>
        <v>210.62919428571431</v>
      </c>
      <c r="I889" s="3">
        <f t="shared" si="180"/>
        <v>10.908625231028573</v>
      </c>
      <c r="J889" s="7">
        <f t="shared" si="188"/>
        <v>10402.655405785501</v>
      </c>
      <c r="K889" s="3">
        <f t="shared" si="181"/>
        <v>16.07280048325714</v>
      </c>
      <c r="L889" s="7">
        <f t="shared" si="182"/>
        <v>793.81115899092072</v>
      </c>
      <c r="M889" s="27">
        <f t="shared" si="176"/>
        <v>11.103736936792622</v>
      </c>
      <c r="N889" s="9"/>
      <c r="O889" s="10">
        <f t="shared" si="177"/>
        <v>14.620020758909014</v>
      </c>
      <c r="P889" s="10"/>
      <c r="Q889" s="29">
        <f t="shared" si="178"/>
        <v>9.3450168289046204E-2</v>
      </c>
      <c r="R889" s="6">
        <f t="shared" si="183"/>
        <v>1.0028430211432164</v>
      </c>
      <c r="S889" s="6">
        <f t="shared" si="189"/>
        <v>13.480035120833465</v>
      </c>
      <c r="T889" s="13">
        <f t="shared" si="184"/>
        <v>0.10466931871305518</v>
      </c>
      <c r="U889" s="67">
        <f t="shared" si="185"/>
        <v>-1.7660681040923332E-2</v>
      </c>
      <c r="V889" s="13">
        <f t="shared" si="186"/>
        <v>0.12232999975397851</v>
      </c>
      <c r="Y889" s="28"/>
      <c r="Z889" s="28"/>
    </row>
    <row r="890" spans="1:26" x14ac:dyDescent="0.35">
      <c r="A890" s="1">
        <v>1944.06</v>
      </c>
      <c r="B890" s="2">
        <v>12.67</v>
      </c>
      <c r="C890" s="3">
        <v>0.63</v>
      </c>
      <c r="D890" s="4">
        <v>0.92</v>
      </c>
      <c r="E890" s="5">
        <v>17.600000000000001</v>
      </c>
      <c r="F890" s="3">
        <f t="shared" si="187"/>
        <v>1944.4583333332666</v>
      </c>
      <c r="G890" s="6">
        <f>G885*7/12+G897*5/12</f>
        <v>2.4341666666666666</v>
      </c>
      <c r="H890" s="3">
        <f t="shared" si="179"/>
        <v>219.29826306818183</v>
      </c>
      <c r="I890" s="3">
        <f t="shared" si="180"/>
        <v>10.904333522727274</v>
      </c>
      <c r="J890" s="7">
        <f t="shared" si="188"/>
        <v>10875.686558517353</v>
      </c>
      <c r="K890" s="3">
        <f t="shared" si="181"/>
        <v>15.923788636363637</v>
      </c>
      <c r="L890" s="7">
        <f t="shared" si="182"/>
        <v>789.71046833748733</v>
      </c>
      <c r="M890" s="27">
        <f t="shared" si="176"/>
        <v>11.532785272532506</v>
      </c>
      <c r="N890" s="9"/>
      <c r="O890" s="10">
        <f t="shared" si="177"/>
        <v>15.197274767915024</v>
      </c>
      <c r="P890" s="10"/>
      <c r="Q890" s="29">
        <f t="shared" si="178"/>
        <v>9.0007150820361259E-2</v>
      </c>
      <c r="R890" s="6">
        <f t="shared" si="183"/>
        <v>1.0028357367513328</v>
      </c>
      <c r="S890" s="6">
        <f t="shared" si="189"/>
        <v>13.441550286910944</v>
      </c>
      <c r="T890" s="13">
        <f t="shared" si="184"/>
        <v>0.10110356093025819</v>
      </c>
      <c r="U890" s="67">
        <f t="shared" si="185"/>
        <v>-1.7272493554204682E-2</v>
      </c>
      <c r="V890" s="13">
        <f t="shared" si="186"/>
        <v>0.11837605448446287</v>
      </c>
      <c r="Y890" s="28"/>
      <c r="Z890" s="28"/>
    </row>
    <row r="891" spans="1:26" x14ac:dyDescent="0.35">
      <c r="A891" s="1">
        <v>1944.07</v>
      </c>
      <c r="B891" s="2">
        <v>13</v>
      </c>
      <c r="C891" s="3">
        <v>0.63333300000000003</v>
      </c>
      <c r="D891" s="4">
        <v>0.91333299999999995</v>
      </c>
      <c r="E891" s="5">
        <v>17.7</v>
      </c>
      <c r="F891" s="3">
        <f t="shared" si="187"/>
        <v>1944.5416666665999</v>
      </c>
      <c r="G891" s="6">
        <f>G885*6/12+G897*6/12</f>
        <v>2.4249999999999998</v>
      </c>
      <c r="H891" s="3">
        <f t="shared" si="179"/>
        <v>223.73881355932204</v>
      </c>
      <c r="I891" s="3">
        <f t="shared" si="180"/>
        <v>10.900090308305087</v>
      </c>
      <c r="J891" s="7">
        <f t="shared" si="188"/>
        <v>11140.954805269857</v>
      </c>
      <c r="K891" s="3">
        <f t="shared" si="181"/>
        <v>15.71908013881356</v>
      </c>
      <c r="L891" s="7">
        <f t="shared" si="182"/>
        <v>782.72320578165647</v>
      </c>
      <c r="M891" s="27">
        <f t="shared" si="176"/>
        <v>11.738774750180715</v>
      </c>
      <c r="N891" s="9"/>
      <c r="O891" s="10">
        <f t="shared" si="177"/>
        <v>15.480309849362946</v>
      </c>
      <c r="P891" s="10"/>
      <c r="Q891" s="29">
        <f t="shared" si="178"/>
        <v>8.9159659602390959E-2</v>
      </c>
      <c r="R891" s="6">
        <f t="shared" si="183"/>
        <v>1.0028284525731195</v>
      </c>
      <c r="S891" s="6">
        <f t="shared" si="189"/>
        <v>13.403510674404401</v>
      </c>
      <c r="T891" s="13">
        <f t="shared" si="184"/>
        <v>0.10325593048271875</v>
      </c>
      <c r="U891" s="67">
        <f t="shared" si="185"/>
        <v>-1.6105889233199111E-2</v>
      </c>
      <c r="V891" s="13">
        <f t="shared" si="186"/>
        <v>0.11936181971591786</v>
      </c>
      <c r="Y891" s="28"/>
      <c r="Z891" s="28"/>
    </row>
    <row r="892" spans="1:26" x14ac:dyDescent="0.35">
      <c r="A892" s="1">
        <v>1944.08</v>
      </c>
      <c r="B892" s="2">
        <v>12.81</v>
      </c>
      <c r="C892" s="3">
        <v>0.63666699999999998</v>
      </c>
      <c r="D892" s="4">
        <v>0.906667</v>
      </c>
      <c r="E892" s="5">
        <v>17.7</v>
      </c>
      <c r="F892" s="3">
        <f t="shared" si="187"/>
        <v>1944.6249999999332</v>
      </c>
      <c r="G892" s="6">
        <f>G885*5/12+G897*7/12</f>
        <v>2.4158333333333335</v>
      </c>
      <c r="H892" s="3">
        <f t="shared" si="179"/>
        <v>220.46878474576275</v>
      </c>
      <c r="I892" s="3">
        <f t="shared" si="180"/>
        <v>10.957470708644069</v>
      </c>
      <c r="J892" s="7">
        <f t="shared" si="188"/>
        <v>11023.593916276215</v>
      </c>
      <c r="K892" s="3">
        <f t="shared" si="181"/>
        <v>15.604353759491527</v>
      </c>
      <c r="L892" s="7">
        <f t="shared" si="182"/>
        <v>780.22863585389587</v>
      </c>
      <c r="M892" s="27">
        <f t="shared" si="176"/>
        <v>11.541711674209219</v>
      </c>
      <c r="N892" s="9"/>
      <c r="O892" s="10">
        <f t="shared" si="177"/>
        <v>15.233407930416274</v>
      </c>
      <c r="P892" s="10"/>
      <c r="Q892" s="29">
        <f t="shared" si="178"/>
        <v>9.0705821385116625E-2</v>
      </c>
      <c r="R892" s="6">
        <f t="shared" si="183"/>
        <v>1.0028211686087238</v>
      </c>
      <c r="S892" s="6">
        <f t="shared" si="189"/>
        <v>13.441421868660255</v>
      </c>
      <c r="T892" s="13">
        <f t="shared" si="184"/>
        <v>0.10704310601687039</v>
      </c>
      <c r="U892" s="67">
        <f t="shared" si="185"/>
        <v>-1.6717085013500887E-2</v>
      </c>
      <c r="V892" s="13">
        <f t="shared" si="186"/>
        <v>0.12376019103037128</v>
      </c>
      <c r="Y892" s="28"/>
      <c r="Z892" s="28"/>
    </row>
    <row r="893" spans="1:26" x14ac:dyDescent="0.35">
      <c r="A893" s="1">
        <v>1944.09</v>
      </c>
      <c r="B893" s="2">
        <v>12.6</v>
      </c>
      <c r="C893" s="3">
        <v>0.64</v>
      </c>
      <c r="D893" s="4">
        <v>0.9</v>
      </c>
      <c r="E893" s="5">
        <v>17.7</v>
      </c>
      <c r="F893" s="3">
        <f t="shared" si="187"/>
        <v>1944.7083333332664</v>
      </c>
      <c r="G893" s="6">
        <f>G885*4/12+G897*8/12</f>
        <v>2.4066666666666667</v>
      </c>
      <c r="H893" s="3">
        <f t="shared" si="179"/>
        <v>216.85454237288138</v>
      </c>
      <c r="I893" s="3">
        <f t="shared" si="180"/>
        <v>11.014833898305087</v>
      </c>
      <c r="J893" s="7">
        <f t="shared" si="188"/>
        <v>10888.775047146633</v>
      </c>
      <c r="K893" s="3">
        <f t="shared" si="181"/>
        <v>15.489610169491527</v>
      </c>
      <c r="L893" s="7">
        <f t="shared" si="182"/>
        <v>777.76964622475953</v>
      </c>
      <c r="M893" s="27">
        <f t="shared" si="176"/>
        <v>11.32856058469647</v>
      </c>
      <c r="N893" s="9"/>
      <c r="O893" s="10">
        <f t="shared" si="177"/>
        <v>14.966305729668383</v>
      </c>
      <c r="P893" s="10"/>
      <c r="Q893" s="29">
        <f t="shared" si="178"/>
        <v>9.0905502784364184E-2</v>
      </c>
      <c r="R893" s="6">
        <f t="shared" si="183"/>
        <v>1.0028138848582933</v>
      </c>
      <c r="S893" s="6">
        <f t="shared" si="189"/>
        <v>13.479342386092734</v>
      </c>
      <c r="T893" s="13">
        <f t="shared" si="184"/>
        <v>0.11182219525685699</v>
      </c>
      <c r="U893" s="67">
        <f t="shared" si="185"/>
        <v>-1.6608058386365032E-2</v>
      </c>
      <c r="V893" s="13">
        <f t="shared" si="186"/>
        <v>0.12843025364322203</v>
      </c>
      <c r="Y893" s="28"/>
      <c r="Z893" s="28"/>
    </row>
    <row r="894" spans="1:26" x14ac:dyDescent="0.35">
      <c r="A894" s="1">
        <v>1944.1</v>
      </c>
      <c r="B894" s="2">
        <v>12.91</v>
      </c>
      <c r="C894" s="3">
        <v>0.64</v>
      </c>
      <c r="D894" s="4">
        <v>0.91</v>
      </c>
      <c r="E894" s="5">
        <v>17.7</v>
      </c>
      <c r="F894" s="3">
        <f t="shared" si="187"/>
        <v>1944.7916666665997</v>
      </c>
      <c r="G894" s="6">
        <f>G885*3/12+G897*9/12</f>
        <v>2.3975</v>
      </c>
      <c r="H894" s="3">
        <f t="shared" si="179"/>
        <v>222.1898525423729</v>
      </c>
      <c r="I894" s="3">
        <f t="shared" si="180"/>
        <v>11.014833898305087</v>
      </c>
      <c r="J894" s="7">
        <f t="shared" si="188"/>
        <v>11202.763533955889</v>
      </c>
      <c r="K894" s="3">
        <f t="shared" si="181"/>
        <v>15.661716949152545</v>
      </c>
      <c r="L894" s="7">
        <f t="shared" si="182"/>
        <v>789.66032656079472</v>
      </c>
      <c r="M894" s="27">
        <f t="shared" si="176"/>
        <v>11.58310518627912</v>
      </c>
      <c r="N894" s="9"/>
      <c r="O894" s="10">
        <f t="shared" si="177"/>
        <v>15.315966613277228</v>
      </c>
      <c r="P894" s="10"/>
      <c r="Q894" s="29">
        <f t="shared" si="178"/>
        <v>8.9815332339061291E-2</v>
      </c>
      <c r="R894" s="6">
        <f t="shared" si="183"/>
        <v>1.0028066013219752</v>
      </c>
      <c r="S894" s="6">
        <f t="shared" si="189"/>
        <v>13.51727170353271</v>
      </c>
      <c r="T894" s="13">
        <f t="shared" si="184"/>
        <v>0.11164184812922673</v>
      </c>
      <c r="U894" s="67">
        <f t="shared" si="185"/>
        <v>-1.7122408567357805E-2</v>
      </c>
      <c r="V894" s="13">
        <f t="shared" si="186"/>
        <v>0.12876425669658453</v>
      </c>
      <c r="Y894" s="28"/>
      <c r="Z894" s="28"/>
    </row>
    <row r="895" spans="1:26" x14ac:dyDescent="0.35">
      <c r="A895" s="1">
        <v>1944.11</v>
      </c>
      <c r="B895" s="2">
        <v>12.82</v>
      </c>
      <c r="C895" s="3">
        <v>0.64</v>
      </c>
      <c r="D895" s="4">
        <v>0.92</v>
      </c>
      <c r="E895" s="5">
        <v>17.7</v>
      </c>
      <c r="F895" s="3">
        <f t="shared" si="187"/>
        <v>1944.8749999999329</v>
      </c>
      <c r="G895" s="6">
        <f>G885*2/12+G897*10/12</f>
        <v>2.3883333333333336</v>
      </c>
      <c r="H895" s="3">
        <f t="shared" si="179"/>
        <v>220.64089152542374</v>
      </c>
      <c r="I895" s="3">
        <f t="shared" si="180"/>
        <v>11.014833898305087</v>
      </c>
      <c r="J895" s="7">
        <f t="shared" si="188"/>
        <v>11170.94571859996</v>
      </c>
      <c r="K895" s="3">
        <f t="shared" si="181"/>
        <v>15.833823728813561</v>
      </c>
      <c r="L895" s="7">
        <f t="shared" si="182"/>
        <v>801.65913113197837</v>
      </c>
      <c r="M895" s="27">
        <f t="shared" si="176"/>
        <v>11.478459198055479</v>
      </c>
      <c r="N895" s="9"/>
      <c r="O895" s="10">
        <f t="shared" si="177"/>
        <v>15.190706986565075</v>
      </c>
      <c r="P895" s="10"/>
      <c r="Q895" s="29">
        <f t="shared" si="178"/>
        <v>9.0694070146548067E-2</v>
      </c>
      <c r="R895" s="6">
        <f t="shared" si="183"/>
        <v>1.0027993179999177</v>
      </c>
      <c r="S895" s="6">
        <f t="shared" si="189"/>
        <v>13.555209296165343</v>
      </c>
      <c r="T895" s="13">
        <f t="shared" si="184"/>
        <v>0.11665822430314443</v>
      </c>
      <c r="U895" s="67">
        <f t="shared" si="185"/>
        <v>-1.7630636352335194E-2</v>
      </c>
      <c r="V895" s="13">
        <f t="shared" si="186"/>
        <v>0.13428886065547962</v>
      </c>
      <c r="Y895" s="28"/>
      <c r="Z895" s="28"/>
    </row>
    <row r="896" spans="1:26" x14ac:dyDescent="0.35">
      <c r="A896" s="1">
        <v>1944.12</v>
      </c>
      <c r="B896" s="2">
        <v>13.1</v>
      </c>
      <c r="C896" s="3">
        <v>0.64</v>
      </c>
      <c r="D896" s="4">
        <v>0.93</v>
      </c>
      <c r="E896" s="5">
        <v>17.8</v>
      </c>
      <c r="F896" s="3">
        <f t="shared" si="187"/>
        <v>1944.9583333332662</v>
      </c>
      <c r="G896" s="6">
        <f>G885*1/12+G897*11/12</f>
        <v>2.3791666666666664</v>
      </c>
      <c r="H896" s="3">
        <f t="shared" si="179"/>
        <v>224.19325280898877</v>
      </c>
      <c r="I896" s="3">
        <f t="shared" si="180"/>
        <v>10.952952808988766</v>
      </c>
      <c r="J896" s="7">
        <f t="shared" si="188"/>
        <v>11397.012027073792</v>
      </c>
      <c r="K896" s="3">
        <f t="shared" si="181"/>
        <v>15.916009550561798</v>
      </c>
      <c r="L896" s="7">
        <f t="shared" si="182"/>
        <v>809.10085383042951</v>
      </c>
      <c r="M896" s="27">
        <f t="shared" si="176"/>
        <v>11.638683593355129</v>
      </c>
      <c r="N896" s="9"/>
      <c r="O896" s="10">
        <f t="shared" si="177"/>
        <v>15.414205958668195</v>
      </c>
      <c r="P896" s="10"/>
      <c r="Q896" s="29">
        <f t="shared" si="178"/>
        <v>9.0930041266258213E-2</v>
      </c>
      <c r="R896" s="6">
        <f t="shared" si="183"/>
        <v>1.0027920348922679</v>
      </c>
      <c r="S896" s="6">
        <f t="shared" si="189"/>
        <v>13.516788600251195</v>
      </c>
      <c r="T896" s="13">
        <f t="shared" si="184"/>
        <v>0.12024893110819668</v>
      </c>
      <c r="U896" s="67">
        <f t="shared" si="185"/>
        <v>-1.7039856902801853E-2</v>
      </c>
      <c r="V896" s="13">
        <f t="shared" si="186"/>
        <v>0.13728878801099853</v>
      </c>
      <c r="Y896" s="28"/>
      <c r="Z896" s="28"/>
    </row>
    <row r="897" spans="1:26" x14ac:dyDescent="0.35">
      <c r="A897" s="1">
        <v>1945.01</v>
      </c>
      <c r="B897" s="2">
        <v>13.49</v>
      </c>
      <c r="C897" s="3">
        <v>0.64333300000000004</v>
      </c>
      <c r="D897" s="4">
        <v>0.94</v>
      </c>
      <c r="E897" s="5">
        <v>17.8</v>
      </c>
      <c r="F897" s="3">
        <f t="shared" si="187"/>
        <v>1945.0416666665994</v>
      </c>
      <c r="G897" s="6">
        <v>2.37</v>
      </c>
      <c r="H897" s="3">
        <f t="shared" si="179"/>
        <v>230.86770842696632</v>
      </c>
      <c r="I897" s="3">
        <f t="shared" si="180"/>
        <v>11.009993733539327</v>
      </c>
      <c r="J897" s="7">
        <f t="shared" si="188"/>
        <v>11782.954076851902</v>
      </c>
      <c r="K897" s="3">
        <f t="shared" si="181"/>
        <v>16.087149438202246</v>
      </c>
      <c r="L897" s="7">
        <f t="shared" si="182"/>
        <v>821.05091417648521</v>
      </c>
      <c r="M897" s="27">
        <f t="shared" ref="M897:M960" si="190">H897/AVERAGE(K777:K896)</f>
        <v>11.960463439806992</v>
      </c>
      <c r="N897" s="9"/>
      <c r="O897" s="10">
        <f t="shared" ref="O897:O960" si="191">J897/AVERAGE(L777:L896)</f>
        <v>15.850197374836538</v>
      </c>
      <c r="P897" s="10"/>
      <c r="Q897" s="29">
        <f t="shared" ref="Q897:Q960" si="192">1/M897-(G897/100-(((E897/E777)^(1/10))-1))</f>
        <v>8.7187088829362755E-2</v>
      </c>
      <c r="R897" s="6">
        <f t="shared" si="183"/>
        <v>1.0033004196151964</v>
      </c>
      <c r="S897" s="6">
        <f t="shared" si="189"/>
        <v>13.554527945654504</v>
      </c>
      <c r="T897" s="13">
        <f t="shared" si="184"/>
        <v>0.11892404974264337</v>
      </c>
      <c r="U897" s="67">
        <f t="shared" si="185"/>
        <v>-1.7968072465690543E-2</v>
      </c>
      <c r="V897" s="13">
        <f t="shared" si="186"/>
        <v>0.13689212220833391</v>
      </c>
      <c r="Y897" s="28"/>
      <c r="Z897" s="28"/>
    </row>
    <row r="898" spans="1:26" x14ac:dyDescent="0.35">
      <c r="A898" s="1">
        <v>1945.02</v>
      </c>
      <c r="B898" s="2">
        <v>13.94</v>
      </c>
      <c r="C898" s="3">
        <v>0.64666699999999999</v>
      </c>
      <c r="D898" s="4">
        <v>0.95</v>
      </c>
      <c r="E898" s="5">
        <v>17.8</v>
      </c>
      <c r="F898" s="3">
        <f t="shared" si="187"/>
        <v>1945.1249999999327</v>
      </c>
      <c r="G898" s="6">
        <f>G897*11/12+G909*1/12</f>
        <v>2.355</v>
      </c>
      <c r="H898" s="3">
        <f t="shared" si="179"/>
        <v>238.5690033707865</v>
      </c>
      <c r="I898" s="3">
        <f t="shared" si="180"/>
        <v>11.067051772078653</v>
      </c>
      <c r="J898" s="7">
        <f t="shared" si="188"/>
        <v>12223.080093524843</v>
      </c>
      <c r="K898" s="3">
        <f t="shared" si="181"/>
        <v>16.258289325842696</v>
      </c>
      <c r="L898" s="7">
        <f t="shared" si="182"/>
        <v>832.99326318856527</v>
      </c>
      <c r="M898" s="27">
        <f t="shared" si="190"/>
        <v>12.341753548186313</v>
      </c>
      <c r="N898" s="9"/>
      <c r="O898" s="10">
        <f t="shared" si="191"/>
        <v>16.360841623342537</v>
      </c>
      <c r="P898" s="10"/>
      <c r="Q898" s="29">
        <f t="shared" si="192"/>
        <v>8.4001739041967435E-2</v>
      </c>
      <c r="R898" s="6">
        <f t="shared" si="183"/>
        <v>1.0032888739842185</v>
      </c>
      <c r="S898" s="6">
        <f t="shared" si="189"/>
        <v>13.599263575561071</v>
      </c>
      <c r="T898" s="13">
        <f t="shared" si="184"/>
        <v>0.11889279398052421</v>
      </c>
      <c r="U898" s="67">
        <f t="shared" si="185"/>
        <v>-1.8420267805878576E-2</v>
      </c>
      <c r="V898" s="13">
        <f t="shared" si="186"/>
        <v>0.13731306178640279</v>
      </c>
      <c r="Y898" s="28"/>
      <c r="Z898" s="28"/>
    </row>
    <row r="899" spans="1:26" x14ac:dyDescent="0.35">
      <c r="A899" s="1">
        <v>1945.03</v>
      </c>
      <c r="B899" s="2">
        <v>13.93</v>
      </c>
      <c r="C899" s="3">
        <v>0.65</v>
      </c>
      <c r="D899" s="4">
        <v>0.96</v>
      </c>
      <c r="E899" s="5">
        <v>17.8</v>
      </c>
      <c r="F899" s="3">
        <f t="shared" si="187"/>
        <v>1945.208333333266</v>
      </c>
      <c r="G899" s="6">
        <f>G897*10/12+G909*2/12</f>
        <v>2.3400000000000003</v>
      </c>
      <c r="H899" s="3">
        <f t="shared" si="179"/>
        <v>238.39786348314604</v>
      </c>
      <c r="I899" s="3">
        <f t="shared" si="180"/>
        <v>11.124092696629214</v>
      </c>
      <c r="J899" s="7">
        <f t="shared" si="188"/>
        <v>12261.80697330466</v>
      </c>
      <c r="K899" s="3">
        <f t="shared" si="181"/>
        <v>16.429429213483147</v>
      </c>
      <c r="L899" s="7">
        <f t="shared" si="182"/>
        <v>845.03479500161336</v>
      </c>
      <c r="M899" s="27">
        <f t="shared" si="190"/>
        <v>12.323310311389324</v>
      </c>
      <c r="N899" s="9"/>
      <c r="O899" s="10">
        <f t="shared" si="191"/>
        <v>16.339009379818233</v>
      </c>
      <c r="P899" s="10"/>
      <c r="Q899" s="29">
        <f t="shared" si="192"/>
        <v>8.4273003320711887E-2</v>
      </c>
      <c r="R899" s="6">
        <f t="shared" si="183"/>
        <v>1.0032773292954764</v>
      </c>
      <c r="S899" s="6">
        <f t="shared" si="189"/>
        <v>13.643989839739264</v>
      </c>
      <c r="T899" s="13">
        <f t="shared" si="184"/>
        <v>0.1180514989322794</v>
      </c>
      <c r="U899" s="67">
        <f t="shared" si="185"/>
        <v>-1.8781929656038088E-2</v>
      </c>
      <c r="V899" s="13">
        <f t="shared" si="186"/>
        <v>0.13683342858831749</v>
      </c>
      <c r="Y899" s="28"/>
      <c r="Z899" s="28"/>
    </row>
    <row r="900" spans="1:26" x14ac:dyDescent="0.35">
      <c r="A900" s="1">
        <v>1945.04</v>
      </c>
      <c r="B900" s="2">
        <v>14.28</v>
      </c>
      <c r="C900" s="3">
        <v>0.65</v>
      </c>
      <c r="D900" s="4">
        <v>0.973333</v>
      </c>
      <c r="E900" s="5">
        <v>17.8</v>
      </c>
      <c r="F900" s="3">
        <f t="shared" si="187"/>
        <v>1945.2916666665992</v>
      </c>
      <c r="G900" s="6">
        <f>G897*9/12+G909*3/12</f>
        <v>2.3250000000000002</v>
      </c>
      <c r="H900" s="3">
        <f t="shared" si="179"/>
        <v>244.38775955056181</v>
      </c>
      <c r="I900" s="3">
        <f t="shared" si="180"/>
        <v>11.124092696629214</v>
      </c>
      <c r="J900" s="7">
        <f t="shared" si="188"/>
        <v>12617.572490297527</v>
      </c>
      <c r="K900" s="3">
        <f t="shared" si="181"/>
        <v>16.65761002567416</v>
      </c>
      <c r="L900" s="7">
        <f t="shared" si="182"/>
        <v>860.0209863234428</v>
      </c>
      <c r="M900" s="27">
        <f t="shared" si="190"/>
        <v>12.631867236563073</v>
      </c>
      <c r="N900" s="9"/>
      <c r="O900" s="10">
        <f t="shared" si="191"/>
        <v>16.745879992645975</v>
      </c>
      <c r="P900" s="10"/>
      <c r="Q900" s="29">
        <f t="shared" si="192"/>
        <v>8.1694539553084131E-2</v>
      </c>
      <c r="R900" s="6">
        <f t="shared" si="183"/>
        <v>1.0032657855500335</v>
      </c>
      <c r="S900" s="6">
        <f t="shared" si="189"/>
        <v>13.688705687348225</v>
      </c>
      <c r="T900" s="13">
        <f t="shared" si="184"/>
        <v>0.11903370356202592</v>
      </c>
      <c r="U900" s="67">
        <f t="shared" si="185"/>
        <v>-1.9479875900787147E-2</v>
      </c>
      <c r="V900" s="13">
        <f t="shared" si="186"/>
        <v>0.13851357946281306</v>
      </c>
      <c r="Y900" s="28"/>
      <c r="Z900" s="28"/>
    </row>
    <row r="901" spans="1:26" x14ac:dyDescent="0.35">
      <c r="A901" s="1">
        <v>1945.05</v>
      </c>
      <c r="B901" s="2">
        <v>14.82</v>
      </c>
      <c r="C901" s="3">
        <v>0.65</v>
      </c>
      <c r="D901" s="4">
        <v>0.98666699999999996</v>
      </c>
      <c r="E901" s="5">
        <v>17.899999999999999</v>
      </c>
      <c r="F901" s="3">
        <f t="shared" si="187"/>
        <v>1945.3749999999325</v>
      </c>
      <c r="G901" s="6">
        <f>G897*8/12+G909*4/12</f>
        <v>2.31</v>
      </c>
      <c r="H901" s="3">
        <f t="shared" si="179"/>
        <v>252.21238994413409</v>
      </c>
      <c r="I901" s="3">
        <f t="shared" si="180"/>
        <v>11.061946927374304</v>
      </c>
      <c r="J901" s="7">
        <f t="shared" si="188"/>
        <v>13069.14618820682</v>
      </c>
      <c r="K901" s="3">
        <f t="shared" si="181"/>
        <v>16.791473829217878</v>
      </c>
      <c r="L901" s="7">
        <f t="shared" si="182"/>
        <v>870.10089487715641</v>
      </c>
      <c r="M901" s="27">
        <f t="shared" si="190"/>
        <v>13.036560628785345</v>
      </c>
      <c r="N901" s="9"/>
      <c r="O901" s="10">
        <f t="shared" si="191"/>
        <v>17.276370053124356</v>
      </c>
      <c r="P901" s="10"/>
      <c r="Q901" s="29">
        <f t="shared" si="192"/>
        <v>7.9961857196301681E-2</v>
      </c>
      <c r="R901" s="6">
        <f t="shared" si="183"/>
        <v>1.003254242748955</v>
      </c>
      <c r="S901" s="6">
        <f t="shared" si="189"/>
        <v>13.656687103325989</v>
      </c>
      <c r="T901" s="13">
        <f t="shared" si="184"/>
        <v>0.11501869231649708</v>
      </c>
      <c r="U901" s="67">
        <f t="shared" si="185"/>
        <v>-1.9110564638683436E-2</v>
      </c>
      <c r="V901" s="13">
        <f t="shared" si="186"/>
        <v>0.13412925695518052</v>
      </c>
      <c r="Y901" s="28"/>
      <c r="Z901" s="28"/>
    </row>
    <row r="902" spans="1:26" x14ac:dyDescent="0.35">
      <c r="A902" s="1">
        <v>1945.06</v>
      </c>
      <c r="B902" s="2">
        <v>15.09</v>
      </c>
      <c r="C902" s="3">
        <v>0.65</v>
      </c>
      <c r="D902" s="4">
        <v>1</v>
      </c>
      <c r="E902" s="5">
        <v>18.100000000000001</v>
      </c>
      <c r="F902" s="3">
        <f t="shared" si="187"/>
        <v>1945.4583333332657</v>
      </c>
      <c r="G902" s="6">
        <f>G897*7/12+G909*5/12</f>
        <v>2.2949999999999999</v>
      </c>
      <c r="H902" s="3">
        <f t="shared" si="179"/>
        <v>253.96970220994476</v>
      </c>
      <c r="I902" s="3">
        <f t="shared" si="180"/>
        <v>10.93971546961326</v>
      </c>
      <c r="J902" s="7">
        <f t="shared" si="188"/>
        <v>13207.446158199367</v>
      </c>
      <c r="K902" s="3">
        <f t="shared" si="181"/>
        <v>16.830331491712705</v>
      </c>
      <c r="L902" s="7">
        <f t="shared" si="182"/>
        <v>875.24494090121698</v>
      </c>
      <c r="M902" s="27">
        <f t="shared" si="190"/>
        <v>13.130223361406046</v>
      </c>
      <c r="N902" s="9"/>
      <c r="O902" s="10">
        <f t="shared" si="191"/>
        <v>17.391992046675046</v>
      </c>
      <c r="P902" s="10"/>
      <c r="Q902" s="29">
        <f t="shared" si="192"/>
        <v>8.1453259365824357E-2</v>
      </c>
      <c r="R902" s="6">
        <f t="shared" si="183"/>
        <v>1.0032427008933069</v>
      </c>
      <c r="S902" s="6">
        <f t="shared" si="189"/>
        <v>13.549735584623786</v>
      </c>
      <c r="T902" s="13">
        <f t="shared" si="184"/>
        <v>0.12050882105555893</v>
      </c>
      <c r="U902" s="67">
        <f t="shared" si="185"/>
        <v>-1.8283285328311805E-2</v>
      </c>
      <c r="V902" s="13">
        <f t="shared" si="186"/>
        <v>0.13879210638387074</v>
      </c>
      <c r="Y902" s="28"/>
      <c r="Z902" s="28"/>
    </row>
    <row r="903" spans="1:26" x14ac:dyDescent="0.35">
      <c r="A903" s="1">
        <v>1945.07</v>
      </c>
      <c r="B903" s="2">
        <v>14.78</v>
      </c>
      <c r="C903" s="3">
        <v>0.65333300000000005</v>
      </c>
      <c r="D903" s="4">
        <v>0.99666699999999997</v>
      </c>
      <c r="E903" s="5">
        <v>18.100000000000001</v>
      </c>
      <c r="F903" s="3">
        <f t="shared" si="187"/>
        <v>1945.541666666599</v>
      </c>
      <c r="G903" s="6">
        <f>G897*6/12+G909*6/12</f>
        <v>2.2800000000000002</v>
      </c>
      <c r="H903" s="3">
        <f t="shared" si="179"/>
        <v>248.75229944751379</v>
      </c>
      <c r="I903" s="3">
        <f t="shared" si="180"/>
        <v>10.995810964475139</v>
      </c>
      <c r="J903" s="7">
        <f t="shared" si="188"/>
        <v>12983.772426767806</v>
      </c>
      <c r="K903" s="3">
        <f t="shared" si="181"/>
        <v>16.774235996850827</v>
      </c>
      <c r="L903" s="7">
        <f t="shared" si="182"/>
        <v>875.54110373947151</v>
      </c>
      <c r="M903" s="27">
        <f t="shared" si="190"/>
        <v>12.867028443009152</v>
      </c>
      <c r="N903" s="9"/>
      <c r="O903" s="10">
        <f t="shared" si="191"/>
        <v>17.035325856511669</v>
      </c>
      <c r="P903" s="10"/>
      <c r="Q903" s="29">
        <f t="shared" si="192"/>
        <v>8.3161114697241759E-2</v>
      </c>
      <c r="R903" s="6">
        <f t="shared" si="183"/>
        <v>1.0032311599841568</v>
      </c>
      <c r="S903" s="6">
        <f t="shared" si="189"/>
        <v>13.593673324308117</v>
      </c>
      <c r="T903" s="13">
        <f t="shared" si="184"/>
        <v>0.13030373955782637</v>
      </c>
      <c r="U903" s="67">
        <f t="shared" si="185"/>
        <v>-1.9756951347773999E-2</v>
      </c>
      <c r="V903" s="13">
        <f t="shared" si="186"/>
        <v>0.15006069090560037</v>
      </c>
      <c r="Y903" s="28"/>
      <c r="Z903" s="28"/>
    </row>
    <row r="904" spans="1:26" x14ac:dyDescent="0.35">
      <c r="A904" s="1">
        <v>1945.08</v>
      </c>
      <c r="B904" s="2">
        <v>14.83</v>
      </c>
      <c r="C904" s="3">
        <v>0.656667</v>
      </c>
      <c r="D904" s="4">
        <v>0.99333300000000002</v>
      </c>
      <c r="E904" s="5">
        <v>18.100000000000001</v>
      </c>
      <c r="F904" s="3">
        <f t="shared" si="187"/>
        <v>1945.6249999999322</v>
      </c>
      <c r="G904" s="6">
        <f>G897*5/12+G909*7/12</f>
        <v>2.2650000000000001</v>
      </c>
      <c r="H904" s="3">
        <f t="shared" si="179"/>
        <v>249.59381602209945</v>
      </c>
      <c r="I904" s="3">
        <f t="shared" si="180"/>
        <v>11.051923289668508</v>
      </c>
      <c r="J904" s="7">
        <f t="shared" si="188"/>
        <v>13075.767681302252</v>
      </c>
      <c r="K904" s="3">
        <f t="shared" si="181"/>
        <v>16.718123671657459</v>
      </c>
      <c r="L904" s="7">
        <f t="shared" si="182"/>
        <v>875.83220082070193</v>
      </c>
      <c r="M904" s="27">
        <f t="shared" si="190"/>
        <v>12.915378562256739</v>
      </c>
      <c r="N904" s="9"/>
      <c r="O904" s="10">
        <f t="shared" si="191"/>
        <v>17.092121054476223</v>
      </c>
      <c r="P904" s="10"/>
      <c r="Q904" s="29">
        <f t="shared" si="192"/>
        <v>8.3020168859708254E-2</v>
      </c>
      <c r="R904" s="6">
        <f t="shared" si="183"/>
        <v>1.0032196200225736</v>
      </c>
      <c r="S904" s="6">
        <f t="shared" si="189"/>
        <v>13.63759665759132</v>
      </c>
      <c r="T904" s="13">
        <f t="shared" si="184"/>
        <v>0.12917112846314405</v>
      </c>
      <c r="U904" s="67">
        <f t="shared" si="185"/>
        <v>-2.042546051841776E-2</v>
      </c>
      <c r="V904" s="13">
        <f t="shared" si="186"/>
        <v>0.14959658898156181</v>
      </c>
      <c r="Y904" s="28"/>
      <c r="Z904" s="28"/>
    </row>
    <row r="905" spans="1:26" x14ac:dyDescent="0.35">
      <c r="A905" s="1">
        <v>1945.09</v>
      </c>
      <c r="B905" s="2">
        <v>15.84</v>
      </c>
      <c r="C905" s="3">
        <v>0.66</v>
      </c>
      <c r="D905" s="4">
        <v>0.99</v>
      </c>
      <c r="E905" s="5">
        <v>18.100000000000001</v>
      </c>
      <c r="F905" s="3">
        <f t="shared" si="187"/>
        <v>1945.7083333332655</v>
      </c>
      <c r="G905" s="6">
        <f>G897*4/12+G909*8/12</f>
        <v>2.25</v>
      </c>
      <c r="H905" s="3">
        <f t="shared" ref="H905:H968" si="193">B905*$E$1838/E905</f>
        <v>266.59245082872928</v>
      </c>
      <c r="I905" s="3">
        <f t="shared" ref="I905:I968" si="194">C905*$E$1838/E905</f>
        <v>11.108018784530387</v>
      </c>
      <c r="J905" s="7">
        <f t="shared" si="188"/>
        <v>14014.789433196176</v>
      </c>
      <c r="K905" s="3">
        <f t="shared" ref="K905:K968" si="195">D905*$E$1838/E905</f>
        <v>16.66202817679558</v>
      </c>
      <c r="L905" s="7">
        <f t="shared" ref="L905:L968" si="196">K905*(J905/H905)</f>
        <v>875.92433957476101</v>
      </c>
      <c r="M905" s="27">
        <f t="shared" si="190"/>
        <v>13.798264951719778</v>
      </c>
      <c r="N905" s="9"/>
      <c r="O905" s="10">
        <f t="shared" si="191"/>
        <v>18.249640785494677</v>
      </c>
      <c r="P905" s="10"/>
      <c r="Q905" s="29">
        <f t="shared" si="192"/>
        <v>7.821597266288069E-2</v>
      </c>
      <c r="R905" s="6">
        <f t="shared" ref="R905:R968" si="197">((G905/G906+G905/1200+((1+G906/1200)^(-119))*(1-G905/G906)))</f>
        <v>1.0032080810096271</v>
      </c>
      <c r="S905" s="6">
        <f t="shared" si="189"/>
        <v>13.681504536849884</v>
      </c>
      <c r="T905" s="13">
        <f t="shared" ref="T905:T968" si="198">(($J1025/$J905)^(1/10)-1)</f>
        <v>0.12623850408630566</v>
      </c>
      <c r="U905" s="67">
        <f t="shared" ref="U905:U968" si="199">(($S1025/$S905)^(1/10)-1)</f>
        <v>-2.0862929445683243E-2</v>
      </c>
      <c r="V905" s="13">
        <f t="shared" ref="V905:V968" si="200">T905-U905</f>
        <v>0.1471014335319889</v>
      </c>
      <c r="Y905" s="28"/>
      <c r="Z905" s="28"/>
    </row>
    <row r="906" spans="1:26" x14ac:dyDescent="0.35">
      <c r="A906" s="1">
        <v>1945.1</v>
      </c>
      <c r="B906" s="2">
        <v>16.5</v>
      </c>
      <c r="C906" s="3">
        <v>0.66</v>
      </c>
      <c r="D906" s="4">
        <v>0.98</v>
      </c>
      <c r="E906" s="5">
        <v>18.100000000000001</v>
      </c>
      <c r="F906" s="3">
        <f t="shared" ref="F906:F969" si="201">F905+1/12</f>
        <v>1945.7916666665988</v>
      </c>
      <c r="G906" s="6">
        <f>G897*3/12+G909*9/12</f>
        <v>2.2350000000000003</v>
      </c>
      <c r="H906" s="3">
        <f t="shared" si="193"/>
        <v>277.70046961325971</v>
      </c>
      <c r="I906" s="3">
        <f t="shared" si="194"/>
        <v>11.108018784530387</v>
      </c>
      <c r="J906" s="7">
        <f t="shared" ref="J906:J969" si="202">J905*((H906+(I906/12))/H905)</f>
        <v>14647.401456222395</v>
      </c>
      <c r="K906" s="3">
        <f t="shared" si="195"/>
        <v>16.493724861878452</v>
      </c>
      <c r="L906" s="7">
        <f t="shared" si="196"/>
        <v>869.96687436957234</v>
      </c>
      <c r="M906" s="27">
        <f t="shared" si="190"/>
        <v>14.374662675391338</v>
      </c>
      <c r="N906" s="9"/>
      <c r="O906" s="10">
        <f t="shared" si="191"/>
        <v>18.998880544708722</v>
      </c>
      <c r="P906" s="10"/>
      <c r="Q906" s="29">
        <f t="shared" si="192"/>
        <v>7.5459942517966644E-2</v>
      </c>
      <c r="R906" s="6">
        <f t="shared" si="197"/>
        <v>1.0031965429463889</v>
      </c>
      <c r="S906" s="6">
        <f t="shared" ref="S906:S969" si="203">S905*R905*E905/E906</f>
        <v>13.72539591173768</v>
      </c>
      <c r="T906" s="13">
        <f t="shared" si="198"/>
        <v>0.1158646105063128</v>
      </c>
      <c r="U906" s="67">
        <f t="shared" si="199"/>
        <v>-2.0179675671544772E-2</v>
      </c>
      <c r="V906" s="13">
        <f t="shared" si="200"/>
        <v>0.13604428617785758</v>
      </c>
      <c r="Y906" s="28"/>
      <c r="Z906" s="28"/>
    </row>
    <row r="907" spans="1:26" x14ac:dyDescent="0.35">
      <c r="A907" s="1">
        <v>1945.11</v>
      </c>
      <c r="B907" s="2">
        <v>17.04</v>
      </c>
      <c r="C907" s="3">
        <v>0.66</v>
      </c>
      <c r="D907" s="4">
        <v>0.97</v>
      </c>
      <c r="E907" s="5">
        <v>18.100000000000001</v>
      </c>
      <c r="F907" s="3">
        <f t="shared" si="201"/>
        <v>1945.874999999932</v>
      </c>
      <c r="G907" s="6">
        <f>G897*2/12+G909*10/12</f>
        <v>2.2199999999999998</v>
      </c>
      <c r="H907" s="3">
        <f t="shared" si="193"/>
        <v>286.78884861878453</v>
      </c>
      <c r="I907" s="3">
        <f t="shared" si="194"/>
        <v>11.108018784530387</v>
      </c>
      <c r="J907" s="7">
        <f t="shared" si="202"/>
        <v>15175.595629946776</v>
      </c>
      <c r="K907" s="3">
        <f t="shared" si="195"/>
        <v>16.325421546961326</v>
      </c>
      <c r="L907" s="7">
        <f t="shared" si="196"/>
        <v>863.86900006152428</v>
      </c>
      <c r="M907" s="27">
        <f t="shared" si="190"/>
        <v>14.847702661876781</v>
      </c>
      <c r="N907" s="9"/>
      <c r="O907" s="10">
        <f t="shared" si="191"/>
        <v>19.608975958272858</v>
      </c>
      <c r="P907" s="10"/>
      <c r="Q907" s="29">
        <f t="shared" si="192"/>
        <v>7.264603473680932E-2</v>
      </c>
      <c r="R907" s="6">
        <f t="shared" si="197"/>
        <v>1.0031850058339318</v>
      </c>
      <c r="S907" s="6">
        <f t="shared" si="203"/>
        <v>13.769269729225741</v>
      </c>
      <c r="T907" s="13">
        <f t="shared" si="198"/>
        <v>0.11953774780963689</v>
      </c>
      <c r="U907" s="67">
        <f t="shared" si="199"/>
        <v>-2.0341719918070877E-2</v>
      </c>
      <c r="V907" s="13">
        <f t="shared" si="200"/>
        <v>0.13987946772770776</v>
      </c>
      <c r="Y907" s="28"/>
      <c r="Z907" s="28"/>
    </row>
    <row r="908" spans="1:26" x14ac:dyDescent="0.35">
      <c r="A908" s="1">
        <v>1945.12</v>
      </c>
      <c r="B908" s="2">
        <v>17.329999999999998</v>
      </c>
      <c r="C908" s="3">
        <v>0.66</v>
      </c>
      <c r="D908" s="4">
        <v>0.96</v>
      </c>
      <c r="E908" s="5">
        <v>18.2</v>
      </c>
      <c r="F908" s="3">
        <f t="shared" si="201"/>
        <v>1945.9583333332653</v>
      </c>
      <c r="G908" s="6">
        <f>G897*1/12+G909*11/12</f>
        <v>2.2050000000000001</v>
      </c>
      <c r="H908" s="3">
        <f t="shared" si="193"/>
        <v>290.06706428571425</v>
      </c>
      <c r="I908" s="3">
        <f t="shared" si="194"/>
        <v>11.046985714285716</v>
      </c>
      <c r="J908" s="7">
        <f t="shared" si="202"/>
        <v>15397.777412816342</v>
      </c>
      <c r="K908" s="3">
        <f t="shared" si="195"/>
        <v>16.068342857142859</v>
      </c>
      <c r="L908" s="7">
        <f t="shared" si="196"/>
        <v>852.96401132739129</v>
      </c>
      <c r="M908" s="27">
        <f t="shared" si="190"/>
        <v>15.02034747473996</v>
      </c>
      <c r="N908" s="9"/>
      <c r="O908" s="10">
        <f t="shared" si="191"/>
        <v>19.821351248851304</v>
      </c>
      <c r="P908" s="10"/>
      <c r="Q908" s="29">
        <f t="shared" si="192"/>
        <v>7.2588174698029445E-2</v>
      </c>
      <c r="R908" s="6">
        <f t="shared" si="197"/>
        <v>1.0031734696733301</v>
      </c>
      <c r="S908" s="6">
        <f t="shared" si="203"/>
        <v>13.737228642798117</v>
      </c>
      <c r="T908" s="13">
        <f t="shared" si="198"/>
        <v>0.11970545428265966</v>
      </c>
      <c r="U908" s="67">
        <f t="shared" si="199"/>
        <v>-2.0101999645483981E-2</v>
      </c>
      <c r="V908" s="13">
        <f t="shared" si="200"/>
        <v>0.13980745392814364</v>
      </c>
      <c r="Y908" s="28"/>
      <c r="Z908" s="28"/>
    </row>
    <row r="909" spans="1:26" x14ac:dyDescent="0.35">
      <c r="A909" s="1">
        <v>1946.01</v>
      </c>
      <c r="B909" s="2">
        <v>18.02</v>
      </c>
      <c r="C909" s="3">
        <v>0.66666700000000001</v>
      </c>
      <c r="D909" s="4">
        <v>0.94</v>
      </c>
      <c r="E909" s="5">
        <v>18.2</v>
      </c>
      <c r="F909" s="3">
        <f t="shared" si="201"/>
        <v>1946.0416666665985</v>
      </c>
      <c r="G909" s="6">
        <v>2.19</v>
      </c>
      <c r="H909" s="3">
        <f t="shared" si="193"/>
        <v>301.61618571428573</v>
      </c>
      <c r="I909" s="3">
        <f t="shared" si="194"/>
        <v>11.158577007857144</v>
      </c>
      <c r="J909" s="7">
        <f t="shared" si="202"/>
        <v>16060.206663886693</v>
      </c>
      <c r="K909" s="3">
        <f t="shared" si="195"/>
        <v>15.733585714285717</v>
      </c>
      <c r="L909" s="7">
        <f t="shared" si="196"/>
        <v>837.76882708398955</v>
      </c>
      <c r="M909" s="27">
        <f t="shared" si="190"/>
        <v>15.623163177761661</v>
      </c>
      <c r="N909" s="9"/>
      <c r="O909" s="10">
        <f t="shared" si="191"/>
        <v>20.599482382192498</v>
      </c>
      <c r="P909" s="10"/>
      <c r="Q909" s="29">
        <f t="shared" si="192"/>
        <v>7.0169343254540842E-2</v>
      </c>
      <c r="R909" s="6">
        <f t="shared" si="197"/>
        <v>1.001379783904099</v>
      </c>
      <c r="S909" s="6">
        <f t="shared" si="203"/>
        <v>13.780823321291638</v>
      </c>
      <c r="T909" s="13">
        <f t="shared" si="198"/>
        <v>0.11231388223019323</v>
      </c>
      <c r="U909" s="67">
        <f t="shared" si="199"/>
        <v>-1.9667343910357737E-2</v>
      </c>
      <c r="V909" s="13">
        <f t="shared" si="200"/>
        <v>0.13198122614055097</v>
      </c>
      <c r="Y909" s="28"/>
      <c r="Z909" s="28"/>
    </row>
    <row r="910" spans="1:26" x14ac:dyDescent="0.35">
      <c r="A910" s="1">
        <v>1946.02</v>
      </c>
      <c r="B910" s="2">
        <v>18.07</v>
      </c>
      <c r="C910" s="3">
        <v>0.67333299999999996</v>
      </c>
      <c r="D910" s="4">
        <v>0.92</v>
      </c>
      <c r="E910" s="5">
        <v>18.100000000000001</v>
      </c>
      <c r="F910" s="3">
        <f t="shared" si="201"/>
        <v>1946.1249999999318</v>
      </c>
      <c r="G910" s="6">
        <f>G909*11/12+G921*1/12</f>
        <v>2.1949999999999998</v>
      </c>
      <c r="H910" s="3">
        <f t="shared" si="193"/>
        <v>304.12409005524864</v>
      </c>
      <c r="I910" s="3">
        <f t="shared" si="194"/>
        <v>11.332417594309392</v>
      </c>
      <c r="J910" s="7">
        <f t="shared" si="202"/>
        <v>16244.030384282618</v>
      </c>
      <c r="K910" s="3">
        <f t="shared" si="195"/>
        <v>15.48390497237569</v>
      </c>
      <c r="L910" s="7">
        <f t="shared" si="196"/>
        <v>827.03419776093006</v>
      </c>
      <c r="M910" s="27">
        <f t="shared" si="190"/>
        <v>15.761666525801903</v>
      </c>
      <c r="N910" s="9"/>
      <c r="O910" s="10">
        <f t="shared" si="191"/>
        <v>20.765541749059189</v>
      </c>
      <c r="P910" s="10"/>
      <c r="Q910" s="29">
        <f t="shared" si="192"/>
        <v>6.8990615793924875E-2</v>
      </c>
      <c r="R910" s="6">
        <f t="shared" si="197"/>
        <v>1.0013840576640278</v>
      </c>
      <c r="S910" s="6">
        <f t="shared" si="203"/>
        <v>13.876080077724845</v>
      </c>
      <c r="T910" s="13">
        <f t="shared" si="198"/>
        <v>0.11210529287571802</v>
      </c>
      <c r="U910" s="67">
        <f t="shared" si="199"/>
        <v>-1.9600706618504771E-2</v>
      </c>
      <c r="V910" s="13">
        <f t="shared" si="200"/>
        <v>0.13170599949422279</v>
      </c>
      <c r="Y910" s="28"/>
      <c r="Z910" s="28"/>
    </row>
    <row r="911" spans="1:26" x14ac:dyDescent="0.35">
      <c r="A911" s="1">
        <v>1946.03</v>
      </c>
      <c r="B911" s="2">
        <v>17.53</v>
      </c>
      <c r="C911" s="3">
        <v>0.68</v>
      </c>
      <c r="D911" s="4">
        <v>0.9</v>
      </c>
      <c r="E911" s="5">
        <v>18.3</v>
      </c>
      <c r="F911" s="3">
        <f t="shared" si="201"/>
        <v>1946.208333333265</v>
      </c>
      <c r="G911" s="6">
        <f>G909*10/12+G921*2/12</f>
        <v>2.2000000000000002</v>
      </c>
      <c r="H911" s="3">
        <f t="shared" si="193"/>
        <v>291.81127704918032</v>
      </c>
      <c r="I911" s="3">
        <f t="shared" si="194"/>
        <v>11.319547540983606</v>
      </c>
      <c r="J911" s="7">
        <f t="shared" si="202"/>
        <v>15636.755946721049</v>
      </c>
      <c r="K911" s="3">
        <f t="shared" si="195"/>
        <v>14.981754098360657</v>
      </c>
      <c r="L911" s="7">
        <f t="shared" si="196"/>
        <v>802.79979190239283</v>
      </c>
      <c r="M911" s="27">
        <f t="shared" si="190"/>
        <v>15.134873415142529</v>
      </c>
      <c r="N911" s="9"/>
      <c r="O911" s="10">
        <f t="shared" si="191"/>
        <v>19.926591500429502</v>
      </c>
      <c r="P911" s="10"/>
      <c r="Q911" s="29">
        <f t="shared" si="192"/>
        <v>7.3446233699462168E-2</v>
      </c>
      <c r="R911" s="6">
        <f t="shared" si="197"/>
        <v>1.0013883313886893</v>
      </c>
      <c r="S911" s="6">
        <f t="shared" si="203"/>
        <v>13.743424330378462</v>
      </c>
      <c r="T911" s="13">
        <f t="shared" si="198"/>
        <v>0.12415150720568313</v>
      </c>
      <c r="U911" s="67">
        <f t="shared" si="199"/>
        <v>-1.9439962852505488E-2</v>
      </c>
      <c r="V911" s="13">
        <f t="shared" si="200"/>
        <v>0.14359147005818862</v>
      </c>
      <c r="Y911" s="28"/>
      <c r="Z911" s="28"/>
    </row>
    <row r="912" spans="1:26" x14ac:dyDescent="0.35">
      <c r="A912" s="1">
        <v>1946.04</v>
      </c>
      <c r="B912" s="2">
        <v>18.66</v>
      </c>
      <c r="C912" s="3">
        <v>0.68</v>
      </c>
      <c r="D912" s="4">
        <v>0.88</v>
      </c>
      <c r="E912" s="5">
        <v>18.399999999999999</v>
      </c>
      <c r="F912" s="3">
        <f t="shared" si="201"/>
        <v>1946.2916666665983</v>
      </c>
      <c r="G912" s="6">
        <f>G909*9/12+G921*3/12</f>
        <v>2.2050000000000001</v>
      </c>
      <c r="H912" s="3">
        <f t="shared" si="193"/>
        <v>308.93354021739134</v>
      </c>
      <c r="I912" s="3">
        <f t="shared" si="194"/>
        <v>11.258028260869567</v>
      </c>
      <c r="J912" s="7">
        <f t="shared" si="202"/>
        <v>16604.527217599523</v>
      </c>
      <c r="K912" s="3">
        <f t="shared" si="195"/>
        <v>14.569213043478264</v>
      </c>
      <c r="L912" s="7">
        <f t="shared" si="196"/>
        <v>783.06452044413629</v>
      </c>
      <c r="M912" s="27">
        <f t="shared" si="190"/>
        <v>16.040842386215914</v>
      </c>
      <c r="N912" s="9"/>
      <c r="O912" s="10">
        <f t="shared" si="191"/>
        <v>21.101916955508479</v>
      </c>
      <c r="P912" s="10"/>
      <c r="Q912" s="29">
        <f t="shared" si="192"/>
        <v>7.0225649072409038E-2</v>
      </c>
      <c r="R912" s="6">
        <f t="shared" si="197"/>
        <v>1.001392605078097</v>
      </c>
      <c r="S912" s="6">
        <f t="shared" si="203"/>
        <v>13.687708536254814</v>
      </c>
      <c r="T912" s="13">
        <f t="shared" si="198"/>
        <v>0.11865481251117771</v>
      </c>
      <c r="U912" s="67">
        <f t="shared" si="199"/>
        <v>-2.1009465178734921E-2</v>
      </c>
      <c r="V912" s="13">
        <f t="shared" si="200"/>
        <v>0.13966427768991263</v>
      </c>
      <c r="Y912" s="28"/>
      <c r="Z912" s="28"/>
    </row>
    <row r="913" spans="1:26" x14ac:dyDescent="0.35">
      <c r="A913" s="1">
        <v>1946.05</v>
      </c>
      <c r="B913" s="2">
        <v>18.7</v>
      </c>
      <c r="C913" s="3">
        <v>0.68</v>
      </c>
      <c r="D913" s="4">
        <v>0.86</v>
      </c>
      <c r="E913" s="5">
        <v>18.5</v>
      </c>
      <c r="F913" s="3">
        <f t="shared" si="201"/>
        <v>1946.3749999999316</v>
      </c>
      <c r="G913" s="6">
        <f>G909*8/12+G921*4/12</f>
        <v>2.21</v>
      </c>
      <c r="H913" s="3">
        <f t="shared" si="193"/>
        <v>307.92228648648654</v>
      </c>
      <c r="I913" s="3">
        <f t="shared" si="194"/>
        <v>11.197174054054056</v>
      </c>
      <c r="J913" s="7">
        <f t="shared" si="202"/>
        <v>16600.326502932116</v>
      </c>
      <c r="K913" s="3">
        <f t="shared" si="195"/>
        <v>14.161131891891893</v>
      </c>
      <c r="L913" s="7">
        <f t="shared" si="196"/>
        <v>763.43747553591538</v>
      </c>
      <c r="M913" s="27">
        <f t="shared" si="190"/>
        <v>16.013723170832176</v>
      </c>
      <c r="N913" s="9"/>
      <c r="O913" s="10">
        <f t="shared" si="191"/>
        <v>21.048307121707538</v>
      </c>
      <c r="P913" s="10"/>
      <c r="Q913" s="29">
        <f t="shared" si="192"/>
        <v>7.083960614331003E-2</v>
      </c>
      <c r="R913" s="6">
        <f t="shared" si="197"/>
        <v>1.001396878732264</v>
      </c>
      <c r="S913" s="6">
        <f t="shared" si="203"/>
        <v>13.632679459433859</v>
      </c>
      <c r="T913" s="13">
        <f t="shared" si="198"/>
        <v>0.11505727393446397</v>
      </c>
      <c r="U913" s="67">
        <f t="shared" si="199"/>
        <v>-1.9805555392884644E-2</v>
      </c>
      <c r="V913" s="13">
        <f t="shared" si="200"/>
        <v>0.13486282932734861</v>
      </c>
      <c r="Y913" s="28"/>
      <c r="Z913" s="28"/>
    </row>
    <row r="914" spans="1:26" x14ac:dyDescent="0.35">
      <c r="A914" s="1">
        <v>1946.06</v>
      </c>
      <c r="B914" s="2">
        <v>18.579999999999998</v>
      </c>
      <c r="C914" s="3">
        <v>0.68</v>
      </c>
      <c r="D914" s="4">
        <v>0.84</v>
      </c>
      <c r="E914" s="5">
        <v>18.7</v>
      </c>
      <c r="F914" s="3">
        <f t="shared" si="201"/>
        <v>1946.4583333332648</v>
      </c>
      <c r="G914" s="6">
        <f>G909*7/12+G921*5/12</f>
        <v>2.2149999999999999</v>
      </c>
      <c r="H914" s="3">
        <f t="shared" si="193"/>
        <v>302.67416149732617</v>
      </c>
      <c r="I914" s="3">
        <f t="shared" si="194"/>
        <v>11.077418181818183</v>
      </c>
      <c r="J914" s="7">
        <f t="shared" si="202"/>
        <v>16367.162070605662</v>
      </c>
      <c r="K914" s="3">
        <f t="shared" si="195"/>
        <v>13.683869518716579</v>
      </c>
      <c r="L914" s="7">
        <f t="shared" si="196"/>
        <v>739.95781158820012</v>
      </c>
      <c r="M914" s="27">
        <f t="shared" si="190"/>
        <v>15.773186880128735</v>
      </c>
      <c r="N914" s="9"/>
      <c r="O914" s="10">
        <f t="shared" si="191"/>
        <v>20.71450792661139</v>
      </c>
      <c r="P914" s="10"/>
      <c r="Q914" s="29">
        <f t="shared" si="192"/>
        <v>7.2100572682852387E-2</v>
      </c>
      <c r="R914" s="6">
        <f t="shared" si="197"/>
        <v>1.0014011523512036</v>
      </c>
      <c r="S914" s="6">
        <f t="shared" si="203"/>
        <v>13.505714930456607</v>
      </c>
      <c r="T914" s="13">
        <f t="shared" si="198"/>
        <v>0.11552385405557719</v>
      </c>
      <c r="U914" s="67">
        <f t="shared" si="199"/>
        <v>-1.8776145435939973E-2</v>
      </c>
      <c r="V914" s="13">
        <f t="shared" si="200"/>
        <v>0.13429999949151716</v>
      </c>
      <c r="Y914" s="28"/>
      <c r="Z914" s="28"/>
    </row>
    <row r="915" spans="1:26" x14ac:dyDescent="0.35">
      <c r="A915" s="1">
        <v>1946.07</v>
      </c>
      <c r="B915" s="2">
        <v>18.05</v>
      </c>
      <c r="C915" s="3">
        <v>0.68333299999999997</v>
      </c>
      <c r="D915" s="4">
        <v>0.85666699999999996</v>
      </c>
      <c r="E915" s="5">
        <v>19.8</v>
      </c>
      <c r="F915" s="3">
        <f t="shared" si="201"/>
        <v>1946.5416666665981</v>
      </c>
      <c r="G915" s="6">
        <f>G909*6/12+G921*6/12</f>
        <v>2.2199999999999998</v>
      </c>
      <c r="H915" s="3">
        <f t="shared" si="193"/>
        <v>277.70471969696973</v>
      </c>
      <c r="I915" s="3">
        <f t="shared" si="194"/>
        <v>10.51328527560606</v>
      </c>
      <c r="J915" s="7">
        <f t="shared" si="202"/>
        <v>15064.31047664017</v>
      </c>
      <c r="K915" s="3">
        <f t="shared" si="195"/>
        <v>13.180081391060607</v>
      </c>
      <c r="L915" s="7">
        <f t="shared" si="196"/>
        <v>714.96385945107511</v>
      </c>
      <c r="M915" s="27">
        <f t="shared" si="190"/>
        <v>14.508136111909069</v>
      </c>
      <c r="N915" s="9"/>
      <c r="O915" s="10">
        <f t="shared" si="191"/>
        <v>19.038974040498363</v>
      </c>
      <c r="P915" s="10"/>
      <c r="Q915" s="29">
        <f t="shared" si="192"/>
        <v>8.2739445589748634E-2</v>
      </c>
      <c r="R915" s="6">
        <f t="shared" si="197"/>
        <v>1.0014054259349292</v>
      </c>
      <c r="S915" s="6">
        <f t="shared" si="203"/>
        <v>12.773269689425762</v>
      </c>
      <c r="T915" s="13">
        <f t="shared" si="198"/>
        <v>0.13029463379336015</v>
      </c>
      <c r="U915" s="67">
        <f t="shared" si="199"/>
        <v>-1.4692430260692557E-2</v>
      </c>
      <c r="V915" s="13">
        <f t="shared" si="200"/>
        <v>0.14498706405405271</v>
      </c>
      <c r="Y915" s="28"/>
      <c r="Z915" s="28"/>
    </row>
    <row r="916" spans="1:26" x14ac:dyDescent="0.35">
      <c r="A916" s="1">
        <v>1946.08</v>
      </c>
      <c r="B916" s="2">
        <v>17.7</v>
      </c>
      <c r="C916" s="3">
        <v>0.68666700000000003</v>
      </c>
      <c r="D916" s="4">
        <v>0.87333300000000003</v>
      </c>
      <c r="E916" s="5">
        <v>20.2</v>
      </c>
      <c r="F916" s="3">
        <f t="shared" si="201"/>
        <v>1946.6249999999313</v>
      </c>
      <c r="G916" s="6">
        <f>G909*5/12+G921*7/12</f>
        <v>2.2250000000000001</v>
      </c>
      <c r="H916" s="3">
        <f t="shared" si="193"/>
        <v>266.92739108910888</v>
      </c>
      <c r="I916" s="3">
        <f t="shared" si="194"/>
        <v>10.355380274405942</v>
      </c>
      <c r="J916" s="7">
        <f t="shared" si="202"/>
        <v>14526.497138582916</v>
      </c>
      <c r="K916" s="3">
        <f t="shared" si="195"/>
        <v>13.170423685990102</v>
      </c>
      <c r="L916" s="7">
        <f t="shared" si="196"/>
        <v>716.74967940847671</v>
      </c>
      <c r="M916" s="27">
        <f t="shared" si="190"/>
        <v>13.984939309942758</v>
      </c>
      <c r="N916" s="9"/>
      <c r="O916" s="10">
        <f t="shared" si="191"/>
        <v>18.340641021743629</v>
      </c>
      <c r="P916" s="10"/>
      <c r="Q916" s="29">
        <f t="shared" si="192"/>
        <v>8.6598381477112241E-2</v>
      </c>
      <c r="R916" s="6">
        <f t="shared" si="197"/>
        <v>1.001409699483454</v>
      </c>
      <c r="S916" s="6">
        <f t="shared" si="203"/>
        <v>12.537930057605857</v>
      </c>
      <c r="T916" s="13">
        <f t="shared" si="198"/>
        <v>0.13450510441925734</v>
      </c>
      <c r="U916" s="67">
        <f t="shared" si="199"/>
        <v>-1.4085609851683834E-2</v>
      </c>
      <c r="V916" s="13">
        <f t="shared" si="200"/>
        <v>0.14859071427094117</v>
      </c>
      <c r="Y916" s="28"/>
      <c r="Z916" s="28"/>
    </row>
    <row r="917" spans="1:26" x14ac:dyDescent="0.35">
      <c r="A917" s="1">
        <v>1946.09</v>
      </c>
      <c r="B917" s="2">
        <v>15.09</v>
      </c>
      <c r="C917" s="3">
        <v>0.69</v>
      </c>
      <c r="D917" s="4">
        <v>0.89</v>
      </c>
      <c r="E917" s="5">
        <v>20.399999999999999</v>
      </c>
      <c r="F917" s="3">
        <f t="shared" si="201"/>
        <v>1946.7083333332646</v>
      </c>
      <c r="G917" s="6">
        <f>G909*4/12+G921*8/12</f>
        <v>2.23</v>
      </c>
      <c r="H917" s="3">
        <f t="shared" si="193"/>
        <v>225.33586323529417</v>
      </c>
      <c r="I917" s="3">
        <f t="shared" si="194"/>
        <v>10.303627941176471</v>
      </c>
      <c r="J917" s="7">
        <f t="shared" si="202"/>
        <v>12309.76606628734</v>
      </c>
      <c r="K917" s="3">
        <f t="shared" si="195"/>
        <v>13.290186764705885</v>
      </c>
      <c r="L917" s="7">
        <f t="shared" si="196"/>
        <v>726.02331338606575</v>
      </c>
      <c r="M917" s="27">
        <f t="shared" si="190"/>
        <v>11.841267540149637</v>
      </c>
      <c r="N917" s="9"/>
      <c r="O917" s="10">
        <f t="shared" si="191"/>
        <v>15.527660854694712</v>
      </c>
      <c r="P917" s="10"/>
      <c r="Q917" s="29">
        <f t="shared" si="192"/>
        <v>0.10051583018992163</v>
      </c>
      <c r="R917" s="6">
        <f t="shared" si="197"/>
        <v>1.001413972996791</v>
      </c>
      <c r="S917" s="6">
        <f t="shared" si="203"/>
        <v>12.432510606708787</v>
      </c>
      <c r="T917" s="13">
        <f t="shared" si="198"/>
        <v>0.14941584499990945</v>
      </c>
      <c r="U917" s="67">
        <f t="shared" si="199"/>
        <v>-1.375494556952217E-2</v>
      </c>
      <c r="V917" s="13">
        <f t="shared" si="200"/>
        <v>0.16317079056943162</v>
      </c>
      <c r="Y917" s="28"/>
      <c r="Z917" s="28"/>
    </row>
    <row r="918" spans="1:26" x14ac:dyDescent="0.35">
      <c r="A918" s="1">
        <v>1946.1</v>
      </c>
      <c r="B918" s="2">
        <v>14.75</v>
      </c>
      <c r="C918" s="3">
        <v>0.69666700000000004</v>
      </c>
      <c r="D918" s="4">
        <v>0.94666700000000004</v>
      </c>
      <c r="E918" s="5">
        <v>20.8</v>
      </c>
      <c r="F918" s="3">
        <f t="shared" si="201"/>
        <v>1946.7916666665978</v>
      </c>
      <c r="G918" s="6">
        <f>G909*3/12+G921*9/12</f>
        <v>2.2349999999999999</v>
      </c>
      <c r="H918" s="3">
        <f t="shared" si="193"/>
        <v>216.02296874999999</v>
      </c>
      <c r="I918" s="3">
        <f t="shared" si="194"/>
        <v>10.203123631875002</v>
      </c>
      <c r="J918" s="7">
        <f t="shared" si="202"/>
        <v>11847.464834707249</v>
      </c>
      <c r="K918" s="3">
        <f t="shared" si="195"/>
        <v>13.864529881875001</v>
      </c>
      <c r="L918" s="7">
        <f t="shared" si="196"/>
        <v>760.37993170697007</v>
      </c>
      <c r="M918" s="27">
        <f t="shared" si="190"/>
        <v>11.387602961765049</v>
      </c>
      <c r="N918" s="9"/>
      <c r="O918" s="10">
        <f t="shared" si="191"/>
        <v>14.931866479299597</v>
      </c>
      <c r="P918" s="10"/>
      <c r="Q918" s="29">
        <f t="shared" si="192"/>
        <v>0.10584847069030609</v>
      </c>
      <c r="R918" s="6">
        <f t="shared" si="197"/>
        <v>1.0014182464749537</v>
      </c>
      <c r="S918" s="6">
        <f t="shared" si="203"/>
        <v>12.210665036354586</v>
      </c>
      <c r="T918" s="13">
        <f t="shared" si="198"/>
        <v>0.15229233427166822</v>
      </c>
      <c r="U918" s="67">
        <f t="shared" si="199"/>
        <v>-1.1727866860472336E-2</v>
      </c>
      <c r="V918" s="13">
        <f t="shared" si="200"/>
        <v>0.16402020113214055</v>
      </c>
      <c r="Y918" s="28"/>
      <c r="Z918" s="28"/>
    </row>
    <row r="919" spans="1:26" x14ac:dyDescent="0.35">
      <c r="A919" s="1">
        <v>1946.11</v>
      </c>
      <c r="B919" s="2">
        <v>14.69</v>
      </c>
      <c r="C919" s="3">
        <v>0.70333299999999999</v>
      </c>
      <c r="D919" s="4">
        <v>1.0033300000000001</v>
      </c>
      <c r="E919" s="5">
        <v>21.3</v>
      </c>
      <c r="F919" s="3">
        <f t="shared" si="201"/>
        <v>1946.8749999999311</v>
      </c>
      <c r="G919" s="6">
        <f>G909*2/12+G921*10/12</f>
        <v>2.2400000000000002</v>
      </c>
      <c r="H919" s="3">
        <f t="shared" si="193"/>
        <v>210.09389718309856</v>
      </c>
      <c r="I919" s="3">
        <f t="shared" si="194"/>
        <v>10.058949692816901</v>
      </c>
      <c r="J919" s="7">
        <f t="shared" si="202"/>
        <v>11568.265916599847</v>
      </c>
      <c r="K919" s="3">
        <f t="shared" si="195"/>
        <v>14.349456083098595</v>
      </c>
      <c r="L919" s="7">
        <f t="shared" si="196"/>
        <v>790.11492458149269</v>
      </c>
      <c r="M919" s="27">
        <f t="shared" si="190"/>
        <v>11.11004365674329</v>
      </c>
      <c r="N919" s="9"/>
      <c r="O919" s="10">
        <f t="shared" si="191"/>
        <v>14.565527161951856</v>
      </c>
      <c r="P919" s="10"/>
      <c r="Q919" s="29">
        <f t="shared" si="192"/>
        <v>0.11046659850288859</v>
      </c>
      <c r="R919" s="6">
        <f t="shared" si="197"/>
        <v>1.0014225199179554</v>
      </c>
      <c r="S919" s="6">
        <f t="shared" si="203"/>
        <v>11.940940919961696</v>
      </c>
      <c r="T919" s="13">
        <f t="shared" si="198"/>
        <v>0.15421106523337191</v>
      </c>
      <c r="U919" s="67">
        <f t="shared" si="199"/>
        <v>-1.0490420533101008E-2</v>
      </c>
      <c r="V919" s="13">
        <f t="shared" si="200"/>
        <v>0.16470148576647292</v>
      </c>
      <c r="Y919" s="28"/>
      <c r="Z919" s="28"/>
    </row>
    <row r="920" spans="1:26" x14ac:dyDescent="0.35">
      <c r="A920" s="1">
        <v>1946.12</v>
      </c>
      <c r="B920" s="2">
        <v>15.13</v>
      </c>
      <c r="C920" s="3">
        <v>0.71</v>
      </c>
      <c r="D920" s="4">
        <v>1.06</v>
      </c>
      <c r="E920" s="5">
        <v>21.5</v>
      </c>
      <c r="F920" s="3">
        <f t="shared" si="201"/>
        <v>1946.9583333332644</v>
      </c>
      <c r="G920" s="6">
        <f>G909*1/12+G921*11/12</f>
        <v>2.2450000000000001</v>
      </c>
      <c r="H920" s="3">
        <f t="shared" si="193"/>
        <v>214.37380325581398</v>
      </c>
      <c r="I920" s="3">
        <f t="shared" si="194"/>
        <v>10.059841395348837</v>
      </c>
      <c r="J920" s="7">
        <f t="shared" si="202"/>
        <v>11850.087532408099</v>
      </c>
      <c r="K920" s="3">
        <f t="shared" si="195"/>
        <v>15.018918139534884</v>
      </c>
      <c r="L920" s="7">
        <f t="shared" si="196"/>
        <v>830.21102342052768</v>
      </c>
      <c r="M920" s="27">
        <f t="shared" si="190"/>
        <v>11.372779425862701</v>
      </c>
      <c r="N920" s="9"/>
      <c r="O920" s="10">
        <f t="shared" si="191"/>
        <v>14.904166173962984</v>
      </c>
      <c r="P920" s="10"/>
      <c r="Q920" s="29">
        <f t="shared" si="192"/>
        <v>0.10931230061839768</v>
      </c>
      <c r="R920" s="6">
        <f t="shared" si="197"/>
        <v>1.001426793325809</v>
      </c>
      <c r="S920" s="6">
        <f t="shared" si="203"/>
        <v>11.846690614666359</v>
      </c>
      <c r="T920" s="13">
        <f t="shared" si="198"/>
        <v>0.1530769045334639</v>
      </c>
      <c r="U920" s="67">
        <f t="shared" si="199"/>
        <v>-1.0603714905176864E-2</v>
      </c>
      <c r="V920" s="13">
        <f t="shared" si="200"/>
        <v>0.16368061943864076</v>
      </c>
      <c r="Y920" s="28"/>
      <c r="Z920" s="28"/>
    </row>
    <row r="921" spans="1:26" x14ac:dyDescent="0.35">
      <c r="A921" s="1">
        <v>1947.01</v>
      </c>
      <c r="B921" s="2">
        <v>15.21</v>
      </c>
      <c r="C921" s="3">
        <v>0.71333299999999999</v>
      </c>
      <c r="D921" s="4">
        <v>1.1299999999999999</v>
      </c>
      <c r="E921" s="5">
        <v>21.5</v>
      </c>
      <c r="F921" s="3">
        <f t="shared" si="201"/>
        <v>1947.0416666665976</v>
      </c>
      <c r="G921" s="6">
        <v>2.25</v>
      </c>
      <c r="H921" s="3">
        <f t="shared" si="193"/>
        <v>215.50730651162795</v>
      </c>
      <c r="I921" s="3">
        <f t="shared" si="194"/>
        <v>10.107065974744186</v>
      </c>
      <c r="J921" s="7">
        <f t="shared" si="202"/>
        <v>11959.302902097827</v>
      </c>
      <c r="K921" s="3">
        <f t="shared" si="195"/>
        <v>16.010733488372093</v>
      </c>
      <c r="L921" s="7">
        <f t="shared" si="196"/>
        <v>888.49521889352673</v>
      </c>
      <c r="M921" s="27">
        <f t="shared" si="190"/>
        <v>11.469296334735576</v>
      </c>
      <c r="N921" s="9"/>
      <c r="O921" s="10">
        <f t="shared" si="191"/>
        <v>15.022197025934338</v>
      </c>
      <c r="P921" s="10"/>
      <c r="Q921" s="29">
        <f t="shared" si="192"/>
        <v>0.1077796741638497</v>
      </c>
      <c r="R921" s="6">
        <f t="shared" si="197"/>
        <v>1.0004699429526016</v>
      </c>
      <c r="S921" s="6">
        <f t="shared" si="203"/>
        <v>11.863593393768289</v>
      </c>
      <c r="T921" s="13">
        <f t="shared" si="198"/>
        <v>0.14985485961229639</v>
      </c>
      <c r="U921" s="67">
        <f t="shared" si="199"/>
        <v>-9.379095770818302E-3</v>
      </c>
      <c r="V921" s="13">
        <f t="shared" si="200"/>
        <v>0.15923395538311469</v>
      </c>
      <c r="Y921" s="28"/>
      <c r="Z921" s="28"/>
    </row>
    <row r="922" spans="1:26" x14ac:dyDescent="0.35">
      <c r="A922" s="1">
        <v>1947.02</v>
      </c>
      <c r="B922" s="2">
        <v>15.8</v>
      </c>
      <c r="C922" s="3">
        <v>0.71666700000000005</v>
      </c>
      <c r="D922" s="4">
        <v>1.2</v>
      </c>
      <c r="E922" s="5">
        <v>21.5</v>
      </c>
      <c r="F922" s="3">
        <f t="shared" si="201"/>
        <v>1947.1249999999309</v>
      </c>
      <c r="G922" s="6">
        <f>G921*11/12+G933*1/12</f>
        <v>2.2658333333333331</v>
      </c>
      <c r="H922" s="3">
        <f t="shared" si="193"/>
        <v>223.86689302325584</v>
      </c>
      <c r="I922" s="3">
        <f t="shared" si="194"/>
        <v>10.154304722930235</v>
      </c>
      <c r="J922" s="7">
        <f t="shared" si="202"/>
        <v>12470.165833720608</v>
      </c>
      <c r="K922" s="3">
        <f t="shared" si="195"/>
        <v>17.002548837209304</v>
      </c>
      <c r="L922" s="7">
        <f t="shared" si="196"/>
        <v>947.10120256105881</v>
      </c>
      <c r="M922" s="27">
        <f t="shared" si="190"/>
        <v>11.949565314209435</v>
      </c>
      <c r="N922" s="9"/>
      <c r="O922" s="10">
        <f t="shared" si="191"/>
        <v>15.637228584439001</v>
      </c>
      <c r="P922" s="10"/>
      <c r="Q922" s="29">
        <f t="shared" si="192"/>
        <v>0.10411708620482772</v>
      </c>
      <c r="R922" s="6">
        <f t="shared" si="197"/>
        <v>1.000484205925781</v>
      </c>
      <c r="S922" s="6">
        <f t="shared" si="203"/>
        <v>11.86916860587622</v>
      </c>
      <c r="T922" s="13">
        <f t="shared" si="198"/>
        <v>0.1399822270840867</v>
      </c>
      <c r="U922" s="67">
        <f t="shared" si="199"/>
        <v>-8.5038771317570427E-3</v>
      </c>
      <c r="V922" s="13">
        <f t="shared" si="200"/>
        <v>0.14848610421584374</v>
      </c>
      <c r="Y922" s="28"/>
      <c r="Z922" s="28"/>
    </row>
    <row r="923" spans="1:26" x14ac:dyDescent="0.35">
      <c r="A923" s="1">
        <v>1947.03</v>
      </c>
      <c r="B923" s="2">
        <v>15.16</v>
      </c>
      <c r="C923" s="3">
        <v>0.72</v>
      </c>
      <c r="D923" s="4">
        <v>1.27</v>
      </c>
      <c r="E923" s="5">
        <v>21.9</v>
      </c>
      <c r="F923" s="3">
        <f t="shared" si="201"/>
        <v>1947.2083333332641</v>
      </c>
      <c r="G923" s="6">
        <f>G921*10/12+G933*2/12</f>
        <v>2.2816666666666667</v>
      </c>
      <c r="H923" s="3">
        <f t="shared" si="193"/>
        <v>210.87560000000002</v>
      </c>
      <c r="I923" s="3">
        <f t="shared" si="194"/>
        <v>10.015200000000002</v>
      </c>
      <c r="J923" s="7">
        <f t="shared" si="202"/>
        <v>11792.995681661159</v>
      </c>
      <c r="K923" s="3">
        <f t="shared" si="195"/>
        <v>17.665700000000005</v>
      </c>
      <c r="L923" s="7">
        <f t="shared" si="196"/>
        <v>987.93565407055894</v>
      </c>
      <c r="M923" s="27">
        <f t="shared" si="190"/>
        <v>11.28790309650128</v>
      </c>
      <c r="N923" s="9"/>
      <c r="O923" s="10">
        <f t="shared" si="191"/>
        <v>14.757502576039036</v>
      </c>
      <c r="P923" s="10"/>
      <c r="Q923" s="29">
        <f t="shared" si="192"/>
        <v>0.11005042001644612</v>
      </c>
      <c r="R923" s="6">
        <f t="shared" si="197"/>
        <v>1.0004984677859259</v>
      </c>
      <c r="S923" s="6">
        <f t="shared" si="203"/>
        <v>11.658022289701348</v>
      </c>
      <c r="T923" s="13">
        <f t="shared" si="198"/>
        <v>0.14779481696047259</v>
      </c>
      <c r="U923" s="67">
        <f t="shared" si="199"/>
        <v>-7.3886359870464213E-3</v>
      </c>
      <c r="V923" s="13">
        <f t="shared" si="200"/>
        <v>0.15518345294751901</v>
      </c>
      <c r="Y923" s="28"/>
      <c r="Z923" s="28"/>
    </row>
    <row r="924" spans="1:26" x14ac:dyDescent="0.35">
      <c r="A924" s="1">
        <v>1947.04</v>
      </c>
      <c r="B924" s="2">
        <v>14.6</v>
      </c>
      <c r="C924" s="3">
        <v>0.73333300000000001</v>
      </c>
      <c r="D924" s="4">
        <v>1.32667</v>
      </c>
      <c r="E924" s="5">
        <v>21.9</v>
      </c>
      <c r="F924" s="3">
        <f t="shared" si="201"/>
        <v>1947.2916666665974</v>
      </c>
      <c r="G924" s="6">
        <f>G921*9/12+G933*3/12</f>
        <v>2.2974999999999999</v>
      </c>
      <c r="H924" s="3">
        <f t="shared" si="193"/>
        <v>203.08600000000004</v>
      </c>
      <c r="I924" s="3">
        <f t="shared" si="194"/>
        <v>10.200662030000002</v>
      </c>
      <c r="J924" s="7">
        <f t="shared" si="202"/>
        <v>11404.908950798455</v>
      </c>
      <c r="K924" s="3">
        <f t="shared" si="195"/>
        <v>18.453979700000001</v>
      </c>
      <c r="L924" s="7">
        <f t="shared" si="196"/>
        <v>1036.3390792983414</v>
      </c>
      <c r="M924" s="27">
        <f t="shared" si="190"/>
        <v>10.900825126392672</v>
      </c>
      <c r="N924" s="9"/>
      <c r="O924" s="10">
        <f t="shared" si="191"/>
        <v>14.239032702754537</v>
      </c>
      <c r="P924" s="10"/>
      <c r="Q924" s="29">
        <f t="shared" si="192"/>
        <v>0.11230527663572899</v>
      </c>
      <c r="R924" s="6">
        <f t="shared" si="197"/>
        <v>1.0005127285343618</v>
      </c>
      <c r="S924" s="6">
        <f t="shared" si="203"/>
        <v>11.663833438260371</v>
      </c>
      <c r="T924" s="13">
        <f t="shared" si="198"/>
        <v>0.15423680902181913</v>
      </c>
      <c r="U924" s="67">
        <f t="shared" si="199"/>
        <v>-8.0946634267811124E-3</v>
      </c>
      <c r="V924" s="13">
        <f t="shared" si="200"/>
        <v>0.16233147244860024</v>
      </c>
      <c r="Y924" s="28"/>
      <c r="Z924" s="28"/>
    </row>
    <row r="925" spans="1:26" x14ac:dyDescent="0.35">
      <c r="A925" s="1">
        <v>1947.05</v>
      </c>
      <c r="B925" s="2">
        <v>14.34</v>
      </c>
      <c r="C925" s="3">
        <v>0.74666699999999997</v>
      </c>
      <c r="D925" s="4">
        <v>1.3833299999999999</v>
      </c>
      <c r="E925" s="5">
        <v>21.9</v>
      </c>
      <c r="F925" s="3">
        <f t="shared" si="201"/>
        <v>1947.3749999999307</v>
      </c>
      <c r="G925" s="6">
        <f>G921*8/12+G933*4/12</f>
        <v>2.3133333333333335</v>
      </c>
      <c r="H925" s="3">
        <f t="shared" si="193"/>
        <v>199.46940000000001</v>
      </c>
      <c r="I925" s="3">
        <f t="shared" si="194"/>
        <v>10.38613797</v>
      </c>
      <c r="J925" s="7">
        <f t="shared" si="202"/>
        <v>11250.413250028332</v>
      </c>
      <c r="K925" s="3">
        <f t="shared" si="195"/>
        <v>19.242120300000003</v>
      </c>
      <c r="L925" s="7">
        <f t="shared" si="196"/>
        <v>1085.2882957574404</v>
      </c>
      <c r="M925" s="27">
        <f t="shared" si="190"/>
        <v>10.733674273688534</v>
      </c>
      <c r="N925" s="9"/>
      <c r="O925" s="10">
        <f t="shared" si="191"/>
        <v>14.008519289638567</v>
      </c>
      <c r="P925" s="10"/>
      <c r="Q925" s="29">
        <f t="shared" si="192"/>
        <v>0.11284855290399033</v>
      </c>
      <c r="R925" s="6">
        <f t="shared" si="197"/>
        <v>1.0005269881724117</v>
      </c>
      <c r="S925" s="6">
        <f t="shared" si="203"/>
        <v>11.66981381848421</v>
      </c>
      <c r="T925" s="13">
        <f t="shared" si="198"/>
        <v>0.1601176902436201</v>
      </c>
      <c r="U925" s="67">
        <f t="shared" si="199"/>
        <v>-9.2060478064108775E-3</v>
      </c>
      <c r="V925" s="13">
        <f t="shared" si="200"/>
        <v>0.16932373805003098</v>
      </c>
      <c r="Y925" s="28"/>
      <c r="Z925" s="28"/>
    </row>
    <row r="926" spans="1:26" x14ac:dyDescent="0.35">
      <c r="A926" s="1">
        <v>1947.06</v>
      </c>
      <c r="B926" s="2">
        <v>14.84</v>
      </c>
      <c r="C926" s="3">
        <v>0.76</v>
      </c>
      <c r="D926" s="4">
        <v>1.44</v>
      </c>
      <c r="E926" s="5">
        <v>22</v>
      </c>
      <c r="F926" s="3">
        <f t="shared" si="201"/>
        <v>1947.4583333332639</v>
      </c>
      <c r="G926" s="6">
        <f>G921*7/12+G933*5/12</f>
        <v>2.3291666666666666</v>
      </c>
      <c r="H926" s="3">
        <f t="shared" si="193"/>
        <v>205.48610727272728</v>
      </c>
      <c r="I926" s="3">
        <f t="shared" si="194"/>
        <v>10.523547272727273</v>
      </c>
      <c r="J926" s="7">
        <f t="shared" si="202"/>
        <v>11639.227931355386</v>
      </c>
      <c r="K926" s="3">
        <f t="shared" si="195"/>
        <v>19.93935272727273</v>
      </c>
      <c r="L926" s="7">
        <f t="shared" si="196"/>
        <v>1129.4129529078004</v>
      </c>
      <c r="M926" s="27">
        <f t="shared" si="190"/>
        <v>11.082715855052092</v>
      </c>
      <c r="N926" s="9"/>
      <c r="O926" s="10">
        <f t="shared" si="191"/>
        <v>14.44834300367576</v>
      </c>
      <c r="P926" s="10"/>
      <c r="Q926" s="29">
        <f t="shared" si="192"/>
        <v>0.11023126451262739</v>
      </c>
      <c r="R926" s="6">
        <f t="shared" si="197"/>
        <v>1.0005412467013974</v>
      </c>
      <c r="S926" s="6">
        <f t="shared" si="203"/>
        <v>11.622891110193793</v>
      </c>
      <c r="T926" s="13">
        <f t="shared" si="198"/>
        <v>0.15800958832575596</v>
      </c>
      <c r="U926" s="67">
        <f t="shared" si="199"/>
        <v>-1.0506235998028357E-2</v>
      </c>
      <c r="V926" s="13">
        <f t="shared" si="200"/>
        <v>0.16851582432378431</v>
      </c>
      <c r="Y926" s="28"/>
      <c r="Z926" s="28"/>
    </row>
    <row r="927" spans="1:26" x14ac:dyDescent="0.35">
      <c r="A927" s="1">
        <v>1947.07</v>
      </c>
      <c r="B927" s="2">
        <v>15.77</v>
      </c>
      <c r="C927" s="3">
        <v>0.77</v>
      </c>
      <c r="D927" s="4">
        <v>1.4766699999999999</v>
      </c>
      <c r="E927" s="5">
        <v>22.2</v>
      </c>
      <c r="F927" s="3">
        <f t="shared" si="201"/>
        <v>1947.5416666665972</v>
      </c>
      <c r="G927" s="6">
        <f>G921*6/12+G933*6/12</f>
        <v>2.3449999999999998</v>
      </c>
      <c r="H927" s="3">
        <f t="shared" si="193"/>
        <v>216.39636621621625</v>
      </c>
      <c r="I927" s="3">
        <f t="shared" si="194"/>
        <v>10.565960810810811</v>
      </c>
      <c r="J927" s="7">
        <f t="shared" si="202"/>
        <v>12307.084725361417</v>
      </c>
      <c r="K927" s="3">
        <f t="shared" si="195"/>
        <v>20.26290565</v>
      </c>
      <c r="L927" s="7">
        <f t="shared" si="196"/>
        <v>1152.409816195272</v>
      </c>
      <c r="M927" s="27">
        <f t="shared" si="190"/>
        <v>11.696446553354361</v>
      </c>
      <c r="N927" s="9"/>
      <c r="O927" s="10">
        <f t="shared" si="191"/>
        <v>15.226610589448997</v>
      </c>
      <c r="P927" s="10"/>
      <c r="Q927" s="29">
        <f t="shared" si="192"/>
        <v>0.10556057364060729</v>
      </c>
      <c r="R927" s="6">
        <f t="shared" si="197"/>
        <v>1.0005555041226388</v>
      </c>
      <c r="S927" s="6">
        <f t="shared" si="203"/>
        <v>11.524414556607816</v>
      </c>
      <c r="T927" s="13">
        <f t="shared" si="198"/>
        <v>0.15339678796768785</v>
      </c>
      <c r="U927" s="67">
        <f t="shared" si="199"/>
        <v>-1.1110357703870921E-2</v>
      </c>
      <c r="V927" s="13">
        <f t="shared" si="200"/>
        <v>0.16450714567155877</v>
      </c>
      <c r="Y927" s="28"/>
      <c r="Z927" s="28"/>
    </row>
    <row r="928" spans="1:26" x14ac:dyDescent="0.35">
      <c r="A928" s="1">
        <v>1947.08</v>
      </c>
      <c r="B928" s="2">
        <v>15.46</v>
      </c>
      <c r="C928" s="3">
        <v>0.78</v>
      </c>
      <c r="D928" s="4">
        <v>1.5133300000000001</v>
      </c>
      <c r="E928" s="5">
        <v>22.5</v>
      </c>
      <c r="F928" s="3">
        <f t="shared" si="201"/>
        <v>1947.6249999999304</v>
      </c>
      <c r="G928" s="6">
        <f>G921*5/12+G933*7/12</f>
        <v>2.3608333333333329</v>
      </c>
      <c r="H928" s="3">
        <f t="shared" si="193"/>
        <v>209.31397066666671</v>
      </c>
      <c r="I928" s="3">
        <f t="shared" si="194"/>
        <v>10.560472000000001</v>
      </c>
      <c r="J928" s="7">
        <f t="shared" si="202"/>
        <v>11954.338860056196</v>
      </c>
      <c r="K928" s="3">
        <f t="shared" si="195"/>
        <v>20.489075758666669</v>
      </c>
      <c r="L928" s="7">
        <f t="shared" si="196"/>
        <v>1170.1720328000545</v>
      </c>
      <c r="M928" s="27">
        <f t="shared" si="190"/>
        <v>11.33747235532983</v>
      </c>
      <c r="N928" s="9"/>
      <c r="O928" s="10">
        <f t="shared" si="191"/>
        <v>14.739100764648137</v>
      </c>
      <c r="P928" s="10"/>
      <c r="Q928" s="29">
        <f t="shared" si="192"/>
        <v>0.1095109223780216</v>
      </c>
      <c r="R928" s="6">
        <f t="shared" si="197"/>
        <v>1.0005697604374542</v>
      </c>
      <c r="S928" s="6">
        <f t="shared" si="203"/>
        <v>11.377072197519608</v>
      </c>
      <c r="T928" s="13">
        <f t="shared" si="198"/>
        <v>0.1505910171136875</v>
      </c>
      <c r="U928" s="67">
        <f t="shared" si="199"/>
        <v>-9.5132666197692561E-3</v>
      </c>
      <c r="V928" s="13">
        <f t="shared" si="200"/>
        <v>0.16010428373345675</v>
      </c>
      <c r="Y928" s="28"/>
      <c r="Z928" s="28"/>
    </row>
    <row r="929" spans="1:26" x14ac:dyDescent="0.35">
      <c r="A929" s="1">
        <v>1947.09</v>
      </c>
      <c r="B929" s="2">
        <v>15.06</v>
      </c>
      <c r="C929" s="3">
        <v>0.79</v>
      </c>
      <c r="D929" s="4">
        <v>1.55</v>
      </c>
      <c r="E929" s="5">
        <v>23</v>
      </c>
      <c r="F929" s="3">
        <f t="shared" si="201"/>
        <v>1947.7083333332637</v>
      </c>
      <c r="G929" s="6">
        <f>G921*4/12+G933*8/12</f>
        <v>2.3766666666666669</v>
      </c>
      <c r="H929" s="3">
        <f t="shared" si="193"/>
        <v>199.46577130434787</v>
      </c>
      <c r="I929" s="3">
        <f t="shared" si="194"/>
        <v>10.463343913043479</v>
      </c>
      <c r="J929" s="7">
        <f t="shared" si="202"/>
        <v>11441.687066669949</v>
      </c>
      <c r="K929" s="3">
        <f t="shared" si="195"/>
        <v>20.529345652173912</v>
      </c>
      <c r="L929" s="7">
        <f t="shared" si="196"/>
        <v>1177.5972744580622</v>
      </c>
      <c r="M929" s="27">
        <f t="shared" si="190"/>
        <v>10.827463017228835</v>
      </c>
      <c r="N929" s="9"/>
      <c r="O929" s="10">
        <f t="shared" si="191"/>
        <v>14.058032932818939</v>
      </c>
      <c r="P929" s="10"/>
      <c r="Q929" s="29">
        <f t="shared" si="192"/>
        <v>0.11508689211783993</v>
      </c>
      <c r="R929" s="6">
        <f t="shared" si="197"/>
        <v>1.0005840156471602</v>
      </c>
      <c r="S929" s="6">
        <f t="shared" si="203"/>
        <v>11.136085829170252</v>
      </c>
      <c r="T929" s="13">
        <f t="shared" si="198"/>
        <v>0.15125142313541295</v>
      </c>
      <c r="U929" s="67">
        <f t="shared" si="199"/>
        <v>-6.9846505465648301E-3</v>
      </c>
      <c r="V929" s="13">
        <f t="shared" si="200"/>
        <v>0.15823607368197778</v>
      </c>
      <c r="Y929" s="28"/>
      <c r="Z929" s="28"/>
    </row>
    <row r="930" spans="1:26" x14ac:dyDescent="0.35">
      <c r="A930" s="1">
        <v>1947.1</v>
      </c>
      <c r="B930" s="2">
        <v>15.45</v>
      </c>
      <c r="C930" s="3">
        <v>0.80666700000000002</v>
      </c>
      <c r="D930" s="4">
        <v>1.57</v>
      </c>
      <c r="E930" s="5">
        <v>23</v>
      </c>
      <c r="F930" s="3">
        <f t="shared" si="201"/>
        <v>1947.7916666665969</v>
      </c>
      <c r="G930" s="6">
        <f>G921*3/12+G933*9/12</f>
        <v>2.3925000000000001</v>
      </c>
      <c r="H930" s="3">
        <f t="shared" si="193"/>
        <v>204.63121956521738</v>
      </c>
      <c r="I930" s="3">
        <f t="shared" si="194"/>
        <v>10.684093980130436</v>
      </c>
      <c r="J930" s="7">
        <f t="shared" si="202"/>
        <v>11789.05717984516</v>
      </c>
      <c r="K930" s="3">
        <f t="shared" si="195"/>
        <v>20.794240434782608</v>
      </c>
      <c r="L930" s="7">
        <f t="shared" si="196"/>
        <v>1197.9818622884727</v>
      </c>
      <c r="M930" s="27">
        <f t="shared" si="190"/>
        <v>11.132662042754783</v>
      </c>
      <c r="N930" s="9"/>
      <c r="O930" s="10">
        <f t="shared" si="191"/>
        <v>14.435005794121887</v>
      </c>
      <c r="P930" s="10"/>
      <c r="Q930" s="29">
        <f t="shared" si="192"/>
        <v>0.11239659547338419</v>
      </c>
      <c r="R930" s="6">
        <f t="shared" si="197"/>
        <v>1.0005982697530713</v>
      </c>
      <c r="S930" s="6">
        <f t="shared" si="203"/>
        <v>11.142589477542606</v>
      </c>
      <c r="T930" s="13">
        <f t="shared" si="198"/>
        <v>0.14086084742961291</v>
      </c>
      <c r="U930" s="67">
        <f t="shared" si="199"/>
        <v>-7.1247266461228476E-3</v>
      </c>
      <c r="V930" s="13">
        <f t="shared" si="200"/>
        <v>0.14798557407573576</v>
      </c>
      <c r="Y930" s="28"/>
      <c r="Z930" s="28"/>
    </row>
    <row r="931" spans="1:26" x14ac:dyDescent="0.35">
      <c r="A931" s="1">
        <v>1947.11</v>
      </c>
      <c r="B931" s="2">
        <v>15.27</v>
      </c>
      <c r="C931" s="3">
        <v>0.82333299999999998</v>
      </c>
      <c r="D931" s="4">
        <v>1.59</v>
      </c>
      <c r="E931" s="5">
        <v>23.1</v>
      </c>
      <c r="F931" s="3">
        <f t="shared" si="201"/>
        <v>1947.8749999999302</v>
      </c>
      <c r="G931" s="6">
        <f>G921*2/12+G933*10/12</f>
        <v>2.4083333333333332</v>
      </c>
      <c r="H931" s="3">
        <f t="shared" si="193"/>
        <v>201.37163766233766</v>
      </c>
      <c r="I931" s="3">
        <f t="shared" si="194"/>
        <v>10.857623742727272</v>
      </c>
      <c r="J931" s="7">
        <f t="shared" si="202"/>
        <v>11653.395401389593</v>
      </c>
      <c r="K931" s="3">
        <f t="shared" si="195"/>
        <v>20.967970129870132</v>
      </c>
      <c r="L931" s="7">
        <f t="shared" si="196"/>
        <v>1213.418381677109</v>
      </c>
      <c r="M931" s="27">
        <f t="shared" si="190"/>
        <v>10.975407324839068</v>
      </c>
      <c r="N931" s="9"/>
      <c r="O931" s="10">
        <f t="shared" si="191"/>
        <v>14.214670910685845</v>
      </c>
      <c r="P931" s="10"/>
      <c r="Q931" s="29">
        <f t="shared" si="192"/>
        <v>0.11469919212401684</v>
      </c>
      <c r="R931" s="6">
        <f t="shared" si="197"/>
        <v>1.000612522756501</v>
      </c>
      <c r="S931" s="6">
        <f t="shared" si="203"/>
        <v>11.100990575383198</v>
      </c>
      <c r="T931" s="13">
        <f t="shared" si="198"/>
        <v>0.13970904303537313</v>
      </c>
      <c r="U931" s="67">
        <f t="shared" si="199"/>
        <v>-4.7445522646158977E-3</v>
      </c>
      <c r="V931" s="13">
        <f t="shared" si="200"/>
        <v>0.14445359529998902</v>
      </c>
      <c r="Y931" s="28"/>
      <c r="Z931" s="28"/>
    </row>
    <row r="932" spans="1:26" x14ac:dyDescent="0.35">
      <c r="A932" s="1">
        <v>1947.12</v>
      </c>
      <c r="B932" s="2">
        <v>15.03</v>
      </c>
      <c r="C932" s="3">
        <v>0.84</v>
      </c>
      <c r="D932" s="4">
        <v>1.61</v>
      </c>
      <c r="E932" s="5">
        <v>23.4</v>
      </c>
      <c r="F932" s="3">
        <f t="shared" si="201"/>
        <v>1947.9583333332635</v>
      </c>
      <c r="G932" s="6">
        <f>G921*1/12+G933*11/12</f>
        <v>2.4241666666666668</v>
      </c>
      <c r="H932" s="3">
        <f t="shared" si="193"/>
        <v>195.66555000000002</v>
      </c>
      <c r="I932" s="3">
        <f t="shared" si="194"/>
        <v>10.935400000000001</v>
      </c>
      <c r="J932" s="7">
        <f t="shared" si="202"/>
        <v>11375.91962889836</v>
      </c>
      <c r="K932" s="3">
        <f t="shared" si="195"/>
        <v>20.959516666666673</v>
      </c>
      <c r="L932" s="7">
        <f t="shared" si="196"/>
        <v>1218.5782170676223</v>
      </c>
      <c r="M932" s="27">
        <f t="shared" si="190"/>
        <v>10.680912531969186</v>
      </c>
      <c r="N932" s="9"/>
      <c r="O932" s="10">
        <f t="shared" si="191"/>
        <v>13.820049087776745</v>
      </c>
      <c r="P932" s="10"/>
      <c r="Q932" s="29">
        <f t="shared" si="192"/>
        <v>0.11913197089243804</v>
      </c>
      <c r="R932" s="6">
        <f t="shared" si="197"/>
        <v>1.0006267746587607</v>
      </c>
      <c r="S932" s="6">
        <f t="shared" si="203"/>
        <v>10.965382618259424</v>
      </c>
      <c r="T932" s="13">
        <f t="shared" si="198"/>
        <v>0.14282410813308766</v>
      </c>
      <c r="U932" s="67">
        <f t="shared" si="199"/>
        <v>1.0061381415678028E-3</v>
      </c>
      <c r="V932" s="13">
        <f t="shared" si="200"/>
        <v>0.14181796999151985</v>
      </c>
      <c r="Y932" s="28"/>
      <c r="Z932" s="28"/>
    </row>
    <row r="933" spans="1:26" x14ac:dyDescent="0.35">
      <c r="A933" s="1">
        <v>1948.01</v>
      </c>
      <c r="B933" s="2">
        <v>14.83</v>
      </c>
      <c r="C933" s="3">
        <v>0.843333</v>
      </c>
      <c r="D933" s="4">
        <v>1.64333</v>
      </c>
      <c r="E933" s="5">
        <v>23.7</v>
      </c>
      <c r="F933" s="3">
        <f t="shared" si="201"/>
        <v>1948.0416666665967</v>
      </c>
      <c r="G933" s="6">
        <v>2.44</v>
      </c>
      <c r="H933" s="3">
        <f t="shared" si="193"/>
        <v>190.61806202531648</v>
      </c>
      <c r="I933" s="3">
        <f t="shared" si="194"/>
        <v>10.839818078354433</v>
      </c>
      <c r="J933" s="7">
        <f t="shared" si="202"/>
        <v>11134.979194620442</v>
      </c>
      <c r="K933" s="3">
        <f t="shared" si="195"/>
        <v>21.122614960759496</v>
      </c>
      <c r="L933" s="7">
        <f t="shared" si="196"/>
        <v>1233.8803344501423</v>
      </c>
      <c r="M933" s="27">
        <f t="shared" si="190"/>
        <v>10.419342657320325</v>
      </c>
      <c r="N933" s="9"/>
      <c r="O933" s="10">
        <f t="shared" si="191"/>
        <v>13.470659208036274</v>
      </c>
      <c r="P933" s="10"/>
      <c r="Q933" s="29">
        <f t="shared" si="192"/>
        <v>0.12413325641961878</v>
      </c>
      <c r="R933" s="6">
        <f t="shared" si="197"/>
        <v>1.0029871827678041</v>
      </c>
      <c r="S933" s="6">
        <f t="shared" si="203"/>
        <v>10.833366132813124</v>
      </c>
      <c r="T933" s="13">
        <f t="shared" si="198"/>
        <v>0.14710585736138815</v>
      </c>
      <c r="U933" s="67">
        <f t="shared" si="199"/>
        <v>2.8021021673600988E-3</v>
      </c>
      <c r="V933" s="13">
        <f t="shared" si="200"/>
        <v>0.14430375519402805</v>
      </c>
      <c r="Y933" s="28"/>
      <c r="Z933" s="28"/>
    </row>
    <row r="934" spans="1:26" x14ac:dyDescent="0.35">
      <c r="A934" s="1">
        <v>1948.02</v>
      </c>
      <c r="B934" s="2">
        <v>14.1</v>
      </c>
      <c r="C934" s="3">
        <v>0.84666699999999995</v>
      </c>
      <c r="D934" s="4">
        <v>1.6766700000000001</v>
      </c>
      <c r="E934" s="5">
        <v>23.5</v>
      </c>
      <c r="F934" s="3">
        <f t="shared" si="201"/>
        <v>1948.12499999993</v>
      </c>
      <c r="G934" s="6">
        <f>G933*11/12+G945*1/12</f>
        <v>2.4291666666666667</v>
      </c>
      <c r="H934" s="3">
        <f t="shared" si="193"/>
        <v>182.7774</v>
      </c>
      <c r="I934" s="3">
        <f t="shared" si="194"/>
        <v>10.975290278425533</v>
      </c>
      <c r="J934" s="7">
        <f t="shared" si="202"/>
        <v>10730.392808826593</v>
      </c>
      <c r="K934" s="3">
        <f t="shared" si="195"/>
        <v>21.734566188510641</v>
      </c>
      <c r="L934" s="7">
        <f t="shared" si="196"/>
        <v>1275.9806887074672</v>
      </c>
      <c r="M934" s="27">
        <f t="shared" si="190"/>
        <v>9.9997611691441772</v>
      </c>
      <c r="N934" s="9"/>
      <c r="O934" s="10">
        <f t="shared" si="191"/>
        <v>12.92212392536308</v>
      </c>
      <c r="P934" s="10"/>
      <c r="Q934" s="29">
        <f t="shared" si="192"/>
        <v>0.12812050084785864</v>
      </c>
      <c r="R934" s="6">
        <f t="shared" si="197"/>
        <v>1.0029786503038336</v>
      </c>
      <c r="S934" s="6">
        <f t="shared" si="203"/>
        <v>10.958201652995077</v>
      </c>
      <c r="T934" s="13">
        <f t="shared" si="198"/>
        <v>0.1521633325105769</v>
      </c>
      <c r="U934" s="67">
        <f t="shared" si="199"/>
        <v>2.2526158931861495E-3</v>
      </c>
      <c r="V934" s="13">
        <f t="shared" si="200"/>
        <v>0.14991071661739075</v>
      </c>
      <c r="Y934" s="28"/>
      <c r="Z934" s="28"/>
    </row>
    <row r="935" spans="1:26" x14ac:dyDescent="0.35">
      <c r="A935" s="1">
        <v>1948.03</v>
      </c>
      <c r="B935" s="2">
        <v>14.3</v>
      </c>
      <c r="C935" s="3">
        <v>0.85</v>
      </c>
      <c r="D935" s="4">
        <v>1.71</v>
      </c>
      <c r="E935" s="5">
        <v>23.4</v>
      </c>
      <c r="F935" s="3">
        <f t="shared" si="201"/>
        <v>1948.2083333332632</v>
      </c>
      <c r="G935" s="6">
        <f>G933*10/12+G945*2/12</f>
        <v>2.418333333333333</v>
      </c>
      <c r="H935" s="3">
        <f t="shared" si="193"/>
        <v>186.16216666666671</v>
      </c>
      <c r="I935" s="3">
        <f t="shared" si="194"/>
        <v>11.065583333333336</v>
      </c>
      <c r="J935" s="7">
        <f t="shared" si="202"/>
        <v>10983.239790373613</v>
      </c>
      <c r="K935" s="3">
        <f t="shared" si="195"/>
        <v>22.261350000000004</v>
      </c>
      <c r="L935" s="7">
        <f t="shared" si="196"/>
        <v>1313.3804224852363</v>
      </c>
      <c r="M935" s="27">
        <f t="shared" si="190"/>
        <v>10.18668060948967</v>
      </c>
      <c r="N935" s="9"/>
      <c r="O935" s="10">
        <f t="shared" si="191"/>
        <v>13.157348384869662</v>
      </c>
      <c r="P935" s="10"/>
      <c r="Q935" s="29">
        <f t="shared" si="192"/>
        <v>0.12594515689644101</v>
      </c>
      <c r="R935" s="6">
        <f t="shared" si="197"/>
        <v>1.0029701181927324</v>
      </c>
      <c r="S935" s="6">
        <f t="shared" si="203"/>
        <v>11.037811715232422</v>
      </c>
      <c r="T935" s="13">
        <f t="shared" si="198"/>
        <v>0.15142956734815449</v>
      </c>
      <c r="U935" s="67">
        <f t="shared" si="199"/>
        <v>1.6816586411179113E-3</v>
      </c>
      <c r="V935" s="13">
        <f t="shared" si="200"/>
        <v>0.14974790870703658</v>
      </c>
      <c r="Y935" s="28"/>
      <c r="Z935" s="28"/>
    </row>
    <row r="936" spans="1:26" x14ac:dyDescent="0.35">
      <c r="A936" s="1">
        <v>1948.04</v>
      </c>
      <c r="B936" s="2">
        <v>15.4</v>
      </c>
      <c r="C936" s="3">
        <v>0.85</v>
      </c>
      <c r="D936" s="4">
        <v>1.76</v>
      </c>
      <c r="E936" s="5">
        <v>23.8</v>
      </c>
      <c r="F936" s="3">
        <f t="shared" si="201"/>
        <v>1948.2916666665965</v>
      </c>
      <c r="G936" s="6">
        <f>G933*9/12+G945*3/12</f>
        <v>2.4075000000000002</v>
      </c>
      <c r="H936" s="3">
        <f t="shared" si="193"/>
        <v>197.1128823529412</v>
      </c>
      <c r="I936" s="3">
        <f t="shared" si="194"/>
        <v>10.879607142857145</v>
      </c>
      <c r="J936" s="7">
        <f t="shared" si="202"/>
        <v>11682.802523393015</v>
      </c>
      <c r="K936" s="3">
        <f t="shared" si="195"/>
        <v>22.527186554621849</v>
      </c>
      <c r="L936" s="7">
        <f t="shared" si="196"/>
        <v>1335.1774312449159</v>
      </c>
      <c r="M936" s="27">
        <f t="shared" si="190"/>
        <v>10.779484482024618</v>
      </c>
      <c r="N936" s="9"/>
      <c r="O936" s="10">
        <f t="shared" si="191"/>
        <v>13.912519101434725</v>
      </c>
      <c r="P936" s="10"/>
      <c r="Q936" s="29">
        <f t="shared" si="192"/>
        <v>0.12169500310549991</v>
      </c>
      <c r="R936" s="6">
        <f t="shared" si="197"/>
        <v>1.0029615864347885</v>
      </c>
      <c r="S936" s="6">
        <f t="shared" si="203"/>
        <v>10.88453489505922</v>
      </c>
      <c r="T936" s="13">
        <f t="shared" si="198"/>
        <v>0.1449635023695981</v>
      </c>
      <c r="U936" s="67">
        <f t="shared" si="199"/>
        <v>3.8433284333341255E-3</v>
      </c>
      <c r="V936" s="13">
        <f t="shared" si="200"/>
        <v>0.14112017393626397</v>
      </c>
      <c r="Y936" s="28"/>
      <c r="Z936" s="28"/>
    </row>
    <row r="937" spans="1:26" x14ac:dyDescent="0.35">
      <c r="A937" s="1">
        <v>1948.05</v>
      </c>
      <c r="B937" s="2">
        <v>16.149999999999999</v>
      </c>
      <c r="C937" s="3">
        <v>0.85</v>
      </c>
      <c r="D937" s="4">
        <v>1.81</v>
      </c>
      <c r="E937" s="5">
        <v>23.9</v>
      </c>
      <c r="F937" s="3">
        <f t="shared" si="201"/>
        <v>1948.3749999999297</v>
      </c>
      <c r="G937" s="6">
        <f>G933*8/12+G945*4/12</f>
        <v>2.3966666666666665</v>
      </c>
      <c r="H937" s="3">
        <f t="shared" si="193"/>
        <v>205.84762970711299</v>
      </c>
      <c r="I937" s="3">
        <f t="shared" si="194"/>
        <v>10.834085774058579</v>
      </c>
      <c r="J937" s="7">
        <f t="shared" si="202"/>
        <v>12254.018540013203</v>
      </c>
      <c r="K937" s="3">
        <f t="shared" si="195"/>
        <v>23.070229707112976</v>
      </c>
      <c r="L937" s="7">
        <f t="shared" si="196"/>
        <v>1373.3605917909535</v>
      </c>
      <c r="M937" s="27">
        <f t="shared" si="190"/>
        <v>11.241032697984435</v>
      </c>
      <c r="N937" s="9"/>
      <c r="O937" s="10">
        <f t="shared" si="191"/>
        <v>14.496634879651301</v>
      </c>
      <c r="P937" s="10"/>
      <c r="Q937" s="29">
        <f t="shared" si="192"/>
        <v>0.11918067168503874</v>
      </c>
      <c r="R937" s="6">
        <f t="shared" si="197"/>
        <v>1.002953055030289</v>
      </c>
      <c r="S937" s="6">
        <f t="shared" si="203"/>
        <v>10.871093522413856</v>
      </c>
      <c r="T937" s="13">
        <f t="shared" si="198"/>
        <v>0.14349873959004356</v>
      </c>
      <c r="U937" s="67">
        <f t="shared" si="199"/>
        <v>3.8628767739861125E-3</v>
      </c>
      <c r="V937" s="13">
        <f t="shared" si="200"/>
        <v>0.13963586281605744</v>
      </c>
      <c r="Y937" s="28"/>
      <c r="Z937" s="28"/>
    </row>
    <row r="938" spans="1:26" x14ac:dyDescent="0.35">
      <c r="A938" s="1">
        <v>1948.06</v>
      </c>
      <c r="B938" s="2">
        <v>16.82</v>
      </c>
      <c r="C938" s="3">
        <v>0.85</v>
      </c>
      <c r="D938" s="4">
        <v>1.86</v>
      </c>
      <c r="E938" s="5">
        <v>24.1</v>
      </c>
      <c r="F938" s="3">
        <f t="shared" si="201"/>
        <v>1948.458333333263</v>
      </c>
      <c r="G938" s="6">
        <f>G933*7/12+G945*5/12</f>
        <v>2.3858333333333333</v>
      </c>
      <c r="H938" s="3">
        <f t="shared" si="193"/>
        <v>212.60828962655603</v>
      </c>
      <c r="I938" s="3">
        <f t="shared" si="194"/>
        <v>10.744176348547718</v>
      </c>
      <c r="J938" s="7">
        <f t="shared" si="202"/>
        <v>12709.777313999353</v>
      </c>
      <c r="K938" s="3">
        <f t="shared" si="195"/>
        <v>23.510785892116182</v>
      </c>
      <c r="L938" s="7">
        <f t="shared" si="196"/>
        <v>1405.4807255671103</v>
      </c>
      <c r="M938" s="27">
        <f t="shared" si="190"/>
        <v>11.583895756523839</v>
      </c>
      <c r="N938" s="9"/>
      <c r="O938" s="10">
        <f t="shared" si="191"/>
        <v>14.925847493337088</v>
      </c>
      <c r="P938" s="10"/>
      <c r="Q938" s="29">
        <f t="shared" si="192"/>
        <v>0.11753481139368557</v>
      </c>
      <c r="R938" s="6">
        <f t="shared" si="197"/>
        <v>1.0029445239795223</v>
      </c>
      <c r="S938" s="6">
        <f t="shared" si="203"/>
        <v>10.812713501652139</v>
      </c>
      <c r="T938" s="13">
        <f t="shared" si="198"/>
        <v>0.14240632034748235</v>
      </c>
      <c r="U938" s="67">
        <f t="shared" si="199"/>
        <v>4.2169001584975163E-3</v>
      </c>
      <c r="V938" s="13">
        <f t="shared" si="200"/>
        <v>0.13818942018898484</v>
      </c>
      <c r="Y938" s="28"/>
      <c r="Z938" s="28"/>
    </row>
    <row r="939" spans="1:26" x14ac:dyDescent="0.35">
      <c r="A939" s="1">
        <v>1948.07</v>
      </c>
      <c r="B939" s="2">
        <v>16.420000000000002</v>
      </c>
      <c r="C939" s="3">
        <v>0.85666699999999996</v>
      </c>
      <c r="D939" s="4">
        <v>1.93</v>
      </c>
      <c r="E939" s="5">
        <v>24.4</v>
      </c>
      <c r="F939" s="3">
        <f t="shared" si="201"/>
        <v>1948.5416666665963</v>
      </c>
      <c r="G939" s="6">
        <f>G933*6/12+G945*6/12</f>
        <v>2.375</v>
      </c>
      <c r="H939" s="3">
        <f t="shared" si="193"/>
        <v>205.00033524590168</v>
      </c>
      <c r="I939" s="3">
        <f t="shared" si="194"/>
        <v>10.695311948483608</v>
      </c>
      <c r="J939" s="7">
        <f t="shared" si="202"/>
        <v>12308.252581768165</v>
      </c>
      <c r="K939" s="3">
        <f t="shared" si="195"/>
        <v>24.095654508196723</v>
      </c>
      <c r="L939" s="7">
        <f t="shared" si="196"/>
        <v>1446.7069112553322</v>
      </c>
      <c r="M939" s="27">
        <f t="shared" si="190"/>
        <v>11.134621739180933</v>
      </c>
      <c r="N939" s="9"/>
      <c r="O939" s="10">
        <f t="shared" si="191"/>
        <v>14.338438705434074</v>
      </c>
      <c r="P939" s="10"/>
      <c r="Q939" s="29">
        <f t="shared" si="192"/>
        <v>0.12243242819353195</v>
      </c>
      <c r="R939" s="6">
        <f t="shared" si="197"/>
        <v>1.0029359932827764</v>
      </c>
      <c r="S939" s="6">
        <f t="shared" si="203"/>
        <v>10.711217142613901</v>
      </c>
      <c r="T939" s="13">
        <f t="shared" si="198"/>
        <v>0.14915413761745655</v>
      </c>
      <c r="U939" s="67">
        <f t="shared" si="199"/>
        <v>3.0911344841895172E-3</v>
      </c>
      <c r="V939" s="13">
        <f t="shared" si="200"/>
        <v>0.14606300313326703</v>
      </c>
      <c r="Y939" s="28"/>
      <c r="Z939" s="28"/>
    </row>
    <row r="940" spans="1:26" x14ac:dyDescent="0.35">
      <c r="A940" s="1">
        <v>1948.08</v>
      </c>
      <c r="B940" s="2">
        <v>15.94</v>
      </c>
      <c r="C940" s="3">
        <v>0.86333300000000002</v>
      </c>
      <c r="D940" s="4">
        <v>2</v>
      </c>
      <c r="E940" s="5">
        <v>24.5</v>
      </c>
      <c r="F940" s="3">
        <f t="shared" si="201"/>
        <v>1948.6249999999295</v>
      </c>
      <c r="G940" s="6">
        <f>G933*5/12+G945*7/12</f>
        <v>2.3641666666666667</v>
      </c>
      <c r="H940" s="3">
        <f t="shared" si="193"/>
        <v>198.19535755102041</v>
      </c>
      <c r="I940" s="3">
        <f t="shared" si="194"/>
        <v>10.734541569673471</v>
      </c>
      <c r="J940" s="7">
        <f t="shared" si="202"/>
        <v>11953.38927494048</v>
      </c>
      <c r="K940" s="3">
        <f t="shared" si="195"/>
        <v>24.867673469387757</v>
      </c>
      <c r="L940" s="7">
        <f t="shared" si="196"/>
        <v>1499.7979014981784</v>
      </c>
      <c r="M940" s="27">
        <f t="shared" si="190"/>
        <v>10.723556662478133</v>
      </c>
      <c r="N940" s="9"/>
      <c r="O940" s="10">
        <f t="shared" si="191"/>
        <v>13.804163636491666</v>
      </c>
      <c r="P940" s="10"/>
      <c r="Q940" s="29">
        <f t="shared" si="192"/>
        <v>0.12641558155058846</v>
      </c>
      <c r="R940" s="6">
        <f t="shared" si="197"/>
        <v>1.0029274629403402</v>
      </c>
      <c r="S940" s="6">
        <f t="shared" si="203"/>
        <v>10.698817591116626</v>
      </c>
      <c r="T940" s="13">
        <f t="shared" si="198"/>
        <v>0.15751022763418709</v>
      </c>
      <c r="U940" s="67">
        <f t="shared" si="199"/>
        <v>9.4110400936986416E-4</v>
      </c>
      <c r="V940" s="13">
        <f t="shared" si="200"/>
        <v>0.15656912362481723</v>
      </c>
      <c r="Y940" s="28"/>
      <c r="Z940" s="28"/>
    </row>
    <row r="941" spans="1:26" x14ac:dyDescent="0.35">
      <c r="A941" s="1">
        <v>1948.09</v>
      </c>
      <c r="B941" s="2">
        <v>15.76</v>
      </c>
      <c r="C941" s="3">
        <v>0.87</v>
      </c>
      <c r="D941" s="4">
        <v>2.0699999999999998</v>
      </c>
      <c r="E941" s="5">
        <v>24.5</v>
      </c>
      <c r="F941" s="3">
        <f t="shared" si="201"/>
        <v>1948.7083333332628</v>
      </c>
      <c r="G941" s="6">
        <f>G933*4/12+G945*8/12</f>
        <v>2.3533333333333335</v>
      </c>
      <c r="H941" s="3">
        <f t="shared" si="193"/>
        <v>195.95726693877552</v>
      </c>
      <c r="I941" s="3">
        <f t="shared" si="194"/>
        <v>10.817437959183675</v>
      </c>
      <c r="J941" s="7">
        <f t="shared" si="202"/>
        <v>11872.775137734954</v>
      </c>
      <c r="K941" s="3">
        <f t="shared" si="195"/>
        <v>25.738042040816328</v>
      </c>
      <c r="L941" s="7">
        <f t="shared" si="196"/>
        <v>1559.431759842091</v>
      </c>
      <c r="M941" s="27">
        <f t="shared" si="190"/>
        <v>10.55301368939916</v>
      </c>
      <c r="N941" s="9"/>
      <c r="O941" s="10">
        <f t="shared" si="191"/>
        <v>13.581595172569703</v>
      </c>
      <c r="P941" s="10"/>
      <c r="Q941" s="29">
        <f t="shared" si="192"/>
        <v>0.12803093301492222</v>
      </c>
      <c r="R941" s="6">
        <f t="shared" si="197"/>
        <v>1.0029189329525021</v>
      </c>
      <c r="S941" s="6">
        <f t="shared" si="203"/>
        <v>10.730137983120079</v>
      </c>
      <c r="T941" s="13">
        <f t="shared" si="198"/>
        <v>0.16165914509991719</v>
      </c>
      <c r="U941" s="67">
        <f t="shared" si="199"/>
        <v>-8.8674457823167963E-4</v>
      </c>
      <c r="V941" s="13">
        <f t="shared" si="200"/>
        <v>0.16254588967814887</v>
      </c>
      <c r="Y941" s="28"/>
      <c r="Z941" s="28"/>
    </row>
    <row r="942" spans="1:26" x14ac:dyDescent="0.35">
      <c r="A942" s="1">
        <v>1948.1</v>
      </c>
      <c r="B942" s="2">
        <v>16.190000000000001</v>
      </c>
      <c r="C942" s="3">
        <v>0.89</v>
      </c>
      <c r="D942" s="4">
        <v>2.1433300000000002</v>
      </c>
      <c r="E942" s="5">
        <v>24.4</v>
      </c>
      <c r="F942" s="3">
        <f t="shared" si="201"/>
        <v>1948.791666666596</v>
      </c>
      <c r="G942" s="6">
        <f>G933*3/12+G945*9/12</f>
        <v>2.3424999999999998</v>
      </c>
      <c r="H942" s="3">
        <f t="shared" si="193"/>
        <v>202.12883237704924</v>
      </c>
      <c r="I942" s="3">
        <f t="shared" si="194"/>
        <v>11.111467622950821</v>
      </c>
      <c r="J942" s="7">
        <f t="shared" si="202"/>
        <v>12302.803955025829</v>
      </c>
      <c r="K942" s="3">
        <f t="shared" si="195"/>
        <v>26.759035843032795</v>
      </c>
      <c r="L942" s="7">
        <f t="shared" si="196"/>
        <v>1628.7195059249852</v>
      </c>
      <c r="M942" s="27">
        <f t="shared" si="190"/>
        <v>10.825409809169495</v>
      </c>
      <c r="N942" s="9"/>
      <c r="O942" s="10">
        <f t="shared" si="191"/>
        <v>13.929311962219328</v>
      </c>
      <c r="P942" s="10"/>
      <c r="Q942" s="29">
        <f t="shared" si="192"/>
        <v>0.12607485528211437</v>
      </c>
      <c r="R942" s="6">
        <f t="shared" si="197"/>
        <v>1.0029104033195513</v>
      </c>
      <c r="S942" s="6">
        <f t="shared" si="203"/>
        <v>10.805562874728098</v>
      </c>
      <c r="T942" s="13">
        <f t="shared" si="198"/>
        <v>0.16248402427743325</v>
      </c>
      <c r="U942" s="67">
        <f t="shared" si="199"/>
        <v>-1.603050640929693E-3</v>
      </c>
      <c r="V942" s="13">
        <f t="shared" si="200"/>
        <v>0.16408707491836294</v>
      </c>
      <c r="Y942" s="28"/>
      <c r="Z942" s="28"/>
    </row>
    <row r="943" spans="1:26" x14ac:dyDescent="0.35">
      <c r="A943" s="1">
        <v>1948.11</v>
      </c>
      <c r="B943" s="2">
        <v>15.29</v>
      </c>
      <c r="C943" s="3">
        <v>0.91</v>
      </c>
      <c r="D943" s="4">
        <v>2.2166700000000001</v>
      </c>
      <c r="E943" s="5">
        <v>24.2</v>
      </c>
      <c r="F943" s="3">
        <f t="shared" si="201"/>
        <v>1948.8749999999293</v>
      </c>
      <c r="G943" s="6">
        <f>G933*2/12+G945*10/12</f>
        <v>2.3316666666666666</v>
      </c>
      <c r="H943" s="3">
        <f t="shared" si="193"/>
        <v>192.4701409090909</v>
      </c>
      <c r="I943" s="3">
        <f t="shared" si="194"/>
        <v>11.45505743801653</v>
      </c>
      <c r="J943" s="7">
        <f t="shared" si="202"/>
        <v>11773.018689673414</v>
      </c>
      <c r="K943" s="3">
        <f t="shared" si="195"/>
        <v>27.903387001239672</v>
      </c>
      <c r="L943" s="7">
        <f t="shared" si="196"/>
        <v>1706.7951169940072</v>
      </c>
      <c r="M943" s="27">
        <f t="shared" si="190"/>
        <v>10.248096205635568</v>
      </c>
      <c r="N943" s="9"/>
      <c r="O943" s="10">
        <f t="shared" si="191"/>
        <v>13.187035340998522</v>
      </c>
      <c r="P943" s="10"/>
      <c r="Q943" s="29">
        <f t="shared" si="192"/>
        <v>0.13051732404994576</v>
      </c>
      <c r="R943" s="6">
        <f t="shared" si="197"/>
        <v>1.002901874041777</v>
      </c>
      <c r="S943" s="6">
        <f t="shared" si="203"/>
        <v>10.926573498646082</v>
      </c>
      <c r="T943" s="13">
        <f t="shared" si="198"/>
        <v>0.17103568028837945</v>
      </c>
      <c r="U943" s="67">
        <f t="shared" si="199"/>
        <v>-2.2510243862304824E-3</v>
      </c>
      <c r="V943" s="13">
        <f t="shared" si="200"/>
        <v>0.17328670467460994</v>
      </c>
      <c r="Y943" s="28"/>
      <c r="Z943" s="28"/>
    </row>
    <row r="944" spans="1:26" x14ac:dyDescent="0.35">
      <c r="A944" s="1">
        <v>1948.12</v>
      </c>
      <c r="B944" s="2">
        <v>15.19</v>
      </c>
      <c r="C944" s="3">
        <v>0.93</v>
      </c>
      <c r="D944" s="4">
        <v>2.29</v>
      </c>
      <c r="E944" s="5">
        <v>24.1</v>
      </c>
      <c r="F944" s="3">
        <f t="shared" si="201"/>
        <v>1948.9583333332625</v>
      </c>
      <c r="G944" s="6">
        <f>G933*1/12+G945*11/12</f>
        <v>2.3208333333333333</v>
      </c>
      <c r="H944" s="3">
        <f t="shared" si="193"/>
        <v>192.00475145228216</v>
      </c>
      <c r="I944" s="3">
        <f t="shared" si="194"/>
        <v>11.755392946058091</v>
      </c>
      <c r="J944" s="7">
        <f t="shared" si="202"/>
        <v>11804.472917343666</v>
      </c>
      <c r="K944" s="3">
        <f t="shared" si="195"/>
        <v>28.94607510373444</v>
      </c>
      <c r="L944" s="7">
        <f t="shared" si="196"/>
        <v>1779.6078328319286</v>
      </c>
      <c r="M944" s="27">
        <f t="shared" si="190"/>
        <v>10.159652938900917</v>
      </c>
      <c r="N944" s="9"/>
      <c r="O944" s="10">
        <f t="shared" si="191"/>
        <v>13.073862008778567</v>
      </c>
      <c r="P944" s="10"/>
      <c r="Q944" s="29">
        <f t="shared" si="192"/>
        <v>0.1310378342352119</v>
      </c>
      <c r="R944" s="6">
        <f t="shared" si="197"/>
        <v>1.0028933451194686</v>
      </c>
      <c r="S944" s="6">
        <f t="shared" si="203"/>
        <v>11.003751084450887</v>
      </c>
      <c r="T944" s="13">
        <f t="shared" si="198"/>
        <v>0.17363712693357325</v>
      </c>
      <c r="U944" s="67">
        <f t="shared" si="199"/>
        <v>-3.2846259371097641E-3</v>
      </c>
      <c r="V944" s="13">
        <f t="shared" si="200"/>
        <v>0.17692175287068301</v>
      </c>
      <c r="Y944" s="28"/>
      <c r="Z944" s="28"/>
    </row>
    <row r="945" spans="1:26" x14ac:dyDescent="0.35">
      <c r="A945" s="1">
        <v>1949.01</v>
      </c>
      <c r="B945" s="2">
        <v>15.36</v>
      </c>
      <c r="C945" s="3">
        <v>0.94666700000000004</v>
      </c>
      <c r="D945" s="4">
        <v>2.3199999999999998</v>
      </c>
      <c r="E945" s="5">
        <v>24</v>
      </c>
      <c r="F945" s="3">
        <f t="shared" si="201"/>
        <v>1949.0416666665958</v>
      </c>
      <c r="G945" s="6">
        <v>2.31</v>
      </c>
      <c r="H945" s="3">
        <f t="shared" si="193"/>
        <v>194.96256000000002</v>
      </c>
      <c r="I945" s="3">
        <f t="shared" si="194"/>
        <v>12.015925897625001</v>
      </c>
      <c r="J945" s="7">
        <f t="shared" si="202"/>
        <v>12047.881009395222</v>
      </c>
      <c r="K945" s="3">
        <f t="shared" si="195"/>
        <v>29.447469999999999</v>
      </c>
      <c r="L945" s="7">
        <f t="shared" si="196"/>
        <v>1819.7320274607364</v>
      </c>
      <c r="M945" s="27">
        <f t="shared" si="190"/>
        <v>10.24828575803898</v>
      </c>
      <c r="N945" s="9"/>
      <c r="O945" s="10">
        <f t="shared" si="191"/>
        <v>13.187399442600729</v>
      </c>
      <c r="P945" s="10"/>
      <c r="Q945" s="29">
        <f t="shared" si="192"/>
        <v>0.12985598440762081</v>
      </c>
      <c r="R945" s="6">
        <f t="shared" si="197"/>
        <v>1.0018512093111103</v>
      </c>
      <c r="S945" s="6">
        <f t="shared" si="203"/>
        <v>11.08157035367171</v>
      </c>
      <c r="T945" s="13">
        <f t="shared" si="198"/>
        <v>0.1757294856320013</v>
      </c>
      <c r="U945" s="67">
        <f t="shared" si="199"/>
        <v>-5.3159852617276071E-3</v>
      </c>
      <c r="V945" s="13">
        <f t="shared" si="200"/>
        <v>0.18104547089372891</v>
      </c>
      <c r="Y945" s="28"/>
      <c r="Z945" s="28"/>
    </row>
    <row r="946" spans="1:26" x14ac:dyDescent="0.35">
      <c r="A946" s="1">
        <v>1949.02</v>
      </c>
      <c r="B946" s="2">
        <v>14.77</v>
      </c>
      <c r="C946" s="3">
        <v>0.96333299999999999</v>
      </c>
      <c r="D946" s="4">
        <v>2.35</v>
      </c>
      <c r="E946" s="5">
        <v>23.8</v>
      </c>
      <c r="F946" s="3">
        <f t="shared" si="201"/>
        <v>1949.1249999999291</v>
      </c>
      <c r="G946" s="6">
        <f>G945*11/12+G957*1/12</f>
        <v>2.3108333333333335</v>
      </c>
      <c r="H946" s="3">
        <f t="shared" si="193"/>
        <v>189.04917352941175</v>
      </c>
      <c r="I946" s="3">
        <f t="shared" si="194"/>
        <v>12.330217162058824</v>
      </c>
      <c r="J946" s="7">
        <f t="shared" si="202"/>
        <v>11745.954522614848</v>
      </c>
      <c r="K946" s="3">
        <f t="shared" si="195"/>
        <v>30.078913865546223</v>
      </c>
      <c r="L946" s="7">
        <f t="shared" si="196"/>
        <v>1868.8553235033785</v>
      </c>
      <c r="M946" s="27">
        <f t="shared" si="190"/>
        <v>9.8725171405700571</v>
      </c>
      <c r="N946" s="9"/>
      <c r="O946" s="10">
        <f t="shared" si="191"/>
        <v>12.705981845428797</v>
      </c>
      <c r="P946" s="10"/>
      <c r="Q946" s="29">
        <f t="shared" si="192"/>
        <v>0.13343503412765612</v>
      </c>
      <c r="R946" s="6">
        <f t="shared" si="197"/>
        <v>1.0018519067081715</v>
      </c>
      <c r="S946" s="6">
        <f t="shared" si="203"/>
        <v>11.195379488966875</v>
      </c>
      <c r="T946" s="13">
        <f t="shared" si="198"/>
        <v>0.17762549309418452</v>
      </c>
      <c r="U946" s="67">
        <f t="shared" si="199"/>
        <v>-5.1700894513408979E-3</v>
      </c>
      <c r="V946" s="13">
        <f t="shared" si="200"/>
        <v>0.18279558254552541</v>
      </c>
      <c r="Y946" s="28"/>
      <c r="Z946" s="28"/>
    </row>
    <row r="947" spans="1:26" x14ac:dyDescent="0.35">
      <c r="A947" s="1">
        <v>1949.03</v>
      </c>
      <c r="B947" s="2">
        <v>14.91</v>
      </c>
      <c r="C947" s="3">
        <v>0.98</v>
      </c>
      <c r="D947" s="4">
        <v>2.38</v>
      </c>
      <c r="E947" s="5">
        <v>23.8</v>
      </c>
      <c r="F947" s="3">
        <f t="shared" si="201"/>
        <v>1949.2083333332623</v>
      </c>
      <c r="G947" s="6">
        <f>G945*10/12+G957*2/12</f>
        <v>2.3116666666666665</v>
      </c>
      <c r="H947" s="3">
        <f t="shared" si="193"/>
        <v>190.84110882352942</v>
      </c>
      <c r="I947" s="3">
        <f t="shared" si="194"/>
        <v>12.543547058823529</v>
      </c>
      <c r="J947" s="7">
        <f t="shared" si="202"/>
        <v>11922.236620505593</v>
      </c>
      <c r="K947" s="3">
        <f t="shared" si="195"/>
        <v>30.462899999999998</v>
      </c>
      <c r="L947" s="7">
        <f t="shared" si="196"/>
        <v>1903.0800239304701</v>
      </c>
      <c r="M947" s="27">
        <f t="shared" si="190"/>
        <v>9.9013324912409217</v>
      </c>
      <c r="N947" s="9"/>
      <c r="O947" s="10">
        <f t="shared" si="191"/>
        <v>12.7441669531133</v>
      </c>
      <c r="P947" s="10"/>
      <c r="Q947" s="29">
        <f t="shared" si="192"/>
        <v>0.1331319178392586</v>
      </c>
      <c r="R947" s="6">
        <f t="shared" si="197"/>
        <v>1.001852604105071</v>
      </c>
      <c r="S947" s="6">
        <f t="shared" si="203"/>
        <v>11.216112287343018</v>
      </c>
      <c r="T947" s="13">
        <f t="shared" si="198"/>
        <v>0.1791324920604469</v>
      </c>
      <c r="U947" s="67">
        <f t="shared" si="199"/>
        <v>-5.2699832649985012E-3</v>
      </c>
      <c r="V947" s="13">
        <f t="shared" si="200"/>
        <v>0.1844024753254454</v>
      </c>
      <c r="Y947" s="28"/>
      <c r="Z947" s="28"/>
    </row>
    <row r="948" spans="1:26" x14ac:dyDescent="0.35">
      <c r="A948" s="1">
        <v>1949.04</v>
      </c>
      <c r="B948" s="2">
        <v>14.89</v>
      </c>
      <c r="C948" s="3">
        <v>0.99333300000000002</v>
      </c>
      <c r="D948" s="4">
        <v>2.3866700000000001</v>
      </c>
      <c r="E948" s="5">
        <v>23.9</v>
      </c>
      <c r="F948" s="3">
        <f t="shared" si="201"/>
        <v>1949.2916666665956</v>
      </c>
      <c r="G948" s="6">
        <f>G945*9/12+G957*3/12</f>
        <v>2.3125</v>
      </c>
      <c r="H948" s="3">
        <f t="shared" si="193"/>
        <v>189.78769079497911</v>
      </c>
      <c r="I948" s="3">
        <f t="shared" si="194"/>
        <v>12.661005793179918</v>
      </c>
      <c r="J948" s="7">
        <f t="shared" si="202"/>
        <v>11922.340685680172</v>
      </c>
      <c r="K948" s="3">
        <f t="shared" si="195"/>
        <v>30.42045587573222</v>
      </c>
      <c r="L948" s="7">
        <f t="shared" si="196"/>
        <v>1910.9934751035792</v>
      </c>
      <c r="M948" s="27">
        <f t="shared" si="190"/>
        <v>9.7836398675440588</v>
      </c>
      <c r="N948" s="9"/>
      <c r="O948" s="10">
        <f t="shared" si="191"/>
        <v>12.59379856082559</v>
      </c>
      <c r="P948" s="10"/>
      <c r="Q948" s="29">
        <f t="shared" si="192"/>
        <v>0.13554358543720771</v>
      </c>
      <c r="R948" s="6">
        <f t="shared" si="197"/>
        <v>1.0018533015018085</v>
      </c>
      <c r="S948" s="6">
        <f t="shared" si="203"/>
        <v>11.189875021406937</v>
      </c>
      <c r="T948" s="13">
        <f t="shared" si="198"/>
        <v>0.18098824982689021</v>
      </c>
      <c r="U948" s="67">
        <f t="shared" si="199"/>
        <v>-6.1034035346854143E-3</v>
      </c>
      <c r="V948" s="13">
        <f t="shared" si="200"/>
        <v>0.18709165336157563</v>
      </c>
      <c r="Y948" s="28"/>
      <c r="Z948" s="28"/>
    </row>
    <row r="949" spans="1:26" x14ac:dyDescent="0.35">
      <c r="A949" s="1">
        <v>1949.05</v>
      </c>
      <c r="B949" s="2">
        <v>14.78</v>
      </c>
      <c r="C949" s="3">
        <v>1.00667</v>
      </c>
      <c r="D949" s="4">
        <v>2.3933300000000002</v>
      </c>
      <c r="E949" s="5">
        <v>23.8</v>
      </c>
      <c r="F949" s="3">
        <f t="shared" si="201"/>
        <v>1949.3749999999288</v>
      </c>
      <c r="G949" s="6">
        <f>G945*8/12+G957*4/12</f>
        <v>2.3133333333333335</v>
      </c>
      <c r="H949" s="3">
        <f t="shared" si="193"/>
        <v>189.17716890756301</v>
      </c>
      <c r="I949" s="3">
        <f t="shared" si="194"/>
        <v>12.884910732352942</v>
      </c>
      <c r="J949" s="7">
        <f t="shared" si="202"/>
        <v>11951.439910505211</v>
      </c>
      <c r="K949" s="3">
        <f t="shared" si="195"/>
        <v>30.633517839075633</v>
      </c>
      <c r="L949" s="7">
        <f t="shared" si="196"/>
        <v>1935.30038437141</v>
      </c>
      <c r="M949" s="27">
        <f t="shared" si="190"/>
        <v>9.6922950863958093</v>
      </c>
      <c r="N949" s="9"/>
      <c r="O949" s="10">
        <f t="shared" si="191"/>
        <v>12.478488236972916</v>
      </c>
      <c r="P949" s="10"/>
      <c r="Q949" s="29">
        <f t="shared" si="192"/>
        <v>0.1360556744549116</v>
      </c>
      <c r="R949" s="6">
        <f t="shared" si="197"/>
        <v>1.0018539988983841</v>
      </c>
      <c r="S949" s="6">
        <f t="shared" si="203"/>
        <v>11.257716650537013</v>
      </c>
      <c r="T949" s="13">
        <f t="shared" si="198"/>
        <v>0.18276957575783292</v>
      </c>
      <c r="U949" s="67">
        <f t="shared" si="199"/>
        <v>-7.8900718555682259E-3</v>
      </c>
      <c r="V949" s="13">
        <f t="shared" si="200"/>
        <v>0.19065964761340115</v>
      </c>
      <c r="Y949" s="28"/>
      <c r="Z949" s="28"/>
    </row>
    <row r="950" spans="1:26" x14ac:dyDescent="0.35">
      <c r="A950" s="1">
        <v>1949.06</v>
      </c>
      <c r="B950" s="2">
        <v>13.97</v>
      </c>
      <c r="C950" s="3">
        <v>1.02</v>
      </c>
      <c r="D950" s="4">
        <v>2.4</v>
      </c>
      <c r="E950" s="5">
        <v>23.9</v>
      </c>
      <c r="F950" s="3">
        <f t="shared" si="201"/>
        <v>1949.4583333332621</v>
      </c>
      <c r="G950" s="6">
        <f>G945*7/12+G957*5/12</f>
        <v>2.3141666666666669</v>
      </c>
      <c r="H950" s="3">
        <f t="shared" si="193"/>
        <v>178.06138619246866</v>
      </c>
      <c r="I950" s="3">
        <f t="shared" si="194"/>
        <v>13.000902928870294</v>
      </c>
      <c r="J950" s="7">
        <f t="shared" si="202"/>
        <v>11317.635538874734</v>
      </c>
      <c r="K950" s="3">
        <f t="shared" si="195"/>
        <v>30.590359832635986</v>
      </c>
      <c r="L950" s="7">
        <f t="shared" si="196"/>
        <v>1944.3325192053944</v>
      </c>
      <c r="M950" s="27">
        <f t="shared" si="190"/>
        <v>9.067718943419532</v>
      </c>
      <c r="N950" s="9"/>
      <c r="O950" s="10">
        <f t="shared" si="191"/>
        <v>11.680724874168517</v>
      </c>
      <c r="P950" s="10"/>
      <c r="Q950" s="29">
        <f t="shared" si="192"/>
        <v>0.14359678892669803</v>
      </c>
      <c r="R950" s="6">
        <f t="shared" si="197"/>
        <v>1.0018546962947978</v>
      </c>
      <c r="S950" s="6">
        <f t="shared" si="203"/>
        <v>11.231397698174446</v>
      </c>
      <c r="T950" s="13">
        <f t="shared" si="198"/>
        <v>0.18810116029500312</v>
      </c>
      <c r="U950" s="67">
        <f t="shared" si="199"/>
        <v>-7.8826153642408414E-3</v>
      </c>
      <c r="V950" s="13">
        <f t="shared" si="200"/>
        <v>0.19598377565924396</v>
      </c>
      <c r="Y950" s="28"/>
      <c r="Z950" s="28"/>
    </row>
    <row r="951" spans="1:26" x14ac:dyDescent="0.35">
      <c r="A951" s="1">
        <v>1949.07</v>
      </c>
      <c r="B951" s="2">
        <v>14.76</v>
      </c>
      <c r="C951" s="3">
        <v>1.02667</v>
      </c>
      <c r="D951" s="4">
        <v>2.3966699999999999</v>
      </c>
      <c r="E951" s="5">
        <v>23.7</v>
      </c>
      <c r="F951" s="3">
        <f t="shared" si="201"/>
        <v>1949.5416666665953</v>
      </c>
      <c r="G951" s="6">
        <f>G945*6/12+G957*6/12</f>
        <v>2.3149999999999999</v>
      </c>
      <c r="H951" s="3">
        <f t="shared" si="193"/>
        <v>189.71831392405065</v>
      </c>
      <c r="I951" s="3">
        <f t="shared" si="194"/>
        <v>13.196348330379749</v>
      </c>
      <c r="J951" s="7">
        <f t="shared" si="202"/>
        <v>12128.450380468727</v>
      </c>
      <c r="K951" s="3">
        <f t="shared" si="195"/>
        <v>30.80570402658228</v>
      </c>
      <c r="L951" s="7">
        <f t="shared" si="196"/>
        <v>1969.369456189565</v>
      </c>
      <c r="M951" s="27">
        <f t="shared" si="190"/>
        <v>9.6050380933639232</v>
      </c>
      <c r="N951" s="9"/>
      <c r="O951" s="10">
        <f t="shared" si="191"/>
        <v>12.375822887753245</v>
      </c>
      <c r="P951" s="10"/>
      <c r="Q951" s="29">
        <f t="shared" si="192"/>
        <v>0.1365317543033211</v>
      </c>
      <c r="R951" s="6">
        <f t="shared" si="197"/>
        <v>1.0018553936910497</v>
      </c>
      <c r="S951" s="6">
        <f t="shared" si="203"/>
        <v>11.347184044890655</v>
      </c>
      <c r="T951" s="13">
        <f t="shared" si="198"/>
        <v>0.18439929586894777</v>
      </c>
      <c r="U951" s="67">
        <f t="shared" si="199"/>
        <v>-9.3583555780498706E-3</v>
      </c>
      <c r="V951" s="13">
        <f t="shared" si="200"/>
        <v>0.19375765144699764</v>
      </c>
      <c r="Y951" s="28"/>
      <c r="Z951" s="28"/>
    </row>
    <row r="952" spans="1:26" x14ac:dyDescent="0.35">
      <c r="A952" s="1">
        <v>1949.08</v>
      </c>
      <c r="B952" s="2">
        <v>15.29</v>
      </c>
      <c r="C952" s="3">
        <v>1.0333300000000001</v>
      </c>
      <c r="D952" s="4">
        <v>2.3933300000000002</v>
      </c>
      <c r="E952" s="5">
        <v>23.8</v>
      </c>
      <c r="F952" s="3">
        <f t="shared" si="201"/>
        <v>1949.6249999999286</v>
      </c>
      <c r="G952" s="6">
        <f>G945*5/12+G957*7/12</f>
        <v>2.3158333333333334</v>
      </c>
      <c r="H952" s="3">
        <f t="shared" si="193"/>
        <v>195.7049331932773</v>
      </c>
      <c r="I952" s="3">
        <f t="shared" si="194"/>
        <v>13.226146410504203</v>
      </c>
      <c r="J952" s="7">
        <f t="shared" si="202"/>
        <v>12581.628224403057</v>
      </c>
      <c r="K952" s="3">
        <f t="shared" si="195"/>
        <v>30.633517839075633</v>
      </c>
      <c r="L952" s="7">
        <f t="shared" si="196"/>
        <v>1969.3909926952633</v>
      </c>
      <c r="M952" s="27">
        <f t="shared" si="190"/>
        <v>9.8513486380792283</v>
      </c>
      <c r="N952" s="9"/>
      <c r="O952" s="10">
        <f t="shared" si="191"/>
        <v>12.69352999200261</v>
      </c>
      <c r="P952" s="10"/>
      <c r="Q952" s="29">
        <f t="shared" si="192"/>
        <v>0.13436488137167563</v>
      </c>
      <c r="R952" s="6">
        <f t="shared" si="197"/>
        <v>1.0018560910871399</v>
      </c>
      <c r="S952" s="6">
        <f t="shared" si="203"/>
        <v>11.320471834635118</v>
      </c>
      <c r="T952" s="13">
        <f t="shared" si="198"/>
        <v>0.17968713815561377</v>
      </c>
      <c r="U952" s="67">
        <f t="shared" si="199"/>
        <v>-8.9998082935361934E-3</v>
      </c>
      <c r="V952" s="13">
        <f t="shared" si="200"/>
        <v>0.18868694644914996</v>
      </c>
      <c r="Y952" s="28"/>
      <c r="Z952" s="28"/>
    </row>
    <row r="953" spans="1:26" x14ac:dyDescent="0.35">
      <c r="A953" s="1">
        <v>1949.09</v>
      </c>
      <c r="B953" s="2">
        <v>15.49</v>
      </c>
      <c r="C953" s="3">
        <v>1.04</v>
      </c>
      <c r="D953" s="4">
        <v>2.39</v>
      </c>
      <c r="E953" s="5">
        <v>23.9</v>
      </c>
      <c r="F953" s="3">
        <f t="shared" si="201"/>
        <v>1949.7083333332619</v>
      </c>
      <c r="G953" s="6">
        <f>G945*4/12+G957*8/12</f>
        <v>2.3166666666666664</v>
      </c>
      <c r="H953" s="3">
        <f t="shared" si="193"/>
        <v>197.4352807531381</v>
      </c>
      <c r="I953" s="3">
        <f t="shared" si="194"/>
        <v>13.255822594142261</v>
      </c>
      <c r="J953" s="7">
        <f t="shared" si="202"/>
        <v>12763.886833946079</v>
      </c>
      <c r="K953" s="3">
        <f t="shared" si="195"/>
        <v>30.462900000000008</v>
      </c>
      <c r="L953" s="7">
        <f t="shared" si="196"/>
        <v>1969.3795696017517</v>
      </c>
      <c r="M953" s="27">
        <f t="shared" si="190"/>
        <v>9.884048361738289</v>
      </c>
      <c r="N953" s="9"/>
      <c r="O953" s="10">
        <f t="shared" si="191"/>
        <v>12.735568365609868</v>
      </c>
      <c r="P953" s="10"/>
      <c r="Q953" s="29">
        <f t="shared" si="192"/>
        <v>0.13219399240647289</v>
      </c>
      <c r="R953" s="6">
        <f t="shared" si="197"/>
        <v>1.001856788483068</v>
      </c>
      <c r="S953" s="6">
        <f t="shared" si="203"/>
        <v>11.294029754976091</v>
      </c>
      <c r="T953" s="13">
        <f t="shared" si="198"/>
        <v>0.17315487308870248</v>
      </c>
      <c r="U953" s="67">
        <f t="shared" si="199"/>
        <v>-1.0715119386008332E-2</v>
      </c>
      <c r="V953" s="13">
        <f t="shared" si="200"/>
        <v>0.18386999247471081</v>
      </c>
      <c r="Y953" s="28"/>
      <c r="Z953" s="28"/>
    </row>
    <row r="954" spans="1:26" x14ac:dyDescent="0.35">
      <c r="A954" s="1">
        <v>1949.1</v>
      </c>
      <c r="B954" s="2">
        <v>15.89</v>
      </c>
      <c r="C954" s="3">
        <v>1.0733299999999999</v>
      </c>
      <c r="D954" s="4">
        <v>2.3666700000000001</v>
      </c>
      <c r="E954" s="5">
        <v>23.7</v>
      </c>
      <c r="F954" s="3">
        <f t="shared" si="201"/>
        <v>1949.7916666665951</v>
      </c>
      <c r="G954" s="6">
        <f>G945*3/12+G957*9/12</f>
        <v>2.3174999999999999</v>
      </c>
      <c r="H954" s="3">
        <f t="shared" si="193"/>
        <v>204.24281898734179</v>
      </c>
      <c r="I954" s="3">
        <f t="shared" si="194"/>
        <v>13.796094707594937</v>
      </c>
      <c r="J954" s="7">
        <f t="shared" si="202"/>
        <v>13278.308386255365</v>
      </c>
      <c r="K954" s="3">
        <f t="shared" si="195"/>
        <v>30.420097697468357</v>
      </c>
      <c r="L954" s="7">
        <f t="shared" si="196"/>
        <v>1977.6824486154176</v>
      </c>
      <c r="M954" s="27">
        <f t="shared" si="190"/>
        <v>10.169850844772144</v>
      </c>
      <c r="N954" s="9"/>
      <c r="O954" s="10">
        <f t="shared" si="191"/>
        <v>13.10471124176213</v>
      </c>
      <c r="P954" s="10"/>
      <c r="Q954" s="29">
        <f t="shared" si="192"/>
        <v>0.12920684542664873</v>
      </c>
      <c r="R954" s="6">
        <f t="shared" si="197"/>
        <v>1.0018574858788343</v>
      </c>
      <c r="S954" s="6">
        <f t="shared" si="203"/>
        <v>11.410485614621354</v>
      </c>
      <c r="T954" s="13">
        <f t="shared" si="198"/>
        <v>0.16833802504426365</v>
      </c>
      <c r="U954" s="67">
        <f t="shared" si="199"/>
        <v>-1.0509855823986003E-2</v>
      </c>
      <c r="V954" s="13">
        <f t="shared" si="200"/>
        <v>0.17884788086824965</v>
      </c>
      <c r="Y954" s="28"/>
      <c r="Z954" s="28"/>
    </row>
    <row r="955" spans="1:26" x14ac:dyDescent="0.35">
      <c r="A955" s="1">
        <v>1949.11</v>
      </c>
      <c r="B955" s="2">
        <v>16.11</v>
      </c>
      <c r="C955" s="3">
        <v>1.10667</v>
      </c>
      <c r="D955" s="4">
        <v>2.3433299999999999</v>
      </c>
      <c r="E955" s="5">
        <v>23.8</v>
      </c>
      <c r="F955" s="3">
        <f t="shared" si="201"/>
        <v>1949.8749999999284</v>
      </c>
      <c r="G955" s="6">
        <f>G945*2/12+G957*10/12</f>
        <v>2.3183333333333334</v>
      </c>
      <c r="H955" s="3">
        <f t="shared" si="193"/>
        <v>206.20055420168066</v>
      </c>
      <c r="I955" s="3">
        <f t="shared" si="194"/>
        <v>14.164864513865547</v>
      </c>
      <c r="J955" s="7">
        <f t="shared" si="202"/>
        <v>13482.326322977005</v>
      </c>
      <c r="K955" s="3">
        <f t="shared" si="195"/>
        <v>29.993540948319325</v>
      </c>
      <c r="L955" s="7">
        <f t="shared" si="196"/>
        <v>1961.1135780522475</v>
      </c>
      <c r="M955" s="27">
        <f t="shared" si="190"/>
        <v>10.215861011650645</v>
      </c>
      <c r="N955" s="9"/>
      <c r="O955" s="10">
        <f t="shared" si="191"/>
        <v>13.165319750818005</v>
      </c>
      <c r="P955" s="10"/>
      <c r="Q955" s="29">
        <f t="shared" si="192"/>
        <v>0.12919955980889689</v>
      </c>
      <c r="R955" s="6">
        <f t="shared" si="197"/>
        <v>1.0018581832744389</v>
      </c>
      <c r="S955" s="6">
        <f t="shared" si="203"/>
        <v>11.383648159804681</v>
      </c>
      <c r="T955" s="13">
        <f t="shared" si="198"/>
        <v>0.16733724820166329</v>
      </c>
      <c r="U955" s="67">
        <f t="shared" si="199"/>
        <v>-9.9038389287962048E-3</v>
      </c>
      <c r="V955" s="13">
        <f t="shared" si="200"/>
        <v>0.1772410871304595</v>
      </c>
      <c r="Y955" s="28"/>
      <c r="Z955" s="28"/>
    </row>
    <row r="956" spans="1:26" x14ac:dyDescent="0.35">
      <c r="A956" s="1">
        <v>1949.12</v>
      </c>
      <c r="B956" s="2">
        <v>16.54</v>
      </c>
      <c r="C956" s="3">
        <v>1.1399999999999999</v>
      </c>
      <c r="D956" s="4">
        <v>2.3199999999999998</v>
      </c>
      <c r="E956" s="5">
        <v>23.6</v>
      </c>
      <c r="F956" s="3">
        <f t="shared" si="201"/>
        <v>1949.9583333332616</v>
      </c>
      <c r="G956" s="6">
        <f>G945*1/12+G957*11/12</f>
        <v>2.3191666666666664</v>
      </c>
      <c r="H956" s="3">
        <f t="shared" si="193"/>
        <v>213.49846016949149</v>
      </c>
      <c r="I956" s="3">
        <f t="shared" si="194"/>
        <v>14.715129661016949</v>
      </c>
      <c r="J956" s="7">
        <f t="shared" si="202"/>
        <v>14039.674961095841</v>
      </c>
      <c r="K956" s="3">
        <f t="shared" si="195"/>
        <v>29.946579661016948</v>
      </c>
      <c r="L956" s="7">
        <f t="shared" si="196"/>
        <v>1969.2893536724521</v>
      </c>
      <c r="M956" s="27">
        <f t="shared" si="190"/>
        <v>10.529330904131148</v>
      </c>
      <c r="N956" s="9"/>
      <c r="O956" s="10">
        <f t="shared" si="191"/>
        <v>13.570829980109981</v>
      </c>
      <c r="P956" s="10"/>
      <c r="Q956" s="29">
        <f t="shared" si="192"/>
        <v>0.12538752170992376</v>
      </c>
      <c r="R956" s="6">
        <f t="shared" si="197"/>
        <v>1.0018588806698816</v>
      </c>
      <c r="S956" s="6">
        <f t="shared" si="203"/>
        <v>11.501451920895439</v>
      </c>
      <c r="T956" s="13">
        <f t="shared" si="198"/>
        <v>0.16658419107619693</v>
      </c>
      <c r="U956" s="67">
        <f t="shared" si="199"/>
        <v>-1.1805852437214992E-2</v>
      </c>
      <c r="V956" s="13">
        <f t="shared" si="200"/>
        <v>0.17839004351341192</v>
      </c>
      <c r="Y956" s="28"/>
      <c r="Z956" s="28"/>
    </row>
    <row r="957" spans="1:26" x14ac:dyDescent="0.35">
      <c r="A957" s="1">
        <v>1950.01</v>
      </c>
      <c r="B957" s="2">
        <v>16.88</v>
      </c>
      <c r="C957" s="3">
        <v>1.1499999999999999</v>
      </c>
      <c r="D957" s="4">
        <v>2.3366699999999998</v>
      </c>
      <c r="E957" s="5">
        <v>23.5</v>
      </c>
      <c r="F957" s="3">
        <f t="shared" si="201"/>
        <v>1950.0416666665949</v>
      </c>
      <c r="G957" s="6">
        <v>2.3199999999999998</v>
      </c>
      <c r="H957" s="3">
        <f t="shared" si="193"/>
        <v>218.8143625531915</v>
      </c>
      <c r="I957" s="3">
        <f t="shared" si="194"/>
        <v>14.907376595744681</v>
      </c>
      <c r="J957" s="7">
        <f t="shared" si="202"/>
        <v>14470.941623844643</v>
      </c>
      <c r="K957" s="3">
        <f t="shared" si="195"/>
        <v>30.290104060851064</v>
      </c>
      <c r="L957" s="7">
        <f t="shared" si="196"/>
        <v>2003.1881021439019</v>
      </c>
      <c r="M957" s="27">
        <f t="shared" si="190"/>
        <v>10.745733299747911</v>
      </c>
      <c r="N957" s="9"/>
      <c r="O957" s="10">
        <f t="shared" si="191"/>
        <v>13.849682296613805</v>
      </c>
      <c r="P957" s="10"/>
      <c r="Q957" s="29">
        <f t="shared" si="192"/>
        <v>0.12377451331835167</v>
      </c>
      <c r="R957" s="6">
        <f t="shared" si="197"/>
        <v>1.0000912209180444</v>
      </c>
      <c r="S957" s="6">
        <f t="shared" si="203"/>
        <v>11.571865074132068</v>
      </c>
      <c r="T957" s="13">
        <f t="shared" si="198"/>
        <v>0.1617221193658902</v>
      </c>
      <c r="U957" s="67">
        <f t="shared" si="199"/>
        <v>-1.1920599795022357E-2</v>
      </c>
      <c r="V957" s="13">
        <f t="shared" si="200"/>
        <v>0.17364271916091256</v>
      </c>
      <c r="Y957" s="28"/>
      <c r="Z957" s="28"/>
    </row>
    <row r="958" spans="1:26" x14ac:dyDescent="0.35">
      <c r="A958" s="1">
        <v>1950.02</v>
      </c>
      <c r="B958" s="2">
        <v>17.21</v>
      </c>
      <c r="C958" s="3">
        <v>1.1599999999999999</v>
      </c>
      <c r="D958" s="4">
        <v>2.3533300000000001</v>
      </c>
      <c r="E958" s="5">
        <v>23.5</v>
      </c>
      <c r="F958" s="3">
        <f t="shared" si="201"/>
        <v>1950.1249999999281</v>
      </c>
      <c r="G958" s="6">
        <f>G957*11/12+G969*1/12</f>
        <v>2.3408333333333333</v>
      </c>
      <c r="H958" s="3">
        <f t="shared" si="193"/>
        <v>223.09213148936172</v>
      </c>
      <c r="I958" s="3">
        <f t="shared" si="194"/>
        <v>15.037005957446809</v>
      </c>
      <c r="J958" s="7">
        <f t="shared" si="202"/>
        <v>14836.715819708013</v>
      </c>
      <c r="K958" s="3">
        <f t="shared" si="195"/>
        <v>30.506066577446813</v>
      </c>
      <c r="L958" s="7">
        <f t="shared" si="196"/>
        <v>2028.8023497962499</v>
      </c>
      <c r="M958" s="27">
        <f t="shared" si="190"/>
        <v>10.911564066731682</v>
      </c>
      <c r="N958" s="9"/>
      <c r="O958" s="10">
        <f t="shared" si="191"/>
        <v>14.060924925588566</v>
      </c>
      <c r="P958" s="10"/>
      <c r="Q958" s="29">
        <f t="shared" si="192"/>
        <v>0.12139665169662327</v>
      </c>
      <c r="R958" s="6">
        <f t="shared" si="197"/>
        <v>1.0001104225647852</v>
      </c>
      <c r="S958" s="6">
        <f t="shared" si="203"/>
        <v>11.572920670287614</v>
      </c>
      <c r="T958" s="13">
        <f t="shared" si="198"/>
        <v>0.15418679013961389</v>
      </c>
      <c r="U958" s="67">
        <f t="shared" si="199"/>
        <v>-1.0084069840389565E-2</v>
      </c>
      <c r="V958" s="13">
        <f t="shared" si="200"/>
        <v>0.16427085998000346</v>
      </c>
      <c r="Y958" s="28"/>
      <c r="Z958" s="28"/>
    </row>
    <row r="959" spans="1:26" x14ac:dyDescent="0.35">
      <c r="A959" s="1">
        <v>1950.03</v>
      </c>
      <c r="B959" s="2">
        <v>17.350000000000001</v>
      </c>
      <c r="C959" s="3">
        <v>1.17</v>
      </c>
      <c r="D959" s="4">
        <v>2.37</v>
      </c>
      <c r="E959" s="5">
        <v>23.6</v>
      </c>
      <c r="F959" s="3">
        <f t="shared" si="201"/>
        <v>1950.2083333332614</v>
      </c>
      <c r="G959" s="6">
        <f>G957*10/12+G969*2/12</f>
        <v>2.3616666666666668</v>
      </c>
      <c r="H959" s="3">
        <f t="shared" si="193"/>
        <v>223.95394703389832</v>
      </c>
      <c r="I959" s="3">
        <f t="shared" si="194"/>
        <v>15.102369915254236</v>
      </c>
      <c r="J959" s="7">
        <f t="shared" si="202"/>
        <v>14977.729204326308</v>
      </c>
      <c r="K959" s="3">
        <f t="shared" si="195"/>
        <v>30.591980084745767</v>
      </c>
      <c r="L959" s="7">
        <f t="shared" si="196"/>
        <v>2045.9491766140261</v>
      </c>
      <c r="M959" s="27">
        <f t="shared" si="190"/>
        <v>10.910946522976253</v>
      </c>
      <c r="N959" s="9"/>
      <c r="O959" s="10">
        <f t="shared" si="191"/>
        <v>14.056777000220661</v>
      </c>
      <c r="P959" s="10"/>
      <c r="Q959" s="29">
        <f t="shared" si="192"/>
        <v>0.12164080233493055</v>
      </c>
      <c r="R959" s="6">
        <f t="shared" si="197"/>
        <v>1.0001296216912134</v>
      </c>
      <c r="S959" s="6">
        <f t="shared" si="203"/>
        <v>11.525155367540123</v>
      </c>
      <c r="T959" s="13">
        <f t="shared" si="198"/>
        <v>0.15185260857670446</v>
      </c>
      <c r="U959" s="67">
        <f t="shared" si="199"/>
        <v>-7.4069679133049737E-3</v>
      </c>
      <c r="V959" s="13">
        <f t="shared" si="200"/>
        <v>0.15925957649000944</v>
      </c>
      <c r="Y959" s="28"/>
      <c r="Z959" s="28"/>
    </row>
    <row r="960" spans="1:26" x14ac:dyDescent="0.35">
      <c r="A960" s="1">
        <v>1950.04</v>
      </c>
      <c r="B960" s="2">
        <v>17.84</v>
      </c>
      <c r="C960" s="3">
        <v>1.18</v>
      </c>
      <c r="D960" s="4">
        <v>2.4266700000000001</v>
      </c>
      <c r="E960" s="5">
        <v>23.6</v>
      </c>
      <c r="F960" s="3">
        <f t="shared" si="201"/>
        <v>1950.2916666665947</v>
      </c>
      <c r="G960" s="6">
        <f>G957*9/12+G969*3/12</f>
        <v>2.3824999999999998</v>
      </c>
      <c r="H960" s="3">
        <f t="shared" si="193"/>
        <v>230.27887118644068</v>
      </c>
      <c r="I960" s="3">
        <f t="shared" si="194"/>
        <v>15.231449999999999</v>
      </c>
      <c r="J960" s="7">
        <f t="shared" si="202"/>
        <v>15485.619541418255</v>
      </c>
      <c r="K960" s="3">
        <f t="shared" si="195"/>
        <v>31.323476925000005</v>
      </c>
      <c r="L960" s="7">
        <f t="shared" si="196"/>
        <v>2106.4175096733993</v>
      </c>
      <c r="M960" s="27">
        <f t="shared" si="190"/>
        <v>11.178021600956095</v>
      </c>
      <c r="N960" s="9"/>
      <c r="O960" s="10">
        <f t="shared" si="191"/>
        <v>14.394940886127346</v>
      </c>
      <c r="P960" s="10"/>
      <c r="Q960" s="29">
        <f t="shared" si="192"/>
        <v>0.11924266123305867</v>
      </c>
      <c r="R960" s="6">
        <f t="shared" si="197"/>
        <v>1.0001488183012737</v>
      </c>
      <c r="S960" s="6">
        <f t="shared" si="203"/>
        <v>11.52664927767036</v>
      </c>
      <c r="T960" s="13">
        <f t="shared" si="198"/>
        <v>0.14943401132308809</v>
      </c>
      <c r="U960" s="67">
        <f t="shared" si="199"/>
        <v>-7.6456528318231687E-3</v>
      </c>
      <c r="V960" s="13">
        <f t="shared" si="200"/>
        <v>0.15707966415491126</v>
      </c>
      <c r="Y960" s="28"/>
      <c r="Z960" s="28"/>
    </row>
    <row r="961" spans="1:26" x14ac:dyDescent="0.35">
      <c r="A961" s="1">
        <v>1950.05</v>
      </c>
      <c r="B961" s="2">
        <v>18.440000000000001</v>
      </c>
      <c r="C961" s="3">
        <v>1.19</v>
      </c>
      <c r="D961" s="4">
        <v>2.48333</v>
      </c>
      <c r="E961" s="5">
        <v>23.7</v>
      </c>
      <c r="F961" s="3">
        <f t="shared" si="201"/>
        <v>1950.3749999999279</v>
      </c>
      <c r="G961" s="6">
        <f>G957*8/12+G969*4/12</f>
        <v>2.4033333333333333</v>
      </c>
      <c r="H961" s="3">
        <f t="shared" si="193"/>
        <v>237.01935696202537</v>
      </c>
      <c r="I961" s="3">
        <f t="shared" si="194"/>
        <v>15.295717721518988</v>
      </c>
      <c r="J961" s="7">
        <f t="shared" si="202"/>
        <v>16024.614875103267</v>
      </c>
      <c r="K961" s="3">
        <f t="shared" si="195"/>
        <v>31.919592175949372</v>
      </c>
      <c r="L961" s="7">
        <f t="shared" si="196"/>
        <v>2158.0480942402492</v>
      </c>
      <c r="M961" s="27">
        <f t="shared" ref="M961:M1024" si="204">H961/AVERAGE(K841:K960)</f>
        <v>11.461543104586228</v>
      </c>
      <c r="N961" s="9"/>
      <c r="O961" s="10">
        <f t="shared" ref="O961:O1024" si="205">J961/AVERAGE(L841:L960)</f>
        <v>14.750478376961706</v>
      </c>
      <c r="P961" s="10"/>
      <c r="Q961" s="29">
        <f t="shared" ref="Q961:Q1024" si="206">1/M961-(G961/100-(((E961/E841)^(1/10))-1))</f>
        <v>0.11726693985923527</v>
      </c>
      <c r="R961" s="6">
        <f t="shared" si="197"/>
        <v>1.000168012398905</v>
      </c>
      <c r="S961" s="6">
        <f t="shared" si="203"/>
        <v>11.479721765199649</v>
      </c>
      <c r="T961" s="13">
        <f t="shared" si="198"/>
        <v>0.14479118256957713</v>
      </c>
      <c r="U961" s="67">
        <f t="shared" si="199"/>
        <v>-7.4457879090609191E-3</v>
      </c>
      <c r="V961" s="13">
        <f t="shared" si="200"/>
        <v>0.15223697047863805</v>
      </c>
      <c r="Y961" s="28"/>
      <c r="Z961" s="28"/>
    </row>
    <row r="962" spans="1:26" x14ac:dyDescent="0.35">
      <c r="A962" s="1">
        <v>1950.06</v>
      </c>
      <c r="B962" s="2">
        <v>18.739999999999998</v>
      </c>
      <c r="C962" s="3">
        <v>1.2</v>
      </c>
      <c r="D962" s="4">
        <v>2.54</v>
      </c>
      <c r="E962" s="5">
        <v>23.8</v>
      </c>
      <c r="F962" s="3">
        <f t="shared" si="201"/>
        <v>1950.4583333332612</v>
      </c>
      <c r="G962" s="6">
        <f>G957*7/12+G969*5/12</f>
        <v>2.4241666666666664</v>
      </c>
      <c r="H962" s="3">
        <f t="shared" si="193"/>
        <v>239.86333865546217</v>
      </c>
      <c r="I962" s="3">
        <f t="shared" si="194"/>
        <v>15.359445378151261</v>
      </c>
      <c r="J962" s="7">
        <f t="shared" si="202"/>
        <v>16303.429561814397</v>
      </c>
      <c r="K962" s="3">
        <f t="shared" si="195"/>
        <v>32.510826050420171</v>
      </c>
      <c r="L962" s="7">
        <f t="shared" si="196"/>
        <v>2209.7497911957616</v>
      </c>
      <c r="M962" s="27">
        <f t="shared" si="204"/>
        <v>11.554126144044286</v>
      </c>
      <c r="N962" s="9"/>
      <c r="O962" s="10">
        <f t="shared" si="205"/>
        <v>14.858173852604379</v>
      </c>
      <c r="P962" s="10"/>
      <c r="Q962" s="29">
        <f t="shared" si="206"/>
        <v>0.11605312575784084</v>
      </c>
      <c r="R962" s="6">
        <f t="shared" si="197"/>
        <v>1.0001872039880388</v>
      </c>
      <c r="S962" s="6">
        <f t="shared" si="203"/>
        <v>11.433408271797255</v>
      </c>
      <c r="T962" s="13">
        <f t="shared" si="198"/>
        <v>0.14690841328252291</v>
      </c>
      <c r="U962" s="67">
        <f t="shared" si="199"/>
        <v>-5.4263708569988189E-3</v>
      </c>
      <c r="V962" s="13">
        <f t="shared" si="200"/>
        <v>0.15233478413952173</v>
      </c>
      <c r="Y962" s="28"/>
      <c r="Z962" s="28"/>
    </row>
    <row r="963" spans="1:26" x14ac:dyDescent="0.35">
      <c r="A963" s="1">
        <v>1950.07</v>
      </c>
      <c r="B963" s="2">
        <v>17.38</v>
      </c>
      <c r="C963" s="3">
        <v>1.24333</v>
      </c>
      <c r="D963" s="4">
        <v>2.6</v>
      </c>
      <c r="E963" s="5">
        <v>24.1</v>
      </c>
      <c r="F963" s="3">
        <f t="shared" si="201"/>
        <v>1950.5416666665944</v>
      </c>
      <c r="G963" s="6">
        <f>G957*6/12+G969*6/12</f>
        <v>2.4449999999999998</v>
      </c>
      <c r="H963" s="3">
        <f t="shared" si="193"/>
        <v>219.6868058091286</v>
      </c>
      <c r="I963" s="3">
        <f t="shared" si="194"/>
        <v>15.715949152282159</v>
      </c>
      <c r="J963" s="7">
        <f t="shared" si="202"/>
        <v>15021.054795335864</v>
      </c>
      <c r="K963" s="3">
        <f t="shared" si="195"/>
        <v>32.864539419087137</v>
      </c>
      <c r="L963" s="7">
        <f t="shared" si="196"/>
        <v>2247.108312305711</v>
      </c>
      <c r="M963" s="27">
        <f t="shared" si="204"/>
        <v>10.539745658930988</v>
      </c>
      <c r="N963" s="9"/>
      <c r="O963" s="10">
        <f t="shared" si="205"/>
        <v>13.55095071498574</v>
      </c>
      <c r="P963" s="10"/>
      <c r="Q963" s="29">
        <f t="shared" si="206"/>
        <v>0.12624655831063292</v>
      </c>
      <c r="R963" s="6">
        <f t="shared" si="197"/>
        <v>1.0002063930726006</v>
      </c>
      <c r="S963" s="6">
        <f t="shared" si="203"/>
        <v>11.293197423396602</v>
      </c>
      <c r="T963" s="13">
        <f t="shared" si="198"/>
        <v>0.15377785684959222</v>
      </c>
      <c r="U963" s="67">
        <f t="shared" si="199"/>
        <v>-1.8347594448793192E-3</v>
      </c>
      <c r="V963" s="13">
        <f t="shared" si="200"/>
        <v>0.15561261629447154</v>
      </c>
      <c r="Y963" s="28"/>
      <c r="Z963" s="28"/>
    </row>
    <row r="964" spans="1:26" x14ac:dyDescent="0.35">
      <c r="A964" s="1">
        <v>1950.08</v>
      </c>
      <c r="B964" s="2">
        <v>18.43</v>
      </c>
      <c r="C964" s="3">
        <v>1.28667</v>
      </c>
      <c r="D964" s="4">
        <v>2.66</v>
      </c>
      <c r="E964" s="5">
        <v>24.3</v>
      </c>
      <c r="F964" s="3">
        <f t="shared" si="201"/>
        <v>1950.6249999999277</v>
      </c>
      <c r="G964" s="6">
        <f>G957*5/12+G969*7/12</f>
        <v>2.4658333333333333</v>
      </c>
      <c r="H964" s="3">
        <f t="shared" si="193"/>
        <v>231.04166543209874</v>
      </c>
      <c r="I964" s="3">
        <f t="shared" si="194"/>
        <v>16.129917507407406</v>
      </c>
      <c r="J964" s="7">
        <f t="shared" si="202"/>
        <v>15889.34848180012</v>
      </c>
      <c r="K964" s="3">
        <f t="shared" si="195"/>
        <v>33.346219753086423</v>
      </c>
      <c r="L964" s="7">
        <f t="shared" si="196"/>
        <v>2293.3080283010486</v>
      </c>
      <c r="M964" s="27">
        <f t="shared" si="204"/>
        <v>11.040611670261537</v>
      </c>
      <c r="N964" s="9"/>
      <c r="O964" s="10">
        <f t="shared" si="205"/>
        <v>14.189059134964509</v>
      </c>
      <c r="P964" s="10"/>
      <c r="Q964" s="29">
        <f t="shared" si="206"/>
        <v>0.1226069091454067</v>
      </c>
      <c r="R964" s="6">
        <f t="shared" si="197"/>
        <v>1.0002255796565089</v>
      </c>
      <c r="S964" s="6">
        <f t="shared" si="203"/>
        <v>11.202560950321255</v>
      </c>
      <c r="T964" s="13">
        <f t="shared" si="198"/>
        <v>0.14901137983465307</v>
      </c>
      <c r="U964" s="67">
        <f t="shared" si="199"/>
        <v>1.1297201520665823E-4</v>
      </c>
      <c r="V964" s="13">
        <f t="shared" si="200"/>
        <v>0.14889840781944641</v>
      </c>
      <c r="Y964" s="28"/>
      <c r="Z964" s="28"/>
    </row>
    <row r="965" spans="1:26" x14ac:dyDescent="0.35">
      <c r="A965" s="1">
        <v>1950.09</v>
      </c>
      <c r="B965" s="2">
        <v>19.079999999999998</v>
      </c>
      <c r="C965" s="3">
        <v>1.33</v>
      </c>
      <c r="D965" s="4">
        <v>2.72</v>
      </c>
      <c r="E965" s="5">
        <v>24.4</v>
      </c>
      <c r="F965" s="3">
        <f t="shared" si="201"/>
        <v>1950.708333333261</v>
      </c>
      <c r="G965" s="6">
        <f>G957*4/12+G969*8/12</f>
        <v>2.4866666666666664</v>
      </c>
      <c r="H965" s="3">
        <f t="shared" si="193"/>
        <v>238.20989016393443</v>
      </c>
      <c r="I965" s="3">
        <f t="shared" si="194"/>
        <v>16.604777459016397</v>
      </c>
      <c r="J965" s="7">
        <f t="shared" si="202"/>
        <v>16477.489204376205</v>
      </c>
      <c r="K965" s="3">
        <f t="shared" si="195"/>
        <v>33.958642622950826</v>
      </c>
      <c r="L965" s="7">
        <f t="shared" si="196"/>
        <v>2348.9921716930444</v>
      </c>
      <c r="M965" s="27">
        <f t="shared" si="204"/>
        <v>11.337391102277298</v>
      </c>
      <c r="N965" s="9"/>
      <c r="O965" s="10">
        <f t="shared" si="205"/>
        <v>14.563472220744718</v>
      </c>
      <c r="P965" s="10"/>
      <c r="Q965" s="29">
        <f t="shared" si="206"/>
        <v>0.12046164663752622</v>
      </c>
      <c r="R965" s="6">
        <f t="shared" si="197"/>
        <v>1.0002447637436755</v>
      </c>
      <c r="S965" s="6">
        <f t="shared" si="203"/>
        <v>11.159165528286497</v>
      </c>
      <c r="T965" s="13">
        <f t="shared" si="198"/>
        <v>0.14168909659928719</v>
      </c>
      <c r="U965" s="67">
        <f t="shared" si="199"/>
        <v>8.1758878529791801E-4</v>
      </c>
      <c r="V965" s="13">
        <f t="shared" si="200"/>
        <v>0.14087150781398927</v>
      </c>
      <c r="Y965" s="28"/>
      <c r="Z965" s="28"/>
    </row>
    <row r="966" spans="1:26" x14ac:dyDescent="0.35">
      <c r="A966" s="1">
        <v>1950.1</v>
      </c>
      <c r="B966" s="2">
        <v>19.87</v>
      </c>
      <c r="C966" s="3">
        <v>1.3766700000000001</v>
      </c>
      <c r="D966" s="4">
        <v>2.76</v>
      </c>
      <c r="E966" s="5">
        <v>24.6</v>
      </c>
      <c r="F966" s="3">
        <f t="shared" si="201"/>
        <v>1950.7916666665942</v>
      </c>
      <c r="G966" s="6">
        <f>G957*3/12+G969*9/12</f>
        <v>2.5074999999999998</v>
      </c>
      <c r="H966" s="3">
        <f t="shared" si="193"/>
        <v>246.05602560975612</v>
      </c>
      <c r="I966" s="3">
        <f t="shared" si="194"/>
        <v>17.047707537804879</v>
      </c>
      <c r="J966" s="7">
        <f t="shared" si="202"/>
        <v>17118.492103439909</v>
      </c>
      <c r="K966" s="3">
        <f t="shared" si="195"/>
        <v>34.177887804878047</v>
      </c>
      <c r="L966" s="7">
        <f t="shared" si="196"/>
        <v>2377.8076600651302</v>
      </c>
      <c r="M966" s="27">
        <f t="shared" si="204"/>
        <v>11.662444039105264</v>
      </c>
      <c r="N966" s="9"/>
      <c r="O966" s="10">
        <f t="shared" si="205"/>
        <v>14.972212563986419</v>
      </c>
      <c r="P966" s="10"/>
      <c r="Q966" s="29">
        <f t="shared" si="206"/>
        <v>0.11865823581629897</v>
      </c>
      <c r="R966" s="6">
        <f t="shared" si="197"/>
        <v>1.000263945338006</v>
      </c>
      <c r="S966" s="6">
        <f t="shared" si="203"/>
        <v>11.071149758251497</v>
      </c>
      <c r="T966" s="13">
        <f t="shared" si="198"/>
        <v>0.13465754115762718</v>
      </c>
      <c r="U966" s="67">
        <f t="shared" si="199"/>
        <v>5.1208143666170436E-4</v>
      </c>
      <c r="V966" s="13">
        <f t="shared" si="200"/>
        <v>0.13414545972096548</v>
      </c>
      <c r="Y966" s="28"/>
      <c r="Z966" s="28"/>
    </row>
    <row r="967" spans="1:26" x14ac:dyDescent="0.35">
      <c r="A967" s="1">
        <v>1950.11</v>
      </c>
      <c r="B967" s="2">
        <v>19.829999999999998</v>
      </c>
      <c r="C967" s="3">
        <v>1.42333</v>
      </c>
      <c r="D967" s="4">
        <v>2.8</v>
      </c>
      <c r="E967" s="5">
        <v>24.7</v>
      </c>
      <c r="F967" s="3">
        <f t="shared" si="201"/>
        <v>1950.8749999999275</v>
      </c>
      <c r="G967" s="6">
        <f>G957*2/12+G969*10/12</f>
        <v>2.5283333333333333</v>
      </c>
      <c r="H967" s="3">
        <f t="shared" si="193"/>
        <v>244.56652105263157</v>
      </c>
      <c r="I967" s="3">
        <f t="shared" si="194"/>
        <v>17.554153626315792</v>
      </c>
      <c r="J967" s="7">
        <f t="shared" si="202"/>
        <v>17116.637436485547</v>
      </c>
      <c r="K967" s="3">
        <f t="shared" si="195"/>
        <v>34.532842105263157</v>
      </c>
      <c r="L967" s="7">
        <f t="shared" si="196"/>
        <v>2416.8726587069859</v>
      </c>
      <c r="M967" s="27">
        <f t="shared" si="204"/>
        <v>11.542173388716295</v>
      </c>
      <c r="N967" s="9"/>
      <c r="O967" s="10">
        <f t="shared" si="205"/>
        <v>14.81257957159313</v>
      </c>
      <c r="P967" s="10"/>
      <c r="Q967" s="29">
        <f t="shared" si="206"/>
        <v>0.11977266934561015</v>
      </c>
      <c r="R967" s="6">
        <f t="shared" si="197"/>
        <v>1.0002831244433987</v>
      </c>
      <c r="S967" s="6">
        <f t="shared" si="203"/>
        <v>11.029237637278024</v>
      </c>
      <c r="T967" s="13">
        <f t="shared" si="198"/>
        <v>0.13862491592140991</v>
      </c>
      <c r="U967" s="67">
        <f t="shared" si="199"/>
        <v>8.8773309805034728E-4</v>
      </c>
      <c r="V967" s="13">
        <f t="shared" si="200"/>
        <v>0.13773718282335956</v>
      </c>
      <c r="Y967" s="28"/>
      <c r="Z967" s="28"/>
    </row>
    <row r="968" spans="1:26" x14ac:dyDescent="0.35">
      <c r="A968" s="1">
        <v>1950.12</v>
      </c>
      <c r="B968" s="2">
        <v>19.75</v>
      </c>
      <c r="C968" s="3">
        <v>1.47</v>
      </c>
      <c r="D968" s="4">
        <v>2.84</v>
      </c>
      <c r="E968" s="5">
        <v>25</v>
      </c>
      <c r="F968" s="3">
        <f t="shared" si="201"/>
        <v>1950.9583333332607</v>
      </c>
      <c r="G968" s="6">
        <f>G957*1/12+G969*11/12</f>
        <v>2.5491666666666668</v>
      </c>
      <c r="H968" s="3">
        <f t="shared" si="193"/>
        <v>240.65691000000004</v>
      </c>
      <c r="I968" s="3">
        <f t="shared" si="194"/>
        <v>17.9121852</v>
      </c>
      <c r="J968" s="7">
        <f t="shared" si="202"/>
        <v>16947.482245440264</v>
      </c>
      <c r="K968" s="3">
        <f t="shared" si="195"/>
        <v>34.605854399999998</v>
      </c>
      <c r="L968" s="7">
        <f t="shared" si="196"/>
        <v>2437.0050418759665</v>
      </c>
      <c r="M968" s="27">
        <f t="shared" si="204"/>
        <v>11.30666578889076</v>
      </c>
      <c r="N968" s="9"/>
      <c r="O968" s="10">
        <f t="shared" si="205"/>
        <v>14.508560511396025</v>
      </c>
      <c r="P968" s="10"/>
      <c r="Q968" s="29">
        <f t="shared" si="206"/>
        <v>0.12189353128627992</v>
      </c>
      <c r="R968" s="6">
        <f t="shared" si="197"/>
        <v>1.000302301063746</v>
      </c>
      <c r="S968" s="6">
        <f t="shared" si="203"/>
        <v>10.899971960636648</v>
      </c>
      <c r="T968" s="13">
        <f t="shared" si="198"/>
        <v>0.1427864885823511</v>
      </c>
      <c r="U968" s="67">
        <f t="shared" si="199"/>
        <v>3.1342773028293358E-3</v>
      </c>
      <c r="V968" s="13">
        <f t="shared" si="200"/>
        <v>0.13965221127952177</v>
      </c>
      <c r="Y968" s="28"/>
      <c r="Z968" s="28"/>
    </row>
    <row r="969" spans="1:26" x14ac:dyDescent="0.35">
      <c r="A969" s="1">
        <v>1951.01</v>
      </c>
      <c r="B969" s="2">
        <v>21.21</v>
      </c>
      <c r="C969" s="3">
        <v>1.4866699999999999</v>
      </c>
      <c r="D969" s="4">
        <v>2.8366699999999998</v>
      </c>
      <c r="E969" s="5">
        <v>25.4</v>
      </c>
      <c r="F969" s="3">
        <f t="shared" si="201"/>
        <v>1951.041666666594</v>
      </c>
      <c r="G969" s="6">
        <v>2.57</v>
      </c>
      <c r="H969" s="3">
        <f t="shared" ref="H969:H1032" si="207">B969*$E$1838/E969</f>
        <v>254.37720826771658</v>
      </c>
      <c r="I969" s="3">
        <f t="shared" ref="I969:I1032" si="208">C969*$E$1838/E969</f>
        <v>17.830031316141731</v>
      </c>
      <c r="J969" s="7">
        <f t="shared" si="202"/>
        <v>18018.324921672167</v>
      </c>
      <c r="K969" s="3">
        <f t="shared" ref="K969:K1032" si="209">D969*$E$1838/E969</f>
        <v>34.020942733464565</v>
      </c>
      <c r="L969" s="7">
        <f t="shared" ref="L969:L1032" si="210">K969*(J969/H969)</f>
        <v>2409.8086636284665</v>
      </c>
      <c r="M969" s="27">
        <f t="shared" si="204"/>
        <v>11.895759839437062</v>
      </c>
      <c r="N969" s="9"/>
      <c r="O969" s="10">
        <f t="shared" si="205"/>
        <v>15.257997535425211</v>
      </c>
      <c r="P969" s="10"/>
      <c r="Q969" s="29">
        <f t="shared" si="206"/>
        <v>0.11898759156334364</v>
      </c>
      <c r="R969" s="6">
        <f t="shared" ref="R969:R1032" si="211">((G969/G970+G969/1200+((1+G970/1200)^(-119))*(1-G969/G970)))</f>
        <v>1.001340335826904</v>
      </c>
      <c r="S969" s="6">
        <f t="shared" si="203"/>
        <v>10.731562041097588</v>
      </c>
      <c r="T969" s="13">
        <f t="shared" ref="T969:T1032" si="212">(($J1089/$J969)^(1/10)-1)</f>
        <v>0.14182390694439451</v>
      </c>
      <c r="U969" s="67">
        <f t="shared" ref="U969:U1032" si="213">(($S1089/$S969)^(1/10)-1)</f>
        <v>5.0185249852834346E-3</v>
      </c>
      <c r="V969" s="13">
        <f t="shared" ref="V969:V1032" si="214">T969-U969</f>
        <v>0.13680538195911107</v>
      </c>
      <c r="Y969" s="28"/>
      <c r="Z969" s="28"/>
    </row>
    <row r="970" spans="1:26" x14ac:dyDescent="0.35">
      <c r="A970" s="1">
        <v>1951.02</v>
      </c>
      <c r="B970" s="2">
        <v>22</v>
      </c>
      <c r="C970" s="3">
        <v>1.5033300000000001</v>
      </c>
      <c r="D970" s="4">
        <v>2.8333300000000001</v>
      </c>
      <c r="E970" s="5">
        <v>25.7</v>
      </c>
      <c r="F970" s="3">
        <f t="shared" ref="F970:F1033" si="215">F969+1/12</f>
        <v>1951.1249999999272</v>
      </c>
      <c r="G970" s="6">
        <f>G969*11/12+G981*1/12</f>
        <v>2.5791666666666666</v>
      </c>
      <c r="H970" s="3">
        <f t="shared" si="207"/>
        <v>260.77190661478602</v>
      </c>
      <c r="I970" s="3">
        <f t="shared" si="208"/>
        <v>17.819374107782103</v>
      </c>
      <c r="J970" s="7">
        <f t="shared" ref="J970:J1033" si="216">J969*((H970+(I970/12))/H969)</f>
        <v>18576.46464761304</v>
      </c>
      <c r="K970" s="3">
        <f t="shared" si="209"/>
        <v>33.584221189494166</v>
      </c>
      <c r="L970" s="7">
        <f t="shared" si="210"/>
        <v>2392.4206627282479</v>
      </c>
      <c r="M970" s="27">
        <f t="shared" si="204"/>
        <v>12.141507370682691</v>
      </c>
      <c r="N970" s="9"/>
      <c r="O970" s="10">
        <f t="shared" si="205"/>
        <v>15.565638866147721</v>
      </c>
      <c r="P970" s="10"/>
      <c r="Q970" s="29">
        <f t="shared" si="206"/>
        <v>0.11844055145727524</v>
      </c>
      <c r="R970" s="6">
        <f t="shared" si="211"/>
        <v>1.0013483256412163</v>
      </c>
      <c r="S970" s="6">
        <f t="shared" ref="S970:S1033" si="217">S969*R969*E969/E970</f>
        <v>10.620506880535789</v>
      </c>
      <c r="T970" s="13">
        <f t="shared" si="212"/>
        <v>0.1432293198924468</v>
      </c>
      <c r="U970" s="67">
        <f t="shared" si="213"/>
        <v>6.8820370813205134E-3</v>
      </c>
      <c r="V970" s="13">
        <f t="shared" si="214"/>
        <v>0.13634728281112629</v>
      </c>
      <c r="Y970" s="28"/>
      <c r="Z970" s="28"/>
    </row>
    <row r="971" spans="1:26" x14ac:dyDescent="0.35">
      <c r="A971" s="1">
        <v>1951.03</v>
      </c>
      <c r="B971" s="2">
        <v>21.63</v>
      </c>
      <c r="C971" s="3">
        <v>1.52</v>
      </c>
      <c r="D971" s="4">
        <v>2.83</v>
      </c>
      <c r="E971" s="5">
        <v>25.8</v>
      </c>
      <c r="F971" s="3">
        <f t="shared" si="215"/>
        <v>1951.2083333332605</v>
      </c>
      <c r="G971" s="6">
        <f>G969*10/12+G981*2/12</f>
        <v>2.5883333333333334</v>
      </c>
      <c r="H971" s="3">
        <f t="shared" si="207"/>
        <v>255.39245232558142</v>
      </c>
      <c r="I971" s="3">
        <f t="shared" si="208"/>
        <v>17.947134883720931</v>
      </c>
      <c r="J971" s="7">
        <f t="shared" si="216"/>
        <v>18299.792272743347</v>
      </c>
      <c r="K971" s="3">
        <f t="shared" si="209"/>
        <v>33.414731395348838</v>
      </c>
      <c r="L971" s="7">
        <f t="shared" si="210"/>
        <v>2394.2862751670677</v>
      </c>
      <c r="M971" s="27">
        <f t="shared" si="204"/>
        <v>11.841626487283097</v>
      </c>
      <c r="N971" s="9"/>
      <c r="O971" s="10">
        <f t="shared" si="205"/>
        <v>15.177316546374946</v>
      </c>
      <c r="P971" s="10"/>
      <c r="Q971" s="29">
        <f t="shared" si="206"/>
        <v>0.120096636801555</v>
      </c>
      <c r="R971" s="6">
        <f t="shared" si="211"/>
        <v>1.0013563152444647</v>
      </c>
      <c r="S971" s="6">
        <f t="shared" si="217"/>
        <v>10.59360652343946</v>
      </c>
      <c r="T971" s="13">
        <f t="shared" si="212"/>
        <v>0.14877683835003497</v>
      </c>
      <c r="U971" s="67">
        <f t="shared" si="213"/>
        <v>7.7861420702105555E-3</v>
      </c>
      <c r="V971" s="13">
        <f t="shared" si="214"/>
        <v>0.14099069627982441</v>
      </c>
      <c r="Y971" s="28"/>
      <c r="Z971" s="28"/>
    </row>
    <row r="972" spans="1:26" x14ac:dyDescent="0.35">
      <c r="A972" s="1">
        <v>1951.04</v>
      </c>
      <c r="B972" s="2">
        <v>21.92</v>
      </c>
      <c r="C972" s="3">
        <v>1.5333300000000001</v>
      </c>
      <c r="D972" s="4">
        <v>2.7933300000000001</v>
      </c>
      <c r="E972" s="5">
        <v>25.8</v>
      </c>
      <c r="F972" s="3">
        <f t="shared" si="215"/>
        <v>1951.2916666665938</v>
      </c>
      <c r="G972" s="6">
        <f>G969*9/12+G981*3/12</f>
        <v>2.5975000000000001</v>
      </c>
      <c r="H972" s="3">
        <f t="shared" si="207"/>
        <v>258.81657674418608</v>
      </c>
      <c r="I972" s="3">
        <f t="shared" si="208"/>
        <v>18.104526533720932</v>
      </c>
      <c r="J972" s="7">
        <f t="shared" si="216"/>
        <v>18653.247726567944</v>
      </c>
      <c r="K972" s="3">
        <f t="shared" si="209"/>
        <v>32.981756766279069</v>
      </c>
      <c r="L972" s="7">
        <f t="shared" si="210"/>
        <v>2377.0381602214429</v>
      </c>
      <c r="M972" s="27">
        <f t="shared" si="204"/>
        <v>11.951097197083952</v>
      </c>
      <c r="N972" s="9"/>
      <c r="O972" s="10">
        <f t="shared" si="205"/>
        <v>15.314143757332674</v>
      </c>
      <c r="P972" s="10"/>
      <c r="Q972" s="29">
        <f t="shared" si="206"/>
        <v>0.11848676067127083</v>
      </c>
      <c r="R972" s="6">
        <f t="shared" si="211"/>
        <v>1.0013643046367939</v>
      </c>
      <c r="S972" s="6">
        <f t="shared" si="217"/>
        <v>10.607974793461059</v>
      </c>
      <c r="T972" s="13">
        <f t="shared" si="212"/>
        <v>0.14988497490877561</v>
      </c>
      <c r="U972" s="67">
        <f t="shared" si="213"/>
        <v>7.6307053128938929E-3</v>
      </c>
      <c r="V972" s="13">
        <f t="shared" si="214"/>
        <v>0.14225426959588172</v>
      </c>
      <c r="Y972" s="28"/>
      <c r="Z972" s="28"/>
    </row>
    <row r="973" spans="1:26" x14ac:dyDescent="0.35">
      <c r="A973" s="1">
        <v>1951.05</v>
      </c>
      <c r="B973" s="2">
        <v>21.93</v>
      </c>
      <c r="C973" s="3">
        <v>1.54667</v>
      </c>
      <c r="D973" s="4">
        <v>2.7566700000000002</v>
      </c>
      <c r="E973" s="5">
        <v>25.9</v>
      </c>
      <c r="F973" s="3">
        <f t="shared" si="215"/>
        <v>1951.374999999927</v>
      </c>
      <c r="G973" s="6">
        <f>G969*8/12+G981*4/12</f>
        <v>2.6066666666666665</v>
      </c>
      <c r="H973" s="3">
        <f t="shared" si="207"/>
        <v>257.93490231660235</v>
      </c>
      <c r="I973" s="3">
        <f t="shared" si="208"/>
        <v>18.191526464478766</v>
      </c>
      <c r="J973" s="7">
        <f t="shared" si="216"/>
        <v>18698.961552587636</v>
      </c>
      <c r="K973" s="3">
        <f t="shared" si="209"/>
        <v>32.423228781081086</v>
      </c>
      <c r="L973" s="7">
        <f t="shared" si="210"/>
        <v>2350.5183011022236</v>
      </c>
      <c r="M973" s="27">
        <f t="shared" si="204"/>
        <v>11.863875406269173</v>
      </c>
      <c r="N973" s="9"/>
      <c r="O973" s="10">
        <f t="shared" si="205"/>
        <v>15.200667239383638</v>
      </c>
      <c r="P973" s="10"/>
      <c r="Q973" s="29">
        <f t="shared" si="206"/>
        <v>0.11868144406708801</v>
      </c>
      <c r="R973" s="6">
        <f t="shared" si="211"/>
        <v>1.0013722938183494</v>
      </c>
      <c r="S973" s="6">
        <f t="shared" si="217"/>
        <v>10.581433992609897</v>
      </c>
      <c r="T973" s="13">
        <f t="shared" si="212"/>
        <v>0.1510477160536452</v>
      </c>
      <c r="U973" s="67">
        <f t="shared" si="213"/>
        <v>8.781651377185451E-3</v>
      </c>
      <c r="V973" s="13">
        <f t="shared" si="214"/>
        <v>0.14226606467645975</v>
      </c>
      <c r="Y973" s="28"/>
      <c r="Z973" s="28"/>
    </row>
    <row r="974" spans="1:26" x14ac:dyDescent="0.35">
      <c r="A974" s="1">
        <v>1951.06</v>
      </c>
      <c r="B974" s="2">
        <v>21.55</v>
      </c>
      <c r="C974" s="3">
        <v>1.56</v>
      </c>
      <c r="D974" s="4">
        <v>2.72</v>
      </c>
      <c r="E974" s="5">
        <v>25.9</v>
      </c>
      <c r="F974" s="3">
        <f t="shared" si="215"/>
        <v>1951.4583333332603</v>
      </c>
      <c r="G974" s="6">
        <f>G969*7/12+G981*5/12</f>
        <v>2.6158333333333332</v>
      </c>
      <c r="H974" s="3">
        <f t="shared" si="207"/>
        <v>253.46544208494211</v>
      </c>
      <c r="I974" s="3">
        <f t="shared" si="208"/>
        <v>18.348310424710427</v>
      </c>
      <c r="J974" s="7">
        <f t="shared" si="216"/>
        <v>18485.795096219787</v>
      </c>
      <c r="K974" s="3">
        <f t="shared" si="209"/>
        <v>31.991925868725875</v>
      </c>
      <c r="L974" s="7">
        <f t="shared" si="210"/>
        <v>2333.2418868546551</v>
      </c>
      <c r="M974" s="27">
        <f t="shared" si="204"/>
        <v>11.615664857025173</v>
      </c>
      <c r="N974" s="9"/>
      <c r="O974" s="10">
        <f t="shared" si="205"/>
        <v>14.884429187428118</v>
      </c>
      <c r="P974" s="10"/>
      <c r="Q974" s="29">
        <f t="shared" si="206"/>
        <v>0.11820658882878612</v>
      </c>
      <c r="R974" s="6">
        <f t="shared" si="211"/>
        <v>1.0013802827892759</v>
      </c>
      <c r="S974" s="6">
        <f t="shared" si="217"/>
        <v>10.595954829067228</v>
      </c>
      <c r="T974" s="13">
        <f t="shared" si="212"/>
        <v>0.15111731230023073</v>
      </c>
      <c r="U974" s="67">
        <f t="shared" si="213"/>
        <v>7.5401267013051054E-3</v>
      </c>
      <c r="V974" s="13">
        <f t="shared" si="214"/>
        <v>0.14357718559892563</v>
      </c>
      <c r="Y974" s="28"/>
      <c r="Z974" s="28"/>
    </row>
    <row r="975" spans="1:26" x14ac:dyDescent="0.35">
      <c r="A975" s="1">
        <v>1951.07</v>
      </c>
      <c r="B975" s="2">
        <v>21.93</v>
      </c>
      <c r="C975" s="3">
        <v>1.54667</v>
      </c>
      <c r="D975" s="4">
        <v>2.65</v>
      </c>
      <c r="E975" s="5">
        <v>25.9</v>
      </c>
      <c r="F975" s="3">
        <f t="shared" si="215"/>
        <v>1951.5416666665935</v>
      </c>
      <c r="G975" s="6">
        <f>G969*6/12+G981*6/12</f>
        <v>2.625</v>
      </c>
      <c r="H975" s="3">
        <f t="shared" si="207"/>
        <v>257.93490231660235</v>
      </c>
      <c r="I975" s="3">
        <f t="shared" si="208"/>
        <v>18.191526464478766</v>
      </c>
      <c r="J975" s="7">
        <f t="shared" si="216"/>
        <v>18922.325066599649</v>
      </c>
      <c r="K975" s="3">
        <f t="shared" si="209"/>
        <v>31.168604247104248</v>
      </c>
      <c r="L975" s="7">
        <f t="shared" si="210"/>
        <v>2286.5554686041523</v>
      </c>
      <c r="M975" s="27">
        <f t="shared" si="204"/>
        <v>11.778190092457802</v>
      </c>
      <c r="N975" s="9"/>
      <c r="O975" s="10">
        <f t="shared" si="205"/>
        <v>15.093562700583249</v>
      </c>
      <c r="P975" s="10"/>
      <c r="Q975" s="29">
        <f t="shared" si="206"/>
        <v>0.11692697213559163</v>
      </c>
      <c r="R975" s="6">
        <f t="shared" si="211"/>
        <v>1.0013882715497184</v>
      </c>
      <c r="S975" s="6">
        <f t="shared" si="217"/>
        <v>10.610580243153734</v>
      </c>
      <c r="T975" s="13">
        <f t="shared" si="212"/>
        <v>0.14763473071608324</v>
      </c>
      <c r="U975" s="67">
        <f t="shared" si="213"/>
        <v>6.7226196291811924E-3</v>
      </c>
      <c r="V975" s="13">
        <f t="shared" si="214"/>
        <v>0.14091211108690205</v>
      </c>
      <c r="Y975" s="28"/>
      <c r="Z975" s="28"/>
    </row>
    <row r="976" spans="1:26" x14ac:dyDescent="0.35">
      <c r="A976" s="1">
        <v>1951.08</v>
      </c>
      <c r="B976" s="2">
        <v>22.89</v>
      </c>
      <c r="C976" s="3">
        <v>1.5333300000000001</v>
      </c>
      <c r="D976" s="4">
        <v>2.58</v>
      </c>
      <c r="E976" s="5">
        <v>25.9</v>
      </c>
      <c r="F976" s="3">
        <f t="shared" si="215"/>
        <v>1951.6249999999268</v>
      </c>
      <c r="G976" s="6">
        <f>G969*5/12+G981*7/12</f>
        <v>2.6341666666666668</v>
      </c>
      <c r="H976" s="3">
        <f t="shared" si="207"/>
        <v>269.2261702702703</v>
      </c>
      <c r="I976" s="3">
        <f t="shared" si="208"/>
        <v>18.034624886872592</v>
      </c>
      <c r="J976" s="7">
        <f t="shared" si="216"/>
        <v>19860.915101033443</v>
      </c>
      <c r="K976" s="3">
        <f t="shared" si="209"/>
        <v>30.345282625482632</v>
      </c>
      <c r="L976" s="7">
        <f t="shared" si="210"/>
        <v>2238.5828292121578</v>
      </c>
      <c r="M976" s="27">
        <f t="shared" si="204"/>
        <v>12.256989084145138</v>
      </c>
      <c r="N976" s="9"/>
      <c r="O976" s="10">
        <f t="shared" si="205"/>
        <v>15.703908734990357</v>
      </c>
      <c r="P976" s="10"/>
      <c r="Q976" s="29">
        <f t="shared" si="206"/>
        <v>0.11208956621321101</v>
      </c>
      <c r="R976" s="6">
        <f t="shared" si="211"/>
        <v>1.0013962600998219</v>
      </c>
      <c r="S976" s="6">
        <f t="shared" si="217"/>
        <v>10.62531060983131</v>
      </c>
      <c r="T976" s="13">
        <f t="shared" si="212"/>
        <v>0.14678659041690212</v>
      </c>
      <c r="U976" s="67">
        <f t="shared" si="213"/>
        <v>6.2601561553314866E-3</v>
      </c>
      <c r="V976" s="13">
        <f t="shared" si="214"/>
        <v>0.14052643426157063</v>
      </c>
      <c r="Y976" s="28"/>
      <c r="Z976" s="28"/>
    </row>
    <row r="977" spans="1:26" x14ac:dyDescent="0.35">
      <c r="A977" s="1">
        <v>1951.09</v>
      </c>
      <c r="B977" s="2">
        <v>23.48</v>
      </c>
      <c r="C977" s="3">
        <v>1.52</v>
      </c>
      <c r="D977" s="4">
        <v>2.5099999999999998</v>
      </c>
      <c r="E977" s="5">
        <v>26.1</v>
      </c>
      <c r="F977" s="3">
        <f t="shared" si="215"/>
        <v>1951.70833333326</v>
      </c>
      <c r="G977" s="6">
        <f>G969*4/12+G981*8/12</f>
        <v>2.6433333333333335</v>
      </c>
      <c r="H977" s="3">
        <f t="shared" si="207"/>
        <v>274.04938390804597</v>
      </c>
      <c r="I977" s="3">
        <f t="shared" si="208"/>
        <v>17.740845977011496</v>
      </c>
      <c r="J977" s="7">
        <f t="shared" si="216"/>
        <v>20325.787774552497</v>
      </c>
      <c r="K977" s="3">
        <f t="shared" si="209"/>
        <v>29.295739080459768</v>
      </c>
      <c r="L977" s="7">
        <f t="shared" si="210"/>
        <v>2172.8163251331671</v>
      </c>
      <c r="M977" s="27">
        <f t="shared" si="204"/>
        <v>12.444953157150033</v>
      </c>
      <c r="N977" s="9"/>
      <c r="O977" s="10">
        <f t="shared" si="205"/>
        <v>15.939525555027879</v>
      </c>
      <c r="P977" s="10"/>
      <c r="Q977" s="29">
        <f t="shared" si="206"/>
        <v>0.11016963472607764</v>
      </c>
      <c r="R977" s="6">
        <f t="shared" si="211"/>
        <v>1.0014042484397307</v>
      </c>
      <c r="S977" s="6">
        <f t="shared" si="217"/>
        <v>10.558612618907141</v>
      </c>
      <c r="T977" s="13">
        <f t="shared" si="212"/>
        <v>0.14313427035559534</v>
      </c>
      <c r="U977" s="67">
        <f t="shared" si="213"/>
        <v>7.3878298918934604E-3</v>
      </c>
      <c r="V977" s="13">
        <f t="shared" si="214"/>
        <v>0.13574644046370188</v>
      </c>
      <c r="Y977" s="28"/>
      <c r="Z977" s="28"/>
    </row>
    <row r="978" spans="1:26" x14ac:dyDescent="0.35">
      <c r="A978" s="1">
        <v>1951.1</v>
      </c>
      <c r="B978" s="2">
        <v>23.36</v>
      </c>
      <c r="C978" s="3">
        <v>1.48333</v>
      </c>
      <c r="D978" s="4">
        <v>2.4866700000000002</v>
      </c>
      <c r="E978" s="5">
        <v>26.2</v>
      </c>
      <c r="F978" s="3">
        <f t="shared" si="215"/>
        <v>1951.7916666665933</v>
      </c>
      <c r="G978" s="6">
        <f>G969*3/12+G981*9/12</f>
        <v>2.6525000000000003</v>
      </c>
      <c r="H978" s="3">
        <f t="shared" si="207"/>
        <v>271.60814656488554</v>
      </c>
      <c r="I978" s="3">
        <f t="shared" si="208"/>
        <v>17.246768495038168</v>
      </c>
      <c r="J978" s="7">
        <f t="shared" si="216"/>
        <v>20251.322269463129</v>
      </c>
      <c r="K978" s="3">
        <f t="shared" si="209"/>
        <v>28.91266394770993</v>
      </c>
      <c r="L978" s="7">
        <f t="shared" si="210"/>
        <v>2155.7515217382656</v>
      </c>
      <c r="M978" s="27">
        <f t="shared" si="204"/>
        <v>12.309457904118689</v>
      </c>
      <c r="N978" s="9"/>
      <c r="O978" s="10">
        <f t="shared" si="205"/>
        <v>15.760621840301772</v>
      </c>
      <c r="P978" s="10"/>
      <c r="Q978" s="29">
        <f t="shared" si="206"/>
        <v>0.10997701425032114</v>
      </c>
      <c r="R978" s="6">
        <f t="shared" si="211"/>
        <v>1.0014122365695901</v>
      </c>
      <c r="S978" s="6">
        <f t="shared" si="217"/>
        <v>10.533082894759442</v>
      </c>
      <c r="T978" s="13">
        <f t="shared" si="212"/>
        <v>0.14508335709556119</v>
      </c>
      <c r="U978" s="67">
        <f t="shared" si="213"/>
        <v>8.4589532722063598E-3</v>
      </c>
      <c r="V978" s="13">
        <f t="shared" si="214"/>
        <v>0.13662440382335483</v>
      </c>
      <c r="Y978" s="28"/>
      <c r="Z978" s="28"/>
    </row>
    <row r="979" spans="1:26" x14ac:dyDescent="0.35">
      <c r="A979" s="1">
        <v>1951.11</v>
      </c>
      <c r="B979" s="2">
        <v>22.71</v>
      </c>
      <c r="C979" s="3">
        <v>1.4466699999999999</v>
      </c>
      <c r="D979" s="4">
        <v>2.46333</v>
      </c>
      <c r="E979" s="5">
        <v>26.4</v>
      </c>
      <c r="F979" s="3">
        <f t="shared" si="215"/>
        <v>1951.8749999999266</v>
      </c>
      <c r="G979" s="6">
        <f>G969*2/12+G981*10/12</f>
        <v>2.6616666666666666</v>
      </c>
      <c r="H979" s="3">
        <f t="shared" si="207"/>
        <v>262.05017386363642</v>
      </c>
      <c r="I979" s="3">
        <f t="shared" si="208"/>
        <v>16.693092251136363</v>
      </c>
      <c r="J979" s="7">
        <f t="shared" si="216"/>
        <v>19642.392990512926</v>
      </c>
      <c r="K979" s="3">
        <f t="shared" si="209"/>
        <v>28.424308885227276</v>
      </c>
      <c r="L979" s="7">
        <f t="shared" si="210"/>
        <v>2130.58986901454</v>
      </c>
      <c r="M979" s="27">
        <f t="shared" si="204"/>
        <v>11.852030617771044</v>
      </c>
      <c r="N979" s="9"/>
      <c r="O979" s="10">
        <f t="shared" si="205"/>
        <v>15.171743623530054</v>
      </c>
      <c r="P979" s="10"/>
      <c r="Q979" s="29">
        <f t="shared" si="206"/>
        <v>0.11313575035964316</v>
      </c>
      <c r="R979" s="6">
        <f t="shared" si="211"/>
        <v>1.0014202244895438</v>
      </c>
      <c r="S979" s="6">
        <f t="shared" si="217"/>
        <v>10.468049326132022</v>
      </c>
      <c r="T979" s="13">
        <f t="shared" si="212"/>
        <v>0.15395418157099638</v>
      </c>
      <c r="U979" s="67">
        <f t="shared" si="213"/>
        <v>9.2477892887670166E-3</v>
      </c>
      <c r="V979" s="13">
        <f t="shared" si="214"/>
        <v>0.14470639228222937</v>
      </c>
      <c r="Y979" s="28"/>
      <c r="Z979" s="28"/>
    </row>
    <row r="980" spans="1:26" x14ac:dyDescent="0.35">
      <c r="A980" s="1">
        <v>1951.12</v>
      </c>
      <c r="B980" s="2">
        <v>23.41</v>
      </c>
      <c r="C980" s="3">
        <v>1.41</v>
      </c>
      <c r="D980" s="4">
        <v>2.44</v>
      </c>
      <c r="E980" s="5">
        <v>26.5</v>
      </c>
      <c r="F980" s="3">
        <f t="shared" si="215"/>
        <v>1951.9583333332598</v>
      </c>
      <c r="G980" s="6">
        <f>G969*1/12+G981*11/12</f>
        <v>2.6708333333333334</v>
      </c>
      <c r="H980" s="3">
        <f t="shared" si="207"/>
        <v>269.10810905660378</v>
      </c>
      <c r="I980" s="3">
        <f t="shared" si="208"/>
        <v>16.208561886792452</v>
      </c>
      <c r="J980" s="7">
        <f t="shared" si="216"/>
        <v>20272.676800387708</v>
      </c>
      <c r="K980" s="3">
        <f t="shared" si="209"/>
        <v>28.04885886792453</v>
      </c>
      <c r="L980" s="7">
        <f t="shared" si="210"/>
        <v>2113.0000595021793</v>
      </c>
      <c r="M980" s="27">
        <f t="shared" si="204"/>
        <v>12.147072568106775</v>
      </c>
      <c r="N980" s="9"/>
      <c r="O980" s="10">
        <f t="shared" si="205"/>
        <v>15.543321334370372</v>
      </c>
      <c r="P980" s="10"/>
      <c r="Q980" s="29">
        <f t="shared" si="206"/>
        <v>0.11071067066355056</v>
      </c>
      <c r="R980" s="6">
        <f t="shared" si="211"/>
        <v>1.0014282121997367</v>
      </c>
      <c r="S980" s="6">
        <f t="shared" si="217"/>
        <v>10.443358131402585</v>
      </c>
      <c r="T980" s="13">
        <f t="shared" si="212"/>
        <v>0.15164884280455149</v>
      </c>
      <c r="U980" s="67">
        <f t="shared" si="213"/>
        <v>8.828135503802681E-3</v>
      </c>
      <c r="V980" s="13">
        <f t="shared" si="214"/>
        <v>0.14282070730074881</v>
      </c>
      <c r="Y980" s="28"/>
      <c r="Z980" s="28"/>
    </row>
    <row r="981" spans="1:26" x14ac:dyDescent="0.35">
      <c r="A981" s="1">
        <v>1952.01</v>
      </c>
      <c r="B981" s="2">
        <v>24.19</v>
      </c>
      <c r="C981" s="3">
        <v>1.41333</v>
      </c>
      <c r="D981" s="4">
        <v>2.4266700000000001</v>
      </c>
      <c r="E981" s="5">
        <v>26.5</v>
      </c>
      <c r="F981" s="3">
        <f t="shared" si="215"/>
        <v>1952.0416666665931</v>
      </c>
      <c r="G981" s="6">
        <v>2.68</v>
      </c>
      <c r="H981" s="3">
        <f t="shared" si="207"/>
        <v>278.07454754716986</v>
      </c>
      <c r="I981" s="3">
        <f t="shared" si="208"/>
        <v>16.246841681886792</v>
      </c>
      <c r="J981" s="7">
        <f t="shared" si="216"/>
        <v>21050.137419617105</v>
      </c>
      <c r="K981" s="3">
        <f t="shared" si="209"/>
        <v>27.895624733207551</v>
      </c>
      <c r="L981" s="7">
        <f t="shared" si="210"/>
        <v>2111.6881757776869</v>
      </c>
      <c r="M981" s="27">
        <f t="shared" si="204"/>
        <v>12.527059748172299</v>
      </c>
      <c r="N981" s="9"/>
      <c r="O981" s="10">
        <f t="shared" si="205"/>
        <v>16.02245008652185</v>
      </c>
      <c r="P981" s="10"/>
      <c r="Q981" s="29">
        <f t="shared" si="206"/>
        <v>0.10676999643852497</v>
      </c>
      <c r="R981" s="6">
        <f t="shared" si="211"/>
        <v>1.0011465057191369</v>
      </c>
      <c r="S981" s="6">
        <f t="shared" si="217"/>
        <v>10.458273462892073</v>
      </c>
      <c r="T981" s="13">
        <f t="shared" si="212"/>
        <v>0.14325882803119727</v>
      </c>
      <c r="U981" s="67">
        <f t="shared" si="213"/>
        <v>8.8609925335680906E-3</v>
      </c>
      <c r="V981" s="13">
        <f t="shared" si="214"/>
        <v>0.13439783549762918</v>
      </c>
      <c r="Y981" s="28"/>
      <c r="Z981" s="28"/>
    </row>
    <row r="982" spans="1:26" x14ac:dyDescent="0.35">
      <c r="A982" s="1">
        <v>1952.02</v>
      </c>
      <c r="B982" s="2">
        <v>23.75</v>
      </c>
      <c r="C982" s="3">
        <v>1.4166700000000001</v>
      </c>
      <c r="D982" s="4">
        <v>2.4133300000000002</v>
      </c>
      <c r="E982" s="5">
        <v>26.3</v>
      </c>
      <c r="F982" s="3">
        <f t="shared" si="215"/>
        <v>1952.1249999999263</v>
      </c>
      <c r="G982" s="6">
        <f>G981*11/12+G993*1/12</f>
        <v>2.6924999999999999</v>
      </c>
      <c r="H982" s="3">
        <f t="shared" si="207"/>
        <v>275.09272813688216</v>
      </c>
      <c r="I982" s="3">
        <f t="shared" si="208"/>
        <v>16.409078533460079</v>
      </c>
      <c r="J982" s="7">
        <f t="shared" si="216"/>
        <v>20927.928241747679</v>
      </c>
      <c r="K982" s="3">
        <f t="shared" si="209"/>
        <v>27.953243519771867</v>
      </c>
      <c r="L982" s="7">
        <f t="shared" si="210"/>
        <v>2126.5682974171336</v>
      </c>
      <c r="M982" s="27">
        <f t="shared" si="204"/>
        <v>12.364119350461092</v>
      </c>
      <c r="N982" s="9"/>
      <c r="O982" s="10">
        <f t="shared" si="205"/>
        <v>15.811036351158721</v>
      </c>
      <c r="P982" s="10"/>
      <c r="Q982" s="29">
        <f t="shared" si="206"/>
        <v>0.10623068016404311</v>
      </c>
      <c r="R982" s="6">
        <f t="shared" si="211"/>
        <v>1.0011575700288213</v>
      </c>
      <c r="S982" s="6">
        <f t="shared" si="217"/>
        <v>10.549885712189498</v>
      </c>
      <c r="T982" s="13">
        <f t="shared" si="212"/>
        <v>0.14571003576095731</v>
      </c>
      <c r="U982" s="67">
        <f t="shared" si="213"/>
        <v>8.3155840013979798E-3</v>
      </c>
      <c r="V982" s="13">
        <f t="shared" si="214"/>
        <v>0.13739445175955933</v>
      </c>
      <c r="Y982" s="28"/>
      <c r="Z982" s="28"/>
    </row>
    <row r="983" spans="1:26" x14ac:dyDescent="0.35">
      <c r="A983" s="1">
        <v>1952.03</v>
      </c>
      <c r="B983" s="2">
        <v>23.81</v>
      </c>
      <c r="C983" s="3">
        <v>1.42</v>
      </c>
      <c r="D983" s="4">
        <v>2.4</v>
      </c>
      <c r="E983" s="5">
        <v>26.3</v>
      </c>
      <c r="F983" s="3">
        <f t="shared" si="215"/>
        <v>1952.2083333332596</v>
      </c>
      <c r="G983" s="6">
        <f>G981*10/12+G993*2/12</f>
        <v>2.7050000000000001</v>
      </c>
      <c r="H983" s="3">
        <f t="shared" si="207"/>
        <v>275.78769923954371</v>
      </c>
      <c r="I983" s="3">
        <f t="shared" si="208"/>
        <v>16.447649429657794</v>
      </c>
      <c r="J983" s="7">
        <f t="shared" si="216"/>
        <v>21085.071281878692</v>
      </c>
      <c r="K983" s="3">
        <f t="shared" si="209"/>
        <v>27.798844106463878</v>
      </c>
      <c r="L983" s="7">
        <f t="shared" si="210"/>
        <v>2125.332678559801</v>
      </c>
      <c r="M983" s="27">
        <f t="shared" si="204"/>
        <v>12.362339087390364</v>
      </c>
      <c r="N983" s="9"/>
      <c r="O983" s="10">
        <f t="shared" si="205"/>
        <v>15.807510372330901</v>
      </c>
      <c r="P983" s="10"/>
      <c r="Q983" s="29">
        <f t="shared" si="206"/>
        <v>0.10479452379456074</v>
      </c>
      <c r="R983" s="6">
        <f t="shared" si="211"/>
        <v>1.0011686338079795</v>
      </c>
      <c r="S983" s="6">
        <f t="shared" si="217"/>
        <v>10.562097943697419</v>
      </c>
      <c r="T983" s="13">
        <f t="shared" si="212"/>
        <v>0.14524397333257677</v>
      </c>
      <c r="U983" s="67">
        <f t="shared" si="213"/>
        <v>9.4410371053383901E-3</v>
      </c>
      <c r="V983" s="13">
        <f t="shared" si="214"/>
        <v>0.13580293622723838</v>
      </c>
      <c r="Y983" s="28"/>
      <c r="Z983" s="28"/>
    </row>
    <row r="984" spans="1:26" x14ac:dyDescent="0.35">
      <c r="A984" s="1">
        <v>1952.04</v>
      </c>
      <c r="B984" s="2">
        <v>23.74</v>
      </c>
      <c r="C984" s="3">
        <v>1.43</v>
      </c>
      <c r="D984" s="4">
        <v>2.38</v>
      </c>
      <c r="E984" s="5">
        <v>26.4</v>
      </c>
      <c r="F984" s="3">
        <f t="shared" si="215"/>
        <v>1952.2916666665928</v>
      </c>
      <c r="G984" s="6">
        <f>G981*9/12+G993*3/12</f>
        <v>2.7175000000000002</v>
      </c>
      <c r="H984" s="3">
        <f t="shared" si="207"/>
        <v>273.93532045454549</v>
      </c>
      <c r="I984" s="3">
        <f t="shared" si="208"/>
        <v>16.500737500000003</v>
      </c>
      <c r="J984" s="7">
        <f t="shared" si="216"/>
        <v>21048.578465540053</v>
      </c>
      <c r="K984" s="3">
        <f t="shared" si="209"/>
        <v>27.462765909090912</v>
      </c>
      <c r="L984" s="7">
        <f t="shared" si="210"/>
        <v>2110.1776220718334</v>
      </c>
      <c r="M984" s="27">
        <f t="shared" si="204"/>
        <v>12.242728683266879</v>
      </c>
      <c r="N984" s="9"/>
      <c r="O984" s="10">
        <f t="shared" si="205"/>
        <v>15.656398613772163</v>
      </c>
      <c r="P984" s="10"/>
      <c r="Q984" s="29">
        <f t="shared" si="206"/>
        <v>0.10520389396216313</v>
      </c>
      <c r="R984" s="6">
        <f t="shared" si="211"/>
        <v>1.001179697057109</v>
      </c>
      <c r="S984" s="6">
        <f t="shared" si="217"/>
        <v>10.534386467042019</v>
      </c>
      <c r="T984" s="13">
        <f t="shared" si="212"/>
        <v>0.14164576936372142</v>
      </c>
      <c r="U984" s="67">
        <f t="shared" si="213"/>
        <v>1.0445045030661237E-2</v>
      </c>
      <c r="V984" s="13">
        <f t="shared" si="214"/>
        <v>0.13120072433306018</v>
      </c>
      <c r="Y984" s="28"/>
      <c r="Z984" s="28"/>
    </row>
    <row r="985" spans="1:26" x14ac:dyDescent="0.35">
      <c r="A985" s="1">
        <v>1952.05</v>
      </c>
      <c r="B985" s="2">
        <v>23.73</v>
      </c>
      <c r="C985" s="3">
        <v>1.44</v>
      </c>
      <c r="D985" s="4">
        <v>2.36</v>
      </c>
      <c r="E985" s="5">
        <v>26.4</v>
      </c>
      <c r="F985" s="3">
        <f t="shared" si="215"/>
        <v>1952.3749999999261</v>
      </c>
      <c r="G985" s="6">
        <f>G981*8/12+G993*4/12</f>
        <v>2.7300000000000004</v>
      </c>
      <c r="H985" s="3">
        <f t="shared" si="207"/>
        <v>273.81993068181822</v>
      </c>
      <c r="I985" s="3">
        <f t="shared" si="208"/>
        <v>16.616127272727276</v>
      </c>
      <c r="J985" s="7">
        <f t="shared" si="216"/>
        <v>21146.107683366903</v>
      </c>
      <c r="K985" s="3">
        <f t="shared" si="209"/>
        <v>27.231986363636366</v>
      </c>
      <c r="L985" s="7">
        <f t="shared" si="210"/>
        <v>2103.0263014220773</v>
      </c>
      <c r="M985" s="27">
        <f t="shared" si="204"/>
        <v>12.200478761945835</v>
      </c>
      <c r="N985" s="9"/>
      <c r="O985" s="10">
        <f t="shared" si="205"/>
        <v>15.606497043627144</v>
      </c>
      <c r="P985" s="10"/>
      <c r="Q985" s="29">
        <f t="shared" si="206"/>
        <v>0.10406537969125471</v>
      </c>
      <c r="R985" s="6">
        <f t="shared" si="211"/>
        <v>1.0011907597767067</v>
      </c>
      <c r="S985" s="6">
        <f t="shared" si="217"/>
        <v>10.546813851755637</v>
      </c>
      <c r="T985" s="13">
        <f t="shared" si="212"/>
        <v>0.13264227614081658</v>
      </c>
      <c r="U985" s="67">
        <f t="shared" si="213"/>
        <v>1.0399912592592209E-2</v>
      </c>
      <c r="V985" s="13">
        <f t="shared" si="214"/>
        <v>0.12224236354822438</v>
      </c>
      <c r="Y985" s="28"/>
      <c r="Z985" s="28"/>
    </row>
    <row r="986" spans="1:26" x14ac:dyDescent="0.35">
      <c r="A986" s="1">
        <v>1952.06</v>
      </c>
      <c r="B986" s="2">
        <v>24.38</v>
      </c>
      <c r="C986" s="3">
        <v>1.45</v>
      </c>
      <c r="D986" s="4">
        <v>2.34</v>
      </c>
      <c r="E986" s="5">
        <v>26.5</v>
      </c>
      <c r="F986" s="3">
        <f t="shared" si="215"/>
        <v>1952.4583333332594</v>
      </c>
      <c r="G986" s="6">
        <f>G981*7/12+G993*5/12</f>
        <v>2.7425000000000002</v>
      </c>
      <c r="H986" s="3">
        <f t="shared" si="207"/>
        <v>280.25868000000003</v>
      </c>
      <c r="I986" s="3">
        <f t="shared" si="208"/>
        <v>16.66837924528302</v>
      </c>
      <c r="J986" s="7">
        <f t="shared" si="216"/>
        <v>21750.618457602028</v>
      </c>
      <c r="K986" s="3">
        <f t="shared" si="209"/>
        <v>26.899315471698113</v>
      </c>
      <c r="L986" s="7">
        <f t="shared" si="210"/>
        <v>2087.6311399010965</v>
      </c>
      <c r="M986" s="27">
        <f t="shared" si="204"/>
        <v>12.447881581789366</v>
      </c>
      <c r="N986" s="9"/>
      <c r="O986" s="10">
        <f t="shared" si="205"/>
        <v>15.927302555632714</v>
      </c>
      <c r="P986" s="10"/>
      <c r="Q986" s="29">
        <f t="shared" si="206"/>
        <v>0.10270816211925103</v>
      </c>
      <c r="R986" s="6">
        <f t="shared" si="211"/>
        <v>1.0012018219672691</v>
      </c>
      <c r="S986" s="6">
        <f t="shared" si="217"/>
        <v>10.519525884506256</v>
      </c>
      <c r="T986" s="13">
        <f t="shared" si="212"/>
        <v>0.11585099976510471</v>
      </c>
      <c r="U986" s="67">
        <f t="shared" si="213"/>
        <v>1.0655772250651063E-2</v>
      </c>
      <c r="V986" s="13">
        <f t="shared" si="214"/>
        <v>0.10519522751445365</v>
      </c>
      <c r="Y986" s="28"/>
      <c r="Z986" s="28"/>
    </row>
    <row r="987" spans="1:26" x14ac:dyDescent="0.35">
      <c r="A987" s="1">
        <v>1952.07</v>
      </c>
      <c r="B987" s="2">
        <v>25.08</v>
      </c>
      <c r="C987" s="3">
        <v>1.45</v>
      </c>
      <c r="D987" s="4">
        <v>2.34667</v>
      </c>
      <c r="E987" s="5">
        <v>26.7</v>
      </c>
      <c r="F987" s="3">
        <f t="shared" si="215"/>
        <v>1952.5416666665926</v>
      </c>
      <c r="G987" s="6">
        <f>G981*6/12+G993*6/12</f>
        <v>2.7549999999999999</v>
      </c>
      <c r="H987" s="3">
        <f t="shared" si="207"/>
        <v>286.14589213483146</v>
      </c>
      <c r="I987" s="3">
        <f t="shared" si="208"/>
        <v>16.543522471910116</v>
      </c>
      <c r="J987" s="7">
        <f t="shared" si="216"/>
        <v>22314.513542051474</v>
      </c>
      <c r="K987" s="3">
        <f t="shared" si="209"/>
        <v>26.7739226752809</v>
      </c>
      <c r="L987" s="7">
        <f t="shared" si="210"/>
        <v>2087.9106656190565</v>
      </c>
      <c r="M987" s="27">
        <f t="shared" si="204"/>
        <v>12.669112889622475</v>
      </c>
      <c r="N987" s="9"/>
      <c r="O987" s="10">
        <f t="shared" si="205"/>
        <v>16.214043524370478</v>
      </c>
      <c r="P987" s="10"/>
      <c r="Q987" s="29">
        <f t="shared" si="206"/>
        <v>0.10132758807191541</v>
      </c>
      <c r="R987" s="6">
        <f t="shared" si="211"/>
        <v>1.0012128836292919</v>
      </c>
      <c r="S987" s="6">
        <f t="shared" si="217"/>
        <v>10.453275833995772</v>
      </c>
      <c r="T987" s="13">
        <f t="shared" si="212"/>
        <v>0.11561890159498667</v>
      </c>
      <c r="U987" s="67">
        <f t="shared" si="213"/>
        <v>1.0462454893415352E-2</v>
      </c>
      <c r="V987" s="13">
        <f t="shared" si="214"/>
        <v>0.10515644670157132</v>
      </c>
      <c r="Y987" s="28"/>
      <c r="Z987" s="28"/>
    </row>
    <row r="988" spans="1:26" x14ac:dyDescent="0.35">
      <c r="A988" s="1">
        <v>1952.08</v>
      </c>
      <c r="B988" s="2">
        <v>25.18</v>
      </c>
      <c r="C988" s="3">
        <v>1.45</v>
      </c>
      <c r="D988" s="4">
        <v>2.3533300000000001</v>
      </c>
      <c r="E988" s="5">
        <v>26.7</v>
      </c>
      <c r="F988" s="3">
        <f t="shared" si="215"/>
        <v>1952.6249999999259</v>
      </c>
      <c r="G988" s="6">
        <f>G981*5/12+G993*7/12</f>
        <v>2.7675000000000001</v>
      </c>
      <c r="H988" s="3">
        <f t="shared" si="207"/>
        <v>287.28682471910116</v>
      </c>
      <c r="I988" s="3">
        <f t="shared" si="208"/>
        <v>16.543522471910116</v>
      </c>
      <c r="J988" s="7">
        <f t="shared" si="216"/>
        <v>22510.996333407264</v>
      </c>
      <c r="K988" s="3">
        <f t="shared" si="209"/>
        <v>26.849908785393264</v>
      </c>
      <c r="L988" s="7">
        <f t="shared" si="210"/>
        <v>2103.8841541420697</v>
      </c>
      <c r="M988" s="27">
        <f t="shared" si="204"/>
        <v>12.678378236328621</v>
      </c>
      <c r="N988" s="9"/>
      <c r="O988" s="10">
        <f t="shared" si="205"/>
        <v>16.230371537881865</v>
      </c>
      <c r="P988" s="10"/>
      <c r="Q988" s="29">
        <f t="shared" si="206"/>
        <v>0.10050683182892763</v>
      </c>
      <c r="R988" s="6">
        <f t="shared" si="211"/>
        <v>1.0012239447632705</v>
      </c>
      <c r="S988" s="6">
        <f t="shared" si="217"/>
        <v>10.465954441127298</v>
      </c>
      <c r="T988" s="13">
        <f t="shared" si="212"/>
        <v>0.11796698552138096</v>
      </c>
      <c r="U988" s="67">
        <f t="shared" si="213"/>
        <v>1.0924094572742238E-2</v>
      </c>
      <c r="V988" s="13">
        <f t="shared" si="214"/>
        <v>0.10704289094863872</v>
      </c>
      <c r="Y988" s="28"/>
      <c r="Z988" s="28"/>
    </row>
    <row r="989" spans="1:26" x14ac:dyDescent="0.35">
      <c r="A989" s="1">
        <v>1952.09</v>
      </c>
      <c r="B989" s="2">
        <v>24.78</v>
      </c>
      <c r="C989" s="3">
        <v>1.45</v>
      </c>
      <c r="D989" s="4">
        <v>2.36</v>
      </c>
      <c r="E989" s="5">
        <v>26.7</v>
      </c>
      <c r="F989" s="3">
        <f t="shared" si="215"/>
        <v>1952.7083333332591</v>
      </c>
      <c r="G989" s="6">
        <f>G981*4/12+G993*8/12</f>
        <v>2.7800000000000002</v>
      </c>
      <c r="H989" s="3">
        <f t="shared" si="207"/>
        <v>282.72309438202251</v>
      </c>
      <c r="I989" s="3">
        <f t="shared" si="208"/>
        <v>16.543522471910116</v>
      </c>
      <c r="J989" s="7">
        <f t="shared" si="216"/>
        <v>22261.420487110885</v>
      </c>
      <c r="K989" s="3">
        <f t="shared" si="209"/>
        <v>26.926008988764046</v>
      </c>
      <c r="L989" s="7">
        <f t="shared" si="210"/>
        <v>2120.1352844867511</v>
      </c>
      <c r="M989" s="27">
        <f t="shared" si="204"/>
        <v>12.434678020425505</v>
      </c>
      <c r="N989" s="9"/>
      <c r="O989" s="10">
        <f t="shared" si="205"/>
        <v>15.924746204626702</v>
      </c>
      <c r="P989" s="10"/>
      <c r="Q989" s="29">
        <f t="shared" si="206"/>
        <v>0.10192764735731111</v>
      </c>
      <c r="R989" s="6">
        <f t="shared" si="211"/>
        <v>1.0012350053697001</v>
      </c>
      <c r="S989" s="6">
        <f t="shared" si="217"/>
        <v>10.478764191258142</v>
      </c>
      <c r="T989" s="13">
        <f t="shared" si="212"/>
        <v>0.1181807999390645</v>
      </c>
      <c r="U989" s="67">
        <f t="shared" si="213"/>
        <v>1.0802092132257357E-2</v>
      </c>
      <c r="V989" s="13">
        <f t="shared" si="214"/>
        <v>0.10737870780680714</v>
      </c>
      <c r="Y989" s="28"/>
      <c r="Z989" s="28"/>
    </row>
    <row r="990" spans="1:26" x14ac:dyDescent="0.35">
      <c r="A990" s="1">
        <v>1952.1</v>
      </c>
      <c r="B990" s="2">
        <v>24.26</v>
      </c>
      <c r="C990" s="3">
        <v>1.4366699999999999</v>
      </c>
      <c r="D990" s="4">
        <v>2.3733300000000002</v>
      </c>
      <c r="E990" s="5">
        <v>26.7</v>
      </c>
      <c r="F990" s="3">
        <f t="shared" si="215"/>
        <v>1952.7916666665924</v>
      </c>
      <c r="G990" s="6">
        <f>G981*3/12+G993*9/12</f>
        <v>2.7925</v>
      </c>
      <c r="H990" s="3">
        <f t="shared" si="207"/>
        <v>276.79024494382026</v>
      </c>
      <c r="I990" s="3">
        <f t="shared" si="208"/>
        <v>16.391436158426966</v>
      </c>
      <c r="J990" s="7">
        <f t="shared" si="216"/>
        <v>21901.826228070149</v>
      </c>
      <c r="K990" s="3">
        <f t="shared" si="209"/>
        <v>27.078095302247196</v>
      </c>
      <c r="L990" s="7">
        <f t="shared" si="210"/>
        <v>2142.632367760335</v>
      </c>
      <c r="M990" s="27">
        <f t="shared" si="204"/>
        <v>12.131183558686866</v>
      </c>
      <c r="N990" s="9"/>
      <c r="O990" s="10">
        <f t="shared" si="205"/>
        <v>15.543695751343831</v>
      </c>
      <c r="P990" s="10"/>
      <c r="Q990" s="29">
        <f t="shared" si="206"/>
        <v>0.10255109844602089</v>
      </c>
      <c r="R990" s="6">
        <f t="shared" si="211"/>
        <v>1.0012460654490749</v>
      </c>
      <c r="S990" s="6">
        <f t="shared" si="217"/>
        <v>10.491705521302167</v>
      </c>
      <c r="T990" s="13">
        <f t="shared" si="212"/>
        <v>0.1167650406446632</v>
      </c>
      <c r="U990" s="67">
        <f t="shared" si="213"/>
        <v>1.1424521576314461E-2</v>
      </c>
      <c r="V990" s="13">
        <f t="shared" si="214"/>
        <v>0.10534051906834874</v>
      </c>
      <c r="Y990" s="28"/>
      <c r="Z990" s="28"/>
    </row>
    <row r="991" spans="1:26" x14ac:dyDescent="0.35">
      <c r="A991" s="1">
        <v>1952.11</v>
      </c>
      <c r="B991" s="2">
        <v>25.03</v>
      </c>
      <c r="C991" s="3">
        <v>1.42333</v>
      </c>
      <c r="D991" s="4">
        <v>2.3866700000000001</v>
      </c>
      <c r="E991" s="5">
        <v>26.7</v>
      </c>
      <c r="F991" s="3">
        <f t="shared" si="215"/>
        <v>1952.8749999999256</v>
      </c>
      <c r="G991" s="6">
        <f>G981*2/12+G993*10/12</f>
        <v>2.8050000000000002</v>
      </c>
      <c r="H991" s="3">
        <f t="shared" si="207"/>
        <v>285.57542584269669</v>
      </c>
      <c r="I991" s="3">
        <f t="shared" si="208"/>
        <v>16.239235751685396</v>
      </c>
      <c r="J991" s="7">
        <f t="shared" si="216"/>
        <v>22704.060360635991</v>
      </c>
      <c r="K991" s="3">
        <f t="shared" si="209"/>
        <v>27.230295708988766</v>
      </c>
      <c r="L991" s="7">
        <f t="shared" si="210"/>
        <v>2164.8861262852215</v>
      </c>
      <c r="M991" s="27">
        <f t="shared" si="204"/>
        <v>12.473469765515306</v>
      </c>
      <c r="N991" s="9"/>
      <c r="O991" s="10">
        <f t="shared" si="205"/>
        <v>15.986440360881506</v>
      </c>
      <c r="P991" s="10"/>
      <c r="Q991" s="29">
        <f t="shared" si="206"/>
        <v>9.9538552420856824E-2</v>
      </c>
      <c r="R991" s="6">
        <f t="shared" si="211"/>
        <v>1.0012571250018889</v>
      </c>
      <c r="S991" s="6">
        <f t="shared" si="217"/>
        <v>10.50477887305413</v>
      </c>
      <c r="T991" s="13">
        <f t="shared" si="212"/>
        <v>0.12052181935351092</v>
      </c>
      <c r="U991" s="67">
        <f t="shared" si="213"/>
        <v>1.1711998719801331E-2</v>
      </c>
      <c r="V991" s="13">
        <f t="shared" si="214"/>
        <v>0.10880982063370959</v>
      </c>
      <c r="Y991" s="28"/>
      <c r="Z991" s="28"/>
    </row>
    <row r="992" spans="1:26" x14ac:dyDescent="0.35">
      <c r="A992" s="1">
        <v>1952.12</v>
      </c>
      <c r="B992" s="2">
        <v>26.04</v>
      </c>
      <c r="C992" s="3">
        <v>1.41</v>
      </c>
      <c r="D992" s="4">
        <v>2.4</v>
      </c>
      <c r="E992" s="5">
        <v>26.7</v>
      </c>
      <c r="F992" s="3">
        <f t="shared" si="215"/>
        <v>1952.9583333332589</v>
      </c>
      <c r="G992" s="6">
        <f>G981*1/12+G993*11/12</f>
        <v>2.8174999999999999</v>
      </c>
      <c r="H992" s="3">
        <f t="shared" si="207"/>
        <v>297.09884494382027</v>
      </c>
      <c r="I992" s="3">
        <f t="shared" si="208"/>
        <v>16.087149438202246</v>
      </c>
      <c r="J992" s="7">
        <f t="shared" si="216"/>
        <v>23726.786211879182</v>
      </c>
      <c r="K992" s="3">
        <f t="shared" si="209"/>
        <v>27.382382022471912</v>
      </c>
      <c r="L992" s="7">
        <f t="shared" si="210"/>
        <v>2186.8005725234266</v>
      </c>
      <c r="M992" s="27">
        <f t="shared" si="204"/>
        <v>12.93396430616137</v>
      </c>
      <c r="N992" s="9"/>
      <c r="O992" s="10">
        <f t="shared" si="205"/>
        <v>16.576519452417244</v>
      </c>
      <c r="P992" s="10"/>
      <c r="Q992" s="29">
        <f t="shared" si="206"/>
        <v>9.5937782739668298E-2</v>
      </c>
      <c r="R992" s="6">
        <f t="shared" si="211"/>
        <v>1.0012681840286355</v>
      </c>
      <c r="S992" s="6">
        <f t="shared" si="217"/>
        <v>10.51798469321476</v>
      </c>
      <c r="T992" s="13">
        <f t="shared" si="212"/>
        <v>0.12065201356547783</v>
      </c>
      <c r="U992" s="67">
        <f t="shared" si="213"/>
        <v>1.2411734829607557E-2</v>
      </c>
      <c r="V992" s="13">
        <f t="shared" si="214"/>
        <v>0.10824027873587028</v>
      </c>
      <c r="Y992" s="28"/>
      <c r="Z992" s="28"/>
    </row>
    <row r="993" spans="1:26" x14ac:dyDescent="0.35">
      <c r="A993" s="1">
        <v>1953.01</v>
      </c>
      <c r="B993" s="2">
        <v>26.18</v>
      </c>
      <c r="C993" s="3">
        <v>1.41</v>
      </c>
      <c r="D993" s="4">
        <v>2.41</v>
      </c>
      <c r="E993" s="5">
        <v>26.6</v>
      </c>
      <c r="F993" s="3">
        <f t="shared" si="215"/>
        <v>1953.0416666665922</v>
      </c>
      <c r="G993" s="6">
        <v>2.83</v>
      </c>
      <c r="H993" s="3">
        <f t="shared" si="207"/>
        <v>299.81906842105263</v>
      </c>
      <c r="I993" s="3">
        <f t="shared" si="208"/>
        <v>16.147627443609021</v>
      </c>
      <c r="J993" s="7">
        <f t="shared" si="216"/>
        <v>24051.492185047922</v>
      </c>
      <c r="K993" s="3">
        <f t="shared" si="209"/>
        <v>27.599845488721808</v>
      </c>
      <c r="L993" s="7">
        <f t="shared" si="210"/>
        <v>2214.0602049643048</v>
      </c>
      <c r="M993" s="27">
        <f t="shared" si="204"/>
        <v>13.010773447995177</v>
      </c>
      <c r="N993" s="9"/>
      <c r="O993" s="10">
        <f t="shared" si="205"/>
        <v>16.673801176941986</v>
      </c>
      <c r="P993" s="10"/>
      <c r="Q993" s="29">
        <f t="shared" si="206"/>
        <v>9.4963627445531801E-2</v>
      </c>
      <c r="R993" s="6">
        <f t="shared" si="211"/>
        <v>1.0048812086921362</v>
      </c>
      <c r="S993" s="6">
        <f t="shared" si="217"/>
        <v>10.570914874895136</v>
      </c>
      <c r="T993" s="13">
        <f t="shared" si="212"/>
        <v>0.1236870893310944</v>
      </c>
      <c r="U993" s="67">
        <f t="shared" si="213"/>
        <v>1.2477830286995673E-2</v>
      </c>
      <c r="V993" s="13">
        <f t="shared" si="214"/>
        <v>0.11120925904409873</v>
      </c>
      <c r="Y993" s="28"/>
      <c r="Z993" s="28"/>
    </row>
    <row r="994" spans="1:26" x14ac:dyDescent="0.35">
      <c r="A994" s="1">
        <v>1953.02</v>
      </c>
      <c r="B994" s="2">
        <v>25.86</v>
      </c>
      <c r="C994" s="3">
        <v>1.41</v>
      </c>
      <c r="D994" s="4">
        <v>2.42</v>
      </c>
      <c r="E994" s="5">
        <v>26.5</v>
      </c>
      <c r="F994" s="3">
        <f t="shared" si="215"/>
        <v>1953.1249999999254</v>
      </c>
      <c r="G994" s="6">
        <v>2.8008333333333333</v>
      </c>
      <c r="H994" s="3">
        <f t="shared" si="207"/>
        <v>297.27192226415099</v>
      </c>
      <c r="I994" s="3">
        <f t="shared" si="208"/>
        <v>16.208561886792452</v>
      </c>
      <c r="J994" s="7">
        <f t="shared" si="216"/>
        <v>23955.514330551036</v>
      </c>
      <c r="K994" s="3">
        <f t="shared" si="209"/>
        <v>27.818950188679246</v>
      </c>
      <c r="L994" s="7">
        <f t="shared" si="210"/>
        <v>2241.7766697576758</v>
      </c>
      <c r="M994" s="27">
        <f t="shared" si="204"/>
        <v>12.859346880687896</v>
      </c>
      <c r="N994" s="9"/>
      <c r="O994" s="10">
        <f t="shared" si="205"/>
        <v>16.479048621864919</v>
      </c>
      <c r="P994" s="10"/>
      <c r="Q994" s="29">
        <f t="shared" si="206"/>
        <v>9.5766307552287655E-2</v>
      </c>
      <c r="R994" s="6">
        <f t="shared" si="211"/>
        <v>1.004860409031344</v>
      </c>
      <c r="S994" s="6">
        <f t="shared" si="217"/>
        <v>10.662598673886933</v>
      </c>
      <c r="T994" s="13">
        <f t="shared" si="212"/>
        <v>0.12591828189513965</v>
      </c>
      <c r="U994" s="67">
        <f t="shared" si="213"/>
        <v>1.1178854248055092E-2</v>
      </c>
      <c r="V994" s="13">
        <f t="shared" si="214"/>
        <v>0.11473942764708456</v>
      </c>
      <c r="Y994" s="28"/>
      <c r="Z994" s="28"/>
    </row>
    <row r="995" spans="1:26" x14ac:dyDescent="0.35">
      <c r="A995" s="1">
        <v>1953.03</v>
      </c>
      <c r="B995" s="2">
        <v>25.99</v>
      </c>
      <c r="C995" s="3">
        <v>1.41</v>
      </c>
      <c r="D995" s="4">
        <v>2.4300000000000002</v>
      </c>
      <c r="E995" s="5">
        <v>26.6</v>
      </c>
      <c r="F995" s="3">
        <f t="shared" si="215"/>
        <v>1953.2083333332587</v>
      </c>
      <c r="G995" s="6">
        <v>2.7716666666666665</v>
      </c>
      <c r="H995" s="3">
        <f t="shared" si="207"/>
        <v>297.64314699248121</v>
      </c>
      <c r="I995" s="3">
        <f t="shared" si="208"/>
        <v>16.147627443609021</v>
      </c>
      <c r="J995" s="7">
        <f t="shared" si="216"/>
        <v>24093.866692832453</v>
      </c>
      <c r="K995" s="3">
        <f t="shared" si="209"/>
        <v>27.828889849624062</v>
      </c>
      <c r="L995" s="7">
        <f t="shared" si="210"/>
        <v>2252.7162779370087</v>
      </c>
      <c r="M995" s="27">
        <f t="shared" si="204"/>
        <v>12.834819340092491</v>
      </c>
      <c r="N995" s="9"/>
      <c r="O995" s="10">
        <f t="shared" si="205"/>
        <v>16.446063827451098</v>
      </c>
      <c r="P995" s="10"/>
      <c r="Q995" s="29">
        <f t="shared" si="206"/>
        <v>9.4761026384425712E-2</v>
      </c>
      <c r="R995" s="6">
        <f t="shared" si="211"/>
        <v>0.99727096991141007</v>
      </c>
      <c r="S995" s="6">
        <f t="shared" si="217"/>
        <v>10.674143478069395</v>
      </c>
      <c r="T995" s="13">
        <f t="shared" si="212"/>
        <v>0.12477965829886362</v>
      </c>
      <c r="U995" s="67">
        <f t="shared" si="213"/>
        <v>1.0984451999123568E-2</v>
      </c>
      <c r="V995" s="13">
        <f t="shared" si="214"/>
        <v>0.11379520629974005</v>
      </c>
      <c r="Y995" s="28"/>
      <c r="Z995" s="28"/>
    </row>
    <row r="996" spans="1:26" x14ac:dyDescent="0.35">
      <c r="A996" s="1">
        <v>1953.04</v>
      </c>
      <c r="B996" s="2">
        <v>24.71</v>
      </c>
      <c r="C996" s="3">
        <v>1.41333</v>
      </c>
      <c r="D996" s="4">
        <v>2.4566699999999999</v>
      </c>
      <c r="E996" s="5">
        <v>26.6</v>
      </c>
      <c r="F996" s="3">
        <f t="shared" si="215"/>
        <v>1953.2916666665919</v>
      </c>
      <c r="G996" s="6">
        <v>2.83</v>
      </c>
      <c r="H996" s="3">
        <f t="shared" si="207"/>
        <v>282.98430789473684</v>
      </c>
      <c r="I996" s="3">
        <f t="shared" si="208"/>
        <v>16.185763329699249</v>
      </c>
      <c r="J996" s="7">
        <f t="shared" si="216"/>
        <v>23016.435604628896</v>
      </c>
      <c r="K996" s="3">
        <f t="shared" si="209"/>
        <v>28.134320504887217</v>
      </c>
      <c r="L996" s="7">
        <f t="shared" si="210"/>
        <v>2288.2957044445029</v>
      </c>
      <c r="M996" s="27">
        <f t="shared" si="204"/>
        <v>12.163901454006799</v>
      </c>
      <c r="N996" s="9"/>
      <c r="O996" s="10">
        <f t="shared" si="205"/>
        <v>15.589068380196137</v>
      </c>
      <c r="P996" s="10"/>
      <c r="Q996" s="29">
        <f t="shared" si="206"/>
        <v>9.7268197476296267E-2</v>
      </c>
      <c r="R996" s="6">
        <f t="shared" si="211"/>
        <v>0.98355251012199285</v>
      </c>
      <c r="S996" s="6">
        <f t="shared" si="217"/>
        <v>10.645013419347817</v>
      </c>
      <c r="T996" s="13">
        <f t="shared" si="212"/>
        <v>0.13544231027814413</v>
      </c>
      <c r="U996" s="67">
        <f t="shared" si="213"/>
        <v>1.1260812680849774E-2</v>
      </c>
      <c r="V996" s="13">
        <f t="shared" si="214"/>
        <v>0.12418149759729435</v>
      </c>
      <c r="Y996" s="28"/>
      <c r="Z996" s="28"/>
    </row>
    <row r="997" spans="1:26" x14ac:dyDescent="0.35">
      <c r="A997" s="1">
        <v>1953.05</v>
      </c>
      <c r="B997" s="2">
        <v>24.84</v>
      </c>
      <c r="C997" s="3">
        <v>1.4166700000000001</v>
      </c>
      <c r="D997" s="4">
        <v>2.48333</v>
      </c>
      <c r="E997" s="5">
        <v>26.7</v>
      </c>
      <c r="F997" s="3">
        <f t="shared" si="215"/>
        <v>1953.3749999999252</v>
      </c>
      <c r="G997" s="6">
        <v>3.05</v>
      </c>
      <c r="H997" s="3">
        <f t="shared" si="207"/>
        <v>283.40765393258431</v>
      </c>
      <c r="I997" s="3">
        <f t="shared" si="208"/>
        <v>16.163249641573035</v>
      </c>
      <c r="J997" s="7">
        <f t="shared" si="216"/>
        <v>23160.421031476242</v>
      </c>
      <c r="K997" s="3">
        <f t="shared" si="209"/>
        <v>28.333121144943824</v>
      </c>
      <c r="L997" s="7">
        <f t="shared" si="210"/>
        <v>2315.4174058009621</v>
      </c>
      <c r="M997" s="27">
        <f t="shared" si="204"/>
        <v>12.141970791867783</v>
      </c>
      <c r="N997" s="9"/>
      <c r="O997" s="10">
        <f t="shared" si="205"/>
        <v>15.563203387107304</v>
      </c>
      <c r="P997" s="10"/>
      <c r="Q997" s="29">
        <f t="shared" si="206"/>
        <v>9.5010295236366643E-2</v>
      </c>
      <c r="R997" s="6">
        <f t="shared" si="211"/>
        <v>0.99742735979139274</v>
      </c>
      <c r="S997" s="6">
        <f t="shared" si="217"/>
        <v>10.430716449148205</v>
      </c>
      <c r="T997" s="13">
        <f t="shared" si="212"/>
        <v>0.13728611084457865</v>
      </c>
      <c r="U997" s="67">
        <f t="shared" si="213"/>
        <v>1.3985170788883394E-2</v>
      </c>
      <c r="V997" s="13">
        <f t="shared" si="214"/>
        <v>0.12330094005569525</v>
      </c>
      <c r="Y997" s="28"/>
      <c r="Z997" s="28"/>
    </row>
    <row r="998" spans="1:26" x14ac:dyDescent="0.35">
      <c r="A998" s="1">
        <v>1953.06</v>
      </c>
      <c r="B998" s="2">
        <v>23.95</v>
      </c>
      <c r="C998" s="3">
        <v>1.42</v>
      </c>
      <c r="D998" s="4">
        <v>2.5099999999999998</v>
      </c>
      <c r="E998" s="5">
        <v>26.8</v>
      </c>
      <c r="F998" s="3">
        <f t="shared" si="215"/>
        <v>1953.4583333332585</v>
      </c>
      <c r="G998" s="6">
        <v>3.11</v>
      </c>
      <c r="H998" s="3">
        <f t="shared" si="207"/>
        <v>272.23375186567165</v>
      </c>
      <c r="I998" s="3">
        <f t="shared" si="208"/>
        <v>16.140790298507461</v>
      </c>
      <c r="J998" s="7">
        <f t="shared" si="216"/>
        <v>22357.196483076619</v>
      </c>
      <c r="K998" s="3">
        <f t="shared" si="209"/>
        <v>28.53055186567164</v>
      </c>
      <c r="L998" s="7">
        <f t="shared" si="210"/>
        <v>2343.0715312117877</v>
      </c>
      <c r="M998" s="27">
        <f t="shared" si="204"/>
        <v>11.624407885470081</v>
      </c>
      <c r="N998" s="9"/>
      <c r="O998" s="10">
        <f t="shared" si="205"/>
        <v>14.904522212477085</v>
      </c>
      <c r="P998" s="10"/>
      <c r="Q998" s="29">
        <f t="shared" si="206"/>
        <v>9.8467265923936162E-2</v>
      </c>
      <c r="R998" s="6">
        <f t="shared" si="211"/>
        <v>1.0180660886362762</v>
      </c>
      <c r="S998" s="6">
        <f t="shared" si="217"/>
        <v>10.365061513499805</v>
      </c>
      <c r="T998" s="13">
        <f t="shared" si="212"/>
        <v>0.14118308282615111</v>
      </c>
      <c r="U998" s="67">
        <f t="shared" si="213"/>
        <v>1.4127885287435582E-2</v>
      </c>
      <c r="V998" s="13">
        <f t="shared" si="214"/>
        <v>0.12705519753871553</v>
      </c>
      <c r="Y998" s="28"/>
      <c r="Z998" s="28"/>
    </row>
    <row r="999" spans="1:26" x14ac:dyDescent="0.35">
      <c r="A999" s="1">
        <v>1953.07</v>
      </c>
      <c r="B999" s="2">
        <v>24.29</v>
      </c>
      <c r="C999" s="3">
        <v>1.42</v>
      </c>
      <c r="D999" s="4">
        <v>2.5233300000000001</v>
      </c>
      <c r="E999" s="5">
        <v>26.8</v>
      </c>
      <c r="F999" s="3">
        <f t="shared" si="215"/>
        <v>1953.5416666665917</v>
      </c>
      <c r="G999" s="6">
        <v>2.93</v>
      </c>
      <c r="H999" s="3">
        <f t="shared" si="207"/>
        <v>276.09844813432835</v>
      </c>
      <c r="I999" s="3">
        <f t="shared" si="208"/>
        <v>16.140790298507461</v>
      </c>
      <c r="J999" s="7">
        <f t="shared" si="216"/>
        <v>22785.048190303209</v>
      </c>
      <c r="K999" s="3">
        <f t="shared" si="209"/>
        <v>28.68207069291045</v>
      </c>
      <c r="L999" s="7">
        <f t="shared" si="210"/>
        <v>2366.9903519982627</v>
      </c>
      <c r="M999" s="27">
        <f t="shared" si="204"/>
        <v>11.750201645310002</v>
      </c>
      <c r="N999" s="9"/>
      <c r="O999" s="10">
        <f t="shared" si="205"/>
        <v>15.069129207230224</v>
      </c>
      <c r="P999" s="10"/>
      <c r="Q999" s="29">
        <f t="shared" si="206"/>
        <v>9.9944492326542608E-2</v>
      </c>
      <c r="R999" s="6">
        <f t="shared" si="211"/>
        <v>1.0007239184253585</v>
      </c>
      <c r="S999" s="6">
        <f t="shared" si="217"/>
        <v>10.552317633523149</v>
      </c>
      <c r="T999" s="13">
        <f t="shared" si="212"/>
        <v>0.13725175253058586</v>
      </c>
      <c r="U999" s="67">
        <f t="shared" si="213"/>
        <v>1.2071995591179441E-2</v>
      </c>
      <c r="V999" s="13">
        <f t="shared" si="214"/>
        <v>0.12517975693940642</v>
      </c>
      <c r="Y999" s="28"/>
      <c r="Z999" s="28"/>
    </row>
    <row r="1000" spans="1:26" x14ac:dyDescent="0.35">
      <c r="A1000" s="1">
        <v>1953.08</v>
      </c>
      <c r="B1000" s="2">
        <v>24.39</v>
      </c>
      <c r="C1000" s="3">
        <v>1.42</v>
      </c>
      <c r="D1000" s="4">
        <v>2.53667</v>
      </c>
      <c r="E1000" s="5">
        <v>26.9</v>
      </c>
      <c r="F1000" s="3">
        <f t="shared" si="215"/>
        <v>1953.624999999925</v>
      </c>
      <c r="G1000" s="6">
        <v>2.95</v>
      </c>
      <c r="H1000" s="3">
        <f t="shared" si="207"/>
        <v>276.20450966542751</v>
      </c>
      <c r="I1000" s="3">
        <f t="shared" si="208"/>
        <v>16.080787360594794</v>
      </c>
      <c r="J1000" s="7">
        <f t="shared" si="216"/>
        <v>22904.389957339503</v>
      </c>
      <c r="K1000" s="3">
        <f t="shared" si="209"/>
        <v>28.726514700000003</v>
      </c>
      <c r="L1000" s="7">
        <f t="shared" si="210"/>
        <v>2382.1598553950143</v>
      </c>
      <c r="M1000" s="27">
        <f t="shared" si="204"/>
        <v>11.715076201734</v>
      </c>
      <c r="N1000" s="9"/>
      <c r="O1000" s="10">
        <f t="shared" si="205"/>
        <v>15.02701904673407</v>
      </c>
      <c r="P1000" s="10"/>
      <c r="Q1000" s="29">
        <f t="shared" si="206"/>
        <v>0.10099082396456593</v>
      </c>
      <c r="R1000" s="6">
        <f t="shared" si="211"/>
        <v>1.0093554892706844</v>
      </c>
      <c r="S1000" s="6">
        <f t="shared" si="217"/>
        <v>10.520700306261942</v>
      </c>
      <c r="T1000" s="13">
        <f t="shared" si="212"/>
        <v>0.14005750752165169</v>
      </c>
      <c r="U1000" s="67">
        <f t="shared" si="213"/>
        <v>1.2879277687620982E-2</v>
      </c>
      <c r="V1000" s="13">
        <f t="shared" si="214"/>
        <v>0.12717822983403071</v>
      </c>
      <c r="Y1000" s="28"/>
      <c r="Z1000" s="28"/>
    </row>
    <row r="1001" spans="1:26" x14ac:dyDescent="0.35">
      <c r="A1001" s="1">
        <v>1953.09</v>
      </c>
      <c r="B1001" s="2">
        <v>23.27</v>
      </c>
      <c r="C1001" s="3">
        <v>1.42</v>
      </c>
      <c r="D1001" s="4">
        <v>2.5499999999999998</v>
      </c>
      <c r="E1001" s="5">
        <v>26.9</v>
      </c>
      <c r="F1001" s="3">
        <f t="shared" si="215"/>
        <v>1953.7083333332582</v>
      </c>
      <c r="G1001" s="6">
        <v>2.87</v>
      </c>
      <c r="H1001" s="3">
        <f t="shared" si="207"/>
        <v>263.52107174721192</v>
      </c>
      <c r="I1001" s="3">
        <f t="shared" si="208"/>
        <v>16.080787360594794</v>
      </c>
      <c r="J1001" s="7">
        <f t="shared" si="216"/>
        <v>21963.735429229549</v>
      </c>
      <c r="K1001" s="3">
        <f t="shared" si="209"/>
        <v>28.877470260223049</v>
      </c>
      <c r="L1001" s="7">
        <f t="shared" si="210"/>
        <v>2406.8554080161302</v>
      </c>
      <c r="M1001" s="27">
        <f t="shared" si="204"/>
        <v>11.139349357262921</v>
      </c>
      <c r="N1001" s="9"/>
      <c r="O1001" s="10">
        <f t="shared" si="205"/>
        <v>14.294747954197078</v>
      </c>
      <c r="P1001" s="10"/>
      <c r="Q1001" s="29">
        <f t="shared" si="206"/>
        <v>0.10560037156783564</v>
      </c>
      <c r="R1001" s="6">
        <f t="shared" si="211"/>
        <v>1.020678701404313</v>
      </c>
      <c r="S1001" s="6">
        <f t="shared" si="217"/>
        <v>10.619126605097259</v>
      </c>
      <c r="T1001" s="13">
        <f t="shared" si="212"/>
        <v>0.14811930578144072</v>
      </c>
      <c r="U1001" s="67">
        <f t="shared" si="213"/>
        <v>1.1614031146959913E-2</v>
      </c>
      <c r="V1001" s="13">
        <f t="shared" si="214"/>
        <v>0.13650527463448081</v>
      </c>
      <c r="Y1001" s="28"/>
      <c r="Z1001" s="28"/>
    </row>
    <row r="1002" spans="1:26" x14ac:dyDescent="0.35">
      <c r="A1002" s="1">
        <v>1953.1</v>
      </c>
      <c r="B1002" s="2">
        <v>23.97</v>
      </c>
      <c r="C1002" s="3">
        <v>1.43</v>
      </c>
      <c r="D1002" s="4">
        <v>2.53667</v>
      </c>
      <c r="E1002" s="5">
        <v>27</v>
      </c>
      <c r="F1002" s="3">
        <f t="shared" si="215"/>
        <v>1953.7916666665915</v>
      </c>
      <c r="G1002" s="6">
        <v>2.66</v>
      </c>
      <c r="H1002" s="3">
        <f t="shared" si="207"/>
        <v>270.44285666666667</v>
      </c>
      <c r="I1002" s="3">
        <f t="shared" si="208"/>
        <v>16.134054444444445</v>
      </c>
      <c r="J1002" s="7">
        <f t="shared" si="216"/>
        <v>22652.707257554455</v>
      </c>
      <c r="K1002" s="3">
        <f t="shared" si="209"/>
        <v>28.62012020111111</v>
      </c>
      <c r="L1002" s="7">
        <f t="shared" si="210"/>
        <v>2397.2650362545123</v>
      </c>
      <c r="M1002" s="27">
        <f t="shared" si="204"/>
        <v>11.391934765421412</v>
      </c>
      <c r="N1002" s="9"/>
      <c r="O1002" s="10">
        <f t="shared" si="205"/>
        <v>14.623798898879693</v>
      </c>
      <c r="P1002" s="10"/>
      <c r="Q1002" s="29">
        <f t="shared" si="206"/>
        <v>0.10609757559259154</v>
      </c>
      <c r="R1002" s="6">
        <f t="shared" si="211"/>
        <v>1.0004767054054859</v>
      </c>
      <c r="S1002" s="6">
        <f t="shared" si="217"/>
        <v>10.798572959437408</v>
      </c>
      <c r="T1002" s="13">
        <f t="shared" si="212"/>
        <v>0.14478018787325175</v>
      </c>
      <c r="U1002" s="67">
        <f t="shared" si="213"/>
        <v>9.6887731852812742E-3</v>
      </c>
      <c r="V1002" s="13">
        <f t="shared" si="214"/>
        <v>0.13509141468797048</v>
      </c>
      <c r="Y1002" s="28"/>
      <c r="Z1002" s="28"/>
    </row>
    <row r="1003" spans="1:26" x14ac:dyDescent="0.35">
      <c r="A1003" s="1">
        <v>1953.11</v>
      </c>
      <c r="B1003" s="2">
        <v>24.5</v>
      </c>
      <c r="C1003" s="3">
        <v>1.44</v>
      </c>
      <c r="D1003" s="4">
        <v>2.5233300000000001</v>
      </c>
      <c r="E1003" s="5">
        <v>26.9</v>
      </c>
      <c r="F1003" s="3">
        <f t="shared" si="215"/>
        <v>1953.8749999999247</v>
      </c>
      <c r="G1003" s="6">
        <v>2.68</v>
      </c>
      <c r="H1003" s="3">
        <f t="shared" si="207"/>
        <v>277.45020446096657</v>
      </c>
      <c r="I1003" s="3">
        <f t="shared" si="208"/>
        <v>16.307277323420077</v>
      </c>
      <c r="J1003" s="7">
        <f t="shared" si="216"/>
        <v>23353.480298928105</v>
      </c>
      <c r="K1003" s="3">
        <f t="shared" si="209"/>
        <v>28.575445894795543</v>
      </c>
      <c r="L1003" s="7">
        <f t="shared" si="210"/>
        <v>2405.2464262324188</v>
      </c>
      <c r="M1003" s="27">
        <f t="shared" si="204"/>
        <v>11.64407026850577</v>
      </c>
      <c r="N1003" s="9"/>
      <c r="O1003" s="10">
        <f t="shared" si="205"/>
        <v>14.95306851337476</v>
      </c>
      <c r="P1003" s="10"/>
      <c r="Q1003" s="29">
        <f t="shared" si="206"/>
        <v>0.10360914376609942</v>
      </c>
      <c r="R1003" s="6">
        <f t="shared" si="211"/>
        <v>1.0100968735423244</v>
      </c>
      <c r="S1003" s="6">
        <f t="shared" si="217"/>
        <v>10.843883228012828</v>
      </c>
      <c r="T1003" s="13">
        <f t="shared" si="212"/>
        <v>0.14095040856172303</v>
      </c>
      <c r="U1003" s="67">
        <f t="shared" si="213"/>
        <v>9.5294043800555617E-3</v>
      </c>
      <c r="V1003" s="13">
        <f t="shared" si="214"/>
        <v>0.13142100418166747</v>
      </c>
      <c r="Y1003" s="28"/>
      <c r="Z1003" s="28"/>
    </row>
    <row r="1004" spans="1:26" x14ac:dyDescent="0.35">
      <c r="A1004" s="1">
        <v>1953.12</v>
      </c>
      <c r="B1004" s="2">
        <v>24.83</v>
      </c>
      <c r="C1004" s="3">
        <v>1.45</v>
      </c>
      <c r="D1004" s="4">
        <v>2.5099999999999998</v>
      </c>
      <c r="E1004" s="5">
        <v>26.9</v>
      </c>
      <c r="F1004" s="3">
        <f t="shared" si="215"/>
        <v>1953.958333333258</v>
      </c>
      <c r="G1004" s="6">
        <v>2.59</v>
      </c>
      <c r="H1004" s="3">
        <f t="shared" si="207"/>
        <v>281.18728884758366</v>
      </c>
      <c r="I1004" s="3">
        <f t="shared" si="208"/>
        <v>16.420522304832716</v>
      </c>
      <c r="J1004" s="7">
        <f t="shared" si="216"/>
        <v>23783.216109870962</v>
      </c>
      <c r="K1004" s="3">
        <f t="shared" si="209"/>
        <v>28.424490334572493</v>
      </c>
      <c r="L1004" s="7">
        <f t="shared" si="210"/>
        <v>2404.1833441714102</v>
      </c>
      <c r="M1004" s="27">
        <f t="shared" si="204"/>
        <v>11.754449184027294</v>
      </c>
      <c r="N1004" s="9"/>
      <c r="O1004" s="10">
        <f t="shared" si="205"/>
        <v>15.101395257015968</v>
      </c>
      <c r="P1004" s="10"/>
      <c r="Q1004" s="29">
        <f t="shared" si="206"/>
        <v>0.10370269083937064</v>
      </c>
      <c r="R1004" s="6">
        <f t="shared" si="211"/>
        <v>1.0118200222971947</v>
      </c>
      <c r="S1004" s="6">
        <f t="shared" si="217"/>
        <v>10.953372545673806</v>
      </c>
      <c r="T1004" s="13">
        <f t="shared" si="212"/>
        <v>0.14120169618292677</v>
      </c>
      <c r="U1004" s="67">
        <f t="shared" si="213"/>
        <v>8.4527711415074425E-3</v>
      </c>
      <c r="V1004" s="13">
        <f t="shared" si="214"/>
        <v>0.13274892504141933</v>
      </c>
      <c r="Y1004" s="28"/>
      <c r="Z1004" s="28"/>
    </row>
    <row r="1005" spans="1:26" x14ac:dyDescent="0.35">
      <c r="A1005" s="1">
        <v>1954.01</v>
      </c>
      <c r="B1005" s="2">
        <v>25.46</v>
      </c>
      <c r="C1005" s="3">
        <v>1.4566699999999999</v>
      </c>
      <c r="D1005" s="4">
        <v>2.5233300000000001</v>
      </c>
      <c r="E1005" s="5">
        <v>26.9</v>
      </c>
      <c r="F1005" s="3">
        <f t="shared" si="215"/>
        <v>1954.0416666665913</v>
      </c>
      <c r="G1005" s="6">
        <v>2.48</v>
      </c>
      <c r="H1005" s="3">
        <f t="shared" si="207"/>
        <v>288.32172267657995</v>
      </c>
      <c r="I1005" s="3">
        <f t="shared" si="208"/>
        <v>16.496056707434946</v>
      </c>
      <c r="J1005" s="7">
        <f t="shared" si="216"/>
        <v>24502.928189349386</v>
      </c>
      <c r="K1005" s="3">
        <f t="shared" si="209"/>
        <v>28.575445894795543</v>
      </c>
      <c r="L1005" s="7">
        <f t="shared" si="210"/>
        <v>2428.475011313079</v>
      </c>
      <c r="M1005" s="27">
        <f t="shared" si="204"/>
        <v>12.002650554927826</v>
      </c>
      <c r="N1005" s="9"/>
      <c r="O1005" s="10">
        <f t="shared" si="205"/>
        <v>15.42706139100245</v>
      </c>
      <c r="P1005" s="10"/>
      <c r="Q1005" s="29">
        <f t="shared" si="206"/>
        <v>0.10304345229837096</v>
      </c>
      <c r="R1005" s="6">
        <f t="shared" si="211"/>
        <v>1.0029454226504648</v>
      </c>
      <c r="S1005" s="6">
        <f t="shared" si="217"/>
        <v>11.08284165339315</v>
      </c>
      <c r="T1005" s="13">
        <f t="shared" si="212"/>
        <v>0.14154011284922263</v>
      </c>
      <c r="U1005" s="67">
        <f t="shared" si="213"/>
        <v>7.2883489509014687E-3</v>
      </c>
      <c r="V1005" s="13">
        <f t="shared" si="214"/>
        <v>0.13425176389832116</v>
      </c>
      <c r="Y1005" s="28"/>
      <c r="Z1005" s="28"/>
    </row>
    <row r="1006" spans="1:26" x14ac:dyDescent="0.35">
      <c r="A1006" s="1">
        <v>1954.02</v>
      </c>
      <c r="B1006" s="2">
        <v>26.02</v>
      </c>
      <c r="C1006" s="3">
        <v>1.46333</v>
      </c>
      <c r="D1006" s="4">
        <v>2.53667</v>
      </c>
      <c r="E1006" s="5">
        <v>26.9</v>
      </c>
      <c r="F1006" s="3">
        <f t="shared" si="215"/>
        <v>1954.1249999999245</v>
      </c>
      <c r="G1006" s="6">
        <v>2.4700000000000002</v>
      </c>
      <c r="H1006" s="3">
        <f t="shared" si="207"/>
        <v>294.66344163568778</v>
      </c>
      <c r="I1006" s="3">
        <f t="shared" si="208"/>
        <v>16.571477865055762</v>
      </c>
      <c r="J1006" s="7">
        <f t="shared" si="216"/>
        <v>25159.237260244085</v>
      </c>
      <c r="K1006" s="3">
        <f t="shared" si="209"/>
        <v>28.726514700000003</v>
      </c>
      <c r="L1006" s="7">
        <f t="shared" si="210"/>
        <v>2452.7548955012821</v>
      </c>
      <c r="M1006" s="27">
        <f t="shared" si="204"/>
        <v>12.215052485432837</v>
      </c>
      <c r="N1006" s="9"/>
      <c r="O1006" s="10">
        <f t="shared" si="205"/>
        <v>15.705755365444606</v>
      </c>
      <c r="P1006" s="10"/>
      <c r="Q1006" s="29">
        <f t="shared" si="206"/>
        <v>0.10169472728013385</v>
      </c>
      <c r="R1006" s="6">
        <f t="shared" si="211"/>
        <v>1.0108881079156506</v>
      </c>
      <c r="S1006" s="6">
        <f t="shared" si="217"/>
        <v>11.115485306230569</v>
      </c>
      <c r="T1006" s="13">
        <f t="shared" si="212"/>
        <v>0.14020256038602752</v>
      </c>
      <c r="U1006" s="67">
        <f t="shared" si="213"/>
        <v>7.504392573155716E-3</v>
      </c>
      <c r="V1006" s="13">
        <f t="shared" si="214"/>
        <v>0.1326981678128718</v>
      </c>
      <c r="Y1006" s="28"/>
      <c r="Z1006" s="28"/>
    </row>
    <row r="1007" spans="1:26" x14ac:dyDescent="0.35">
      <c r="A1007" s="1">
        <v>1954.03</v>
      </c>
      <c r="B1007" s="2">
        <v>26.57</v>
      </c>
      <c r="C1007" s="3">
        <v>1.47</v>
      </c>
      <c r="D1007" s="4">
        <v>2.5499999999999998</v>
      </c>
      <c r="E1007" s="5">
        <v>26.9</v>
      </c>
      <c r="F1007" s="3">
        <f t="shared" si="215"/>
        <v>1954.2083333332578</v>
      </c>
      <c r="G1007" s="6">
        <v>2.37</v>
      </c>
      <c r="H1007" s="3">
        <f t="shared" si="207"/>
        <v>300.89191561338293</v>
      </c>
      <c r="I1007" s="3">
        <f t="shared" si="208"/>
        <v>16.647012267657995</v>
      </c>
      <c r="J1007" s="7">
        <f t="shared" si="216"/>
        <v>25809.49041387645</v>
      </c>
      <c r="K1007" s="3">
        <f t="shared" si="209"/>
        <v>28.877470260223049</v>
      </c>
      <c r="L1007" s="7">
        <f t="shared" si="210"/>
        <v>2477.0116881966483</v>
      </c>
      <c r="M1007" s="27">
        <f t="shared" si="204"/>
        <v>12.420105295189973</v>
      </c>
      <c r="N1007" s="9"/>
      <c r="O1007" s="10">
        <f t="shared" si="205"/>
        <v>15.974058403613146</v>
      </c>
      <c r="P1007" s="10"/>
      <c r="Q1007" s="29">
        <f t="shared" si="206"/>
        <v>0.10134313684560127</v>
      </c>
      <c r="R1007" s="6">
        <f t="shared" si="211"/>
        <v>1.0090659974682945</v>
      </c>
      <c r="S1007" s="6">
        <f t="shared" si="217"/>
        <v>11.236511909779637</v>
      </c>
      <c r="T1007" s="13">
        <f t="shared" si="212"/>
        <v>0.13963251987409153</v>
      </c>
      <c r="U1007" s="67">
        <f t="shared" si="213"/>
        <v>6.1917044734545179E-3</v>
      </c>
      <c r="V1007" s="13">
        <f t="shared" si="214"/>
        <v>0.13344081540063701</v>
      </c>
      <c r="Y1007" s="28"/>
      <c r="Z1007" s="28"/>
    </row>
    <row r="1008" spans="1:26" x14ac:dyDescent="0.35">
      <c r="A1008" s="1">
        <v>1954.04</v>
      </c>
      <c r="B1008" s="2">
        <v>27.63</v>
      </c>
      <c r="C1008" s="3">
        <v>1.46333</v>
      </c>
      <c r="D1008" s="4">
        <v>2.5733299999999999</v>
      </c>
      <c r="E1008" s="5">
        <v>26.8</v>
      </c>
      <c r="F1008" s="3">
        <f t="shared" si="215"/>
        <v>1954.291666666591</v>
      </c>
      <c r="G1008" s="6">
        <v>2.29</v>
      </c>
      <c r="H1008" s="3">
        <f t="shared" si="207"/>
        <v>314.06340559701493</v>
      </c>
      <c r="I1008" s="3">
        <f t="shared" si="208"/>
        <v>16.633311737686569</v>
      </c>
      <c r="J1008" s="7">
        <f t="shared" si="216"/>
        <v>27058.192023855427</v>
      </c>
      <c r="K1008" s="3">
        <f t="shared" si="209"/>
        <v>29.250408379477609</v>
      </c>
      <c r="L1008" s="7">
        <f t="shared" si="210"/>
        <v>2520.0744582246789</v>
      </c>
      <c r="M1008" s="27">
        <f t="shared" si="204"/>
        <v>12.907868184060918</v>
      </c>
      <c r="N1008" s="9"/>
      <c r="O1008" s="10">
        <f t="shared" si="205"/>
        <v>16.60305929186946</v>
      </c>
      <c r="P1008" s="10"/>
      <c r="Q1008" s="29">
        <f t="shared" si="206"/>
        <v>9.8113505602729814E-2</v>
      </c>
      <c r="R1008" s="6">
        <f t="shared" si="211"/>
        <v>0.99484451366747939</v>
      </c>
      <c r="S1008" s="6">
        <f t="shared" si="217"/>
        <v>11.380689494195362</v>
      </c>
      <c r="T1008" s="13">
        <f t="shared" si="212"/>
        <v>0.13616865242085341</v>
      </c>
      <c r="U1008" s="67">
        <f t="shared" si="213"/>
        <v>5.181458023079788E-3</v>
      </c>
      <c r="V1008" s="13">
        <f t="shared" si="214"/>
        <v>0.13098719439777362</v>
      </c>
      <c r="Y1008" s="28"/>
      <c r="Z1008" s="28"/>
    </row>
    <row r="1009" spans="1:26" x14ac:dyDescent="0.35">
      <c r="A1009" s="1">
        <v>1954.05</v>
      </c>
      <c r="B1009" s="2">
        <v>28.73</v>
      </c>
      <c r="C1009" s="3">
        <v>1.4566699999999999</v>
      </c>
      <c r="D1009" s="4">
        <v>2.59667</v>
      </c>
      <c r="E1009" s="5">
        <v>26.9</v>
      </c>
      <c r="F1009" s="3">
        <f t="shared" si="215"/>
        <v>1954.3749999999243</v>
      </c>
      <c r="G1009" s="6">
        <v>2.37</v>
      </c>
      <c r="H1009" s="3">
        <f t="shared" si="207"/>
        <v>325.35283159851309</v>
      </c>
      <c r="I1009" s="3">
        <f t="shared" si="208"/>
        <v>16.496056707434946</v>
      </c>
      <c r="J1009" s="7">
        <f t="shared" si="216"/>
        <v>28149.269726583749</v>
      </c>
      <c r="K1009" s="3">
        <f t="shared" si="209"/>
        <v>29.405984588475842</v>
      </c>
      <c r="L1009" s="7">
        <f t="shared" si="210"/>
        <v>2544.1825346650967</v>
      </c>
      <c r="M1009" s="27">
        <f t="shared" si="204"/>
        <v>13.312042238025864</v>
      </c>
      <c r="N1009" s="9"/>
      <c r="O1009" s="10">
        <f t="shared" si="205"/>
        <v>17.121370897689339</v>
      </c>
      <c r="P1009" s="10"/>
      <c r="Q1009" s="29">
        <f t="shared" si="206"/>
        <v>9.5350061653182841E-2</v>
      </c>
      <c r="R1009" s="6">
        <f t="shared" si="211"/>
        <v>1.0010924459392456</v>
      </c>
      <c r="S1009" s="6">
        <f t="shared" si="217"/>
        <v>11.279927224365446</v>
      </c>
      <c r="T1009" s="13">
        <f t="shared" si="212"/>
        <v>0.13306154376836687</v>
      </c>
      <c r="U1009" s="67">
        <f t="shared" si="213"/>
        <v>6.6732828210043227E-3</v>
      </c>
      <c r="V1009" s="13">
        <f t="shared" si="214"/>
        <v>0.12638826094736255</v>
      </c>
      <c r="Y1009" s="28"/>
      <c r="Z1009" s="28"/>
    </row>
    <row r="1010" spans="1:26" x14ac:dyDescent="0.35">
      <c r="A1010" s="1">
        <v>1954.06</v>
      </c>
      <c r="B1010" s="2">
        <v>28.96</v>
      </c>
      <c r="C1010" s="3">
        <v>1.45</v>
      </c>
      <c r="D1010" s="4">
        <v>2.62</v>
      </c>
      <c r="E1010" s="5">
        <v>26.9</v>
      </c>
      <c r="F1010" s="3">
        <f t="shared" si="215"/>
        <v>1954.4583333332575</v>
      </c>
      <c r="G1010" s="6">
        <v>2.38</v>
      </c>
      <c r="H1010" s="3">
        <f t="shared" si="207"/>
        <v>327.95746617100377</v>
      </c>
      <c r="I1010" s="3">
        <f t="shared" si="208"/>
        <v>16.420522304832716</v>
      </c>
      <c r="J1010" s="7">
        <f t="shared" si="216"/>
        <v>28493.011534069872</v>
      </c>
      <c r="K1010" s="3">
        <f t="shared" si="209"/>
        <v>29.67018513011153</v>
      </c>
      <c r="L1010" s="7">
        <f t="shared" si="210"/>
        <v>2577.7517340905756</v>
      </c>
      <c r="M1010" s="27">
        <f t="shared" si="204"/>
        <v>13.357885903659001</v>
      </c>
      <c r="N1010" s="9"/>
      <c r="O1010" s="10">
        <f t="shared" si="205"/>
        <v>17.178043503737321</v>
      </c>
      <c r="P1010" s="10"/>
      <c r="Q1010" s="29">
        <f t="shared" si="206"/>
        <v>9.439758919551676E-2</v>
      </c>
      <c r="R1010" s="6">
        <f t="shared" si="211"/>
        <v>1.009070925747481</v>
      </c>
      <c r="S1010" s="6">
        <f t="shared" si="217"/>
        <v>11.29224993505669</v>
      </c>
      <c r="T1010" s="13">
        <f t="shared" si="212"/>
        <v>0.13092615266016594</v>
      </c>
      <c r="U1010" s="67">
        <f t="shared" si="213"/>
        <v>6.8336353745208633E-3</v>
      </c>
      <c r="V1010" s="13">
        <f t="shared" si="214"/>
        <v>0.12409251728564508</v>
      </c>
      <c r="Y1010" s="28"/>
      <c r="Z1010" s="28"/>
    </row>
    <row r="1011" spans="1:26" x14ac:dyDescent="0.35">
      <c r="A1011" s="1">
        <v>1954.07</v>
      </c>
      <c r="B1011" s="2">
        <v>30.13</v>
      </c>
      <c r="C1011" s="3">
        <v>1.4566699999999999</v>
      </c>
      <c r="D1011" s="4">
        <v>2.6233300000000002</v>
      </c>
      <c r="E1011" s="5">
        <v>26.9</v>
      </c>
      <c r="F1011" s="3">
        <f t="shared" si="215"/>
        <v>1954.5416666665908</v>
      </c>
      <c r="G1011" s="6">
        <v>2.2999999999999998</v>
      </c>
      <c r="H1011" s="3">
        <f t="shared" si="207"/>
        <v>341.20712899628256</v>
      </c>
      <c r="I1011" s="3">
        <f t="shared" si="208"/>
        <v>16.496056707434946</v>
      </c>
      <c r="J1011" s="7">
        <f t="shared" si="216"/>
        <v>29763.576672909861</v>
      </c>
      <c r="K1011" s="3">
        <f t="shared" si="209"/>
        <v>29.707895708921939</v>
      </c>
      <c r="L1011" s="7">
        <f t="shared" si="210"/>
        <v>2591.4266044920223</v>
      </c>
      <c r="M1011" s="27">
        <f t="shared" si="204"/>
        <v>13.833009564245332</v>
      </c>
      <c r="N1011" s="9"/>
      <c r="O1011" s="10">
        <f t="shared" si="205"/>
        <v>17.784289655101247</v>
      </c>
      <c r="P1011" s="10"/>
      <c r="Q1011" s="29">
        <f t="shared" si="206"/>
        <v>9.2035333094363514E-2</v>
      </c>
      <c r="R1011" s="6">
        <f t="shared" si="211"/>
        <v>0.99661625986110247</v>
      </c>
      <c r="S1011" s="6">
        <f t="shared" si="217"/>
        <v>11.394681095739587</v>
      </c>
      <c r="T1011" s="13">
        <f t="shared" si="212"/>
        <v>0.13002389703673356</v>
      </c>
      <c r="U1011" s="67">
        <f t="shared" si="213"/>
        <v>5.7872766306619194E-3</v>
      </c>
      <c r="V1011" s="13">
        <f t="shared" si="214"/>
        <v>0.12423662040607164</v>
      </c>
      <c r="Y1011" s="28"/>
      <c r="Z1011" s="28"/>
    </row>
    <row r="1012" spans="1:26" x14ac:dyDescent="0.35">
      <c r="A1012" s="1">
        <v>1954.08</v>
      </c>
      <c r="B1012" s="2">
        <v>30.73</v>
      </c>
      <c r="C1012" s="3">
        <v>1.46333</v>
      </c>
      <c r="D1012" s="4">
        <v>2.6266699999999998</v>
      </c>
      <c r="E1012" s="5">
        <v>26.9</v>
      </c>
      <c r="F1012" s="3">
        <f t="shared" si="215"/>
        <v>1954.6249999999241</v>
      </c>
      <c r="G1012" s="6">
        <v>2.36</v>
      </c>
      <c r="H1012" s="3">
        <f t="shared" si="207"/>
        <v>348.00182788104092</v>
      </c>
      <c r="I1012" s="3">
        <f t="shared" si="208"/>
        <v>16.571477865055762</v>
      </c>
      <c r="J1012" s="7">
        <f t="shared" si="216"/>
        <v>30476.740979519331</v>
      </c>
      <c r="K1012" s="3">
        <f t="shared" si="209"/>
        <v>29.745719532713757</v>
      </c>
      <c r="L1012" s="7">
        <f t="shared" si="210"/>
        <v>2605.0224936112604</v>
      </c>
      <c r="M1012" s="27">
        <f t="shared" si="204"/>
        <v>14.042112347320577</v>
      </c>
      <c r="N1012" s="9"/>
      <c r="O1012" s="10">
        <f t="shared" si="205"/>
        <v>18.047877301272532</v>
      </c>
      <c r="P1012" s="10"/>
      <c r="Q1012" s="29">
        <f t="shared" si="206"/>
        <v>9.0358841377315202E-2</v>
      </c>
      <c r="R1012" s="6">
        <f t="shared" si="211"/>
        <v>1.000201558545158</v>
      </c>
      <c r="S1012" s="6">
        <f t="shared" si="217"/>
        <v>11.356124455945997</v>
      </c>
      <c r="T1012" s="13">
        <f t="shared" si="212"/>
        <v>0.12632687789695596</v>
      </c>
      <c r="U1012" s="67">
        <f t="shared" si="213"/>
        <v>6.8031997725062077E-3</v>
      </c>
      <c r="V1012" s="13">
        <f t="shared" si="214"/>
        <v>0.11952367812444975</v>
      </c>
      <c r="Y1012" s="28"/>
      <c r="Z1012" s="28"/>
    </row>
    <row r="1013" spans="1:26" x14ac:dyDescent="0.35">
      <c r="A1013" s="1">
        <v>1954.09</v>
      </c>
      <c r="B1013" s="2">
        <v>31.45</v>
      </c>
      <c r="C1013" s="3">
        <v>1.47</v>
      </c>
      <c r="D1013" s="4">
        <v>2.63</v>
      </c>
      <c r="E1013" s="5">
        <v>26.8</v>
      </c>
      <c r="F1013" s="3">
        <f t="shared" si="215"/>
        <v>1954.7083333332573</v>
      </c>
      <c r="G1013" s="6">
        <v>2.38</v>
      </c>
      <c r="H1013" s="3">
        <f t="shared" si="207"/>
        <v>357.48440485074627</v>
      </c>
      <c r="I1013" s="3">
        <f t="shared" si="208"/>
        <v>16.709127985074627</v>
      </c>
      <c r="J1013" s="7">
        <f t="shared" si="216"/>
        <v>31429.134509389685</v>
      </c>
      <c r="K1013" s="3">
        <f t="shared" si="209"/>
        <v>29.894562313432836</v>
      </c>
      <c r="L1013" s="7">
        <f t="shared" si="210"/>
        <v>2628.2551274942725</v>
      </c>
      <c r="M1013" s="27">
        <f t="shared" si="204"/>
        <v>14.356474143296976</v>
      </c>
      <c r="N1013" s="9"/>
      <c r="O1013" s="10">
        <f t="shared" si="205"/>
        <v>18.445764153358326</v>
      </c>
      <c r="P1013" s="10"/>
      <c r="Q1013" s="29">
        <f t="shared" si="206"/>
        <v>8.8211182770912153E-2</v>
      </c>
      <c r="R1013" s="6">
        <f t="shared" si="211"/>
        <v>0.99758112711171998</v>
      </c>
      <c r="S1013" s="6">
        <f t="shared" si="217"/>
        <v>11.400795519347097</v>
      </c>
      <c r="T1013" s="13">
        <f t="shared" si="212"/>
        <v>0.12469394530903144</v>
      </c>
      <c r="U1013" s="67">
        <f t="shared" si="213"/>
        <v>6.3534200248591688E-3</v>
      </c>
      <c r="V1013" s="13">
        <f t="shared" si="214"/>
        <v>0.11834052528417227</v>
      </c>
      <c r="Y1013" s="28"/>
      <c r="Z1013" s="28"/>
    </row>
    <row r="1014" spans="1:26" x14ac:dyDescent="0.35">
      <c r="A1014" s="1">
        <v>1954.1</v>
      </c>
      <c r="B1014" s="2">
        <v>32.18</v>
      </c>
      <c r="C1014" s="3">
        <v>1.49333</v>
      </c>
      <c r="D1014" s="4">
        <v>2.6766700000000001</v>
      </c>
      <c r="E1014" s="5">
        <v>26.8</v>
      </c>
      <c r="F1014" s="3">
        <f t="shared" si="215"/>
        <v>1954.7916666665906</v>
      </c>
      <c r="G1014" s="6">
        <v>2.4300000000000002</v>
      </c>
      <c r="H1014" s="3">
        <f t="shared" si="207"/>
        <v>365.78213507462692</v>
      </c>
      <c r="I1014" s="3">
        <f t="shared" si="208"/>
        <v>16.974314349626866</v>
      </c>
      <c r="J1014" s="7">
        <f t="shared" si="216"/>
        <v>32283.011795397</v>
      </c>
      <c r="K1014" s="3">
        <f t="shared" si="209"/>
        <v>30.425048710074631</v>
      </c>
      <c r="L1014" s="7">
        <f t="shared" si="210"/>
        <v>2685.2383213917119</v>
      </c>
      <c r="M1014" s="27">
        <f t="shared" si="204"/>
        <v>14.619231935730568</v>
      </c>
      <c r="N1014" s="9"/>
      <c r="O1014" s="10">
        <f t="shared" si="205"/>
        <v>18.776965474104699</v>
      </c>
      <c r="P1014" s="10"/>
      <c r="Q1014" s="29">
        <f t="shared" si="206"/>
        <v>8.645924352171834E-2</v>
      </c>
      <c r="R1014" s="6">
        <f t="shared" si="211"/>
        <v>0.99763332319824494</v>
      </c>
      <c r="S1014" s="6">
        <f t="shared" si="217"/>
        <v>11.373218444160525</v>
      </c>
      <c r="T1014" s="13">
        <f t="shared" si="212"/>
        <v>0.12387592370939693</v>
      </c>
      <c r="U1014" s="67">
        <f t="shared" si="213"/>
        <v>7.0302032567628459E-3</v>
      </c>
      <c r="V1014" s="13">
        <f t="shared" si="214"/>
        <v>0.11684572045263408</v>
      </c>
      <c r="Y1014" s="28"/>
      <c r="Z1014" s="28"/>
    </row>
    <row r="1015" spans="1:26" x14ac:dyDescent="0.35">
      <c r="A1015" s="1">
        <v>1954.11</v>
      </c>
      <c r="B1015" s="2">
        <v>33.44</v>
      </c>
      <c r="C1015" s="3">
        <v>1.51667</v>
      </c>
      <c r="D1015" s="4">
        <v>2.7233299999999998</v>
      </c>
      <c r="E1015" s="5">
        <v>26.8</v>
      </c>
      <c r="F1015" s="3">
        <f t="shared" si="215"/>
        <v>1954.8749999999238</v>
      </c>
      <c r="G1015" s="6">
        <v>2.48</v>
      </c>
      <c r="H1015" s="3">
        <f t="shared" si="207"/>
        <v>380.1042447761194</v>
      </c>
      <c r="I1015" s="3">
        <f t="shared" si="208"/>
        <v>17.239614381716418</v>
      </c>
      <c r="J1015" s="7">
        <f t="shared" si="216"/>
        <v>33673.838949545861</v>
      </c>
      <c r="K1015" s="3">
        <f t="shared" si="209"/>
        <v>30.955421439179101</v>
      </c>
      <c r="L1015" s="7">
        <f t="shared" si="210"/>
        <v>2742.3736790211342</v>
      </c>
      <c r="M1015" s="27">
        <f t="shared" si="204"/>
        <v>15.117311697434394</v>
      </c>
      <c r="N1015" s="9"/>
      <c r="O1015" s="10">
        <f t="shared" si="205"/>
        <v>19.407607457588679</v>
      </c>
      <c r="P1015" s="10"/>
      <c r="Q1015" s="29">
        <f t="shared" si="206"/>
        <v>8.3705524492971528E-2</v>
      </c>
      <c r="R1015" s="6">
        <f t="shared" si="211"/>
        <v>0.99943544122648431</v>
      </c>
      <c r="S1015" s="6">
        <f t="shared" si="217"/>
        <v>11.346301711907437</v>
      </c>
      <c r="T1015" s="13">
        <f t="shared" si="212"/>
        <v>0.11983219797869649</v>
      </c>
      <c r="U1015" s="67">
        <f t="shared" si="213"/>
        <v>7.6220588080992968E-3</v>
      </c>
      <c r="V1015" s="13">
        <f t="shared" si="214"/>
        <v>0.11221013917059719</v>
      </c>
      <c r="Y1015" s="28"/>
      <c r="Z1015" s="28"/>
    </row>
    <row r="1016" spans="1:26" x14ac:dyDescent="0.35">
      <c r="A1016" s="1">
        <v>1954.12</v>
      </c>
      <c r="B1016" s="2">
        <v>34.97</v>
      </c>
      <c r="C1016" s="3">
        <v>1.54</v>
      </c>
      <c r="D1016" s="4">
        <v>2.77</v>
      </c>
      <c r="E1016" s="5">
        <v>26.7</v>
      </c>
      <c r="F1016" s="3">
        <f t="shared" si="215"/>
        <v>1954.9583333332571</v>
      </c>
      <c r="G1016" s="6">
        <v>2.5099999999999998</v>
      </c>
      <c r="H1016" s="3">
        <f t="shared" si="207"/>
        <v>398.98412471910115</v>
      </c>
      <c r="I1016" s="3">
        <f t="shared" si="208"/>
        <v>17.57036179775281</v>
      </c>
      <c r="J1016" s="7">
        <f t="shared" si="216"/>
        <v>35476.14232760678</v>
      </c>
      <c r="K1016" s="3">
        <f t="shared" si="209"/>
        <v>31.603832584269668</v>
      </c>
      <c r="L1016" s="7">
        <f t="shared" si="210"/>
        <v>2810.091914425816</v>
      </c>
      <c r="M1016" s="27">
        <f t="shared" si="204"/>
        <v>15.789062002327089</v>
      </c>
      <c r="N1016" s="9"/>
      <c r="O1016" s="10">
        <f t="shared" si="205"/>
        <v>20.257529192442469</v>
      </c>
      <c r="P1016" s="10"/>
      <c r="Q1016" s="29">
        <f t="shared" si="206"/>
        <v>7.9614728670576673E-2</v>
      </c>
      <c r="R1016" s="6">
        <f t="shared" si="211"/>
        <v>0.99336274347021081</v>
      </c>
      <c r="S1016" s="6">
        <f t="shared" si="217"/>
        <v>11.382367578544489</v>
      </c>
      <c r="T1016" s="13">
        <f t="shared" si="212"/>
        <v>0.11233940716168989</v>
      </c>
      <c r="U1016" s="67">
        <f t="shared" si="213"/>
        <v>7.4056611182429233E-3</v>
      </c>
      <c r="V1016" s="13">
        <f t="shared" si="214"/>
        <v>0.10493374604344696</v>
      </c>
      <c r="Y1016" s="28"/>
      <c r="Z1016" s="28"/>
    </row>
    <row r="1017" spans="1:26" x14ac:dyDescent="0.35">
      <c r="A1017" s="1">
        <v>1955.01</v>
      </c>
      <c r="B1017" s="2">
        <v>35.6</v>
      </c>
      <c r="C1017" s="3">
        <v>1.54667</v>
      </c>
      <c r="D1017" s="4">
        <v>2.8333300000000001</v>
      </c>
      <c r="E1017" s="5">
        <v>26.7</v>
      </c>
      <c r="F1017" s="3">
        <f t="shared" si="215"/>
        <v>1955.0416666665903</v>
      </c>
      <c r="G1017" s="6">
        <v>2.61</v>
      </c>
      <c r="H1017" s="3">
        <f t="shared" si="207"/>
        <v>406.17200000000003</v>
      </c>
      <c r="I1017" s="3">
        <f t="shared" si="208"/>
        <v>17.646462001123599</v>
      </c>
      <c r="J1017" s="7">
        <f t="shared" si="216"/>
        <v>36246.015364139399</v>
      </c>
      <c r="K1017" s="3">
        <f t="shared" si="209"/>
        <v>32.326385189887645</v>
      </c>
      <c r="L1017" s="7">
        <f t="shared" si="210"/>
        <v>2884.7450199909294</v>
      </c>
      <c r="M1017" s="27">
        <f t="shared" si="204"/>
        <v>15.990781062969839</v>
      </c>
      <c r="N1017" s="9"/>
      <c r="O1017" s="10">
        <f t="shared" si="205"/>
        <v>20.501927865048497</v>
      </c>
      <c r="P1017" s="10"/>
      <c r="Q1017" s="29">
        <f t="shared" si="206"/>
        <v>7.7815776226365679E-2</v>
      </c>
      <c r="R1017" s="6">
        <f t="shared" si="211"/>
        <v>0.99869009255840091</v>
      </c>
      <c r="S1017" s="6">
        <f t="shared" si="217"/>
        <v>11.306819885009334</v>
      </c>
      <c r="T1017" s="13">
        <f t="shared" si="212"/>
        <v>0.11304757223665529</v>
      </c>
      <c r="U1017" s="67">
        <f t="shared" si="213"/>
        <v>8.3458926376729359E-3</v>
      </c>
      <c r="V1017" s="13">
        <f t="shared" si="214"/>
        <v>0.10470167959898236</v>
      </c>
      <c r="Y1017" s="28"/>
      <c r="Z1017" s="28"/>
    </row>
    <row r="1018" spans="1:26" x14ac:dyDescent="0.35">
      <c r="A1018" s="1">
        <v>1955.02</v>
      </c>
      <c r="B1018" s="2">
        <v>36.79</v>
      </c>
      <c r="C1018" s="3">
        <v>1.5533300000000001</v>
      </c>
      <c r="D1018" s="4">
        <v>2.8966699999999999</v>
      </c>
      <c r="E1018" s="5">
        <v>26.7</v>
      </c>
      <c r="F1018" s="3">
        <f t="shared" si="215"/>
        <v>1955.1249999999236</v>
      </c>
      <c r="G1018" s="6">
        <v>2.65</v>
      </c>
      <c r="H1018" s="3">
        <f t="shared" si="207"/>
        <v>419.74909775280901</v>
      </c>
      <c r="I1018" s="3">
        <f t="shared" si="208"/>
        <v>17.722448111235959</v>
      </c>
      <c r="J1018" s="7">
        <f t="shared" si="216"/>
        <v>37589.402823047378</v>
      </c>
      <c r="K1018" s="3">
        <f t="shared" si="209"/>
        <v>33.049051888764048</v>
      </c>
      <c r="L1018" s="7">
        <f t="shared" si="210"/>
        <v>2959.6111844369843</v>
      </c>
      <c r="M1018" s="27">
        <f t="shared" si="204"/>
        <v>16.437728215987121</v>
      </c>
      <c r="N1018" s="9"/>
      <c r="O1018" s="10">
        <f t="shared" si="205"/>
        <v>21.05696130147388</v>
      </c>
      <c r="P1018" s="10"/>
      <c r="Q1018" s="29">
        <f t="shared" si="206"/>
        <v>7.5715401259660781E-2</v>
      </c>
      <c r="R1018" s="6">
        <f t="shared" si="211"/>
        <v>0.99959839144156226</v>
      </c>
      <c r="S1018" s="6">
        <f t="shared" si="217"/>
        <v>11.29200899750114</v>
      </c>
      <c r="T1018" s="13">
        <f t="shared" si="212"/>
        <v>0.11008265498545367</v>
      </c>
      <c r="U1018" s="67">
        <f t="shared" si="213"/>
        <v>8.6667566750175951E-3</v>
      </c>
      <c r="V1018" s="13">
        <f t="shared" si="214"/>
        <v>0.10141589831043607</v>
      </c>
      <c r="Y1018" s="28"/>
      <c r="Z1018" s="28"/>
    </row>
    <row r="1019" spans="1:26" x14ac:dyDescent="0.35">
      <c r="A1019" s="1">
        <v>1955.03</v>
      </c>
      <c r="B1019" s="2">
        <v>36.5</v>
      </c>
      <c r="C1019" s="3">
        <v>1.56</v>
      </c>
      <c r="D1019" s="4">
        <v>2.96</v>
      </c>
      <c r="E1019" s="5">
        <v>26.7</v>
      </c>
      <c r="F1019" s="3">
        <f t="shared" si="215"/>
        <v>1955.2083333332569</v>
      </c>
      <c r="G1019" s="6">
        <v>2.68</v>
      </c>
      <c r="H1019" s="3">
        <f t="shared" si="207"/>
        <v>416.44039325842698</v>
      </c>
      <c r="I1019" s="3">
        <f t="shared" si="208"/>
        <v>17.798548314606744</v>
      </c>
      <c r="J1019" s="7">
        <f t="shared" si="216"/>
        <v>37425.926213868595</v>
      </c>
      <c r="K1019" s="3">
        <f t="shared" si="209"/>
        <v>33.771604494382025</v>
      </c>
      <c r="L1019" s="7">
        <f t="shared" si="210"/>
        <v>3035.0888107685219</v>
      </c>
      <c r="M1019" s="27">
        <f t="shared" si="204"/>
        <v>16.219282945537799</v>
      </c>
      <c r="N1019" s="9"/>
      <c r="O1019" s="10">
        <f t="shared" si="205"/>
        <v>20.759297152464598</v>
      </c>
      <c r="P1019" s="10"/>
      <c r="Q1019" s="29">
        <f t="shared" si="206"/>
        <v>7.6234750774021587E-2</v>
      </c>
      <c r="R1019" s="6">
        <f t="shared" si="211"/>
        <v>0.99616375739851437</v>
      </c>
      <c r="S1019" s="6">
        <f t="shared" si="217"/>
        <v>11.287474030045788</v>
      </c>
      <c r="T1019" s="13">
        <f t="shared" si="212"/>
        <v>0.11058503395113006</v>
      </c>
      <c r="U1019" s="67">
        <f t="shared" si="213"/>
        <v>8.7377572076596799E-3</v>
      </c>
      <c r="V1019" s="13">
        <f t="shared" si="214"/>
        <v>0.10184727674347038</v>
      </c>
      <c r="Y1019" s="28"/>
      <c r="Z1019" s="28"/>
    </row>
    <row r="1020" spans="1:26" x14ac:dyDescent="0.35">
      <c r="A1020" s="1">
        <v>1955.04</v>
      </c>
      <c r="B1020" s="2">
        <v>37.76</v>
      </c>
      <c r="C1020" s="3">
        <v>1.5633300000000001</v>
      </c>
      <c r="D1020" s="4">
        <v>3.0466700000000002</v>
      </c>
      <c r="E1020" s="5">
        <v>26.7</v>
      </c>
      <c r="F1020" s="3">
        <f t="shared" si="215"/>
        <v>1955.2916666665901</v>
      </c>
      <c r="G1020" s="6">
        <v>2.75</v>
      </c>
      <c r="H1020" s="3">
        <f t="shared" si="207"/>
        <v>430.81614382022474</v>
      </c>
      <c r="I1020" s="3">
        <f t="shared" si="208"/>
        <v>17.836541369662925</v>
      </c>
      <c r="J1020" s="7">
        <f t="shared" si="216"/>
        <v>38851.47205309604</v>
      </c>
      <c r="K1020" s="3">
        <f t="shared" si="209"/>
        <v>34.760450765168542</v>
      </c>
      <c r="L1020" s="7">
        <f t="shared" si="210"/>
        <v>3134.7355497882977</v>
      </c>
      <c r="M1020" s="27">
        <f t="shared" si="204"/>
        <v>16.685266628063509</v>
      </c>
      <c r="N1020" s="9"/>
      <c r="O1020" s="10">
        <f t="shared" si="205"/>
        <v>21.334047746091059</v>
      </c>
      <c r="P1020" s="10"/>
      <c r="Q1020" s="29">
        <f t="shared" si="206"/>
        <v>7.3812858775129553E-2</v>
      </c>
      <c r="R1020" s="6">
        <f t="shared" si="211"/>
        <v>1.0014249973563802</v>
      </c>
      <c r="S1020" s="6">
        <f t="shared" si="217"/>
        <v>11.244172541308563</v>
      </c>
      <c r="T1020" s="13">
        <f t="shared" si="212"/>
        <v>0.10780131138207505</v>
      </c>
      <c r="U1020" s="67">
        <f t="shared" si="213"/>
        <v>9.2384967241903038E-3</v>
      </c>
      <c r="V1020" s="13">
        <f t="shared" si="214"/>
        <v>9.8562814657884745E-2</v>
      </c>
      <c r="Y1020" s="28"/>
      <c r="Z1020" s="28"/>
    </row>
    <row r="1021" spans="1:26" x14ac:dyDescent="0.35">
      <c r="A1021" s="1">
        <v>1955.05</v>
      </c>
      <c r="B1021" s="2">
        <v>37.6</v>
      </c>
      <c r="C1021" s="3">
        <v>1.56667</v>
      </c>
      <c r="D1021" s="4">
        <v>3.1333299999999999</v>
      </c>
      <c r="E1021" s="5">
        <v>26.7</v>
      </c>
      <c r="F1021" s="3">
        <f t="shared" si="215"/>
        <v>1955.3749999999234</v>
      </c>
      <c r="G1021" s="6">
        <v>2.76</v>
      </c>
      <c r="H1021" s="3">
        <f t="shared" si="207"/>
        <v>428.99065168539335</v>
      </c>
      <c r="I1021" s="3">
        <f t="shared" si="208"/>
        <v>17.87464851797753</v>
      </c>
      <c r="J1021" s="7">
        <f t="shared" si="216"/>
        <v>38821.176787778866</v>
      </c>
      <c r="K1021" s="3">
        <f t="shared" si="209"/>
        <v>35.749182942696635</v>
      </c>
      <c r="L1021" s="7">
        <f t="shared" si="210"/>
        <v>3235.0946240545518</v>
      </c>
      <c r="M1021" s="27">
        <f t="shared" si="204"/>
        <v>16.51805782725781</v>
      </c>
      <c r="N1021" s="9"/>
      <c r="O1021" s="10">
        <f t="shared" si="205"/>
        <v>21.097803794241592</v>
      </c>
      <c r="P1021" s="10"/>
      <c r="Q1021" s="29">
        <f t="shared" si="206"/>
        <v>7.3736304846531112E-2</v>
      </c>
      <c r="R1021" s="6">
        <f t="shared" si="211"/>
        <v>1.0005683116212329</v>
      </c>
      <c r="S1021" s="6">
        <f t="shared" si="217"/>
        <v>11.260195457454611</v>
      </c>
      <c r="T1021" s="13">
        <f t="shared" si="212"/>
        <v>0.10979451896887449</v>
      </c>
      <c r="U1021" s="67">
        <f t="shared" si="213"/>
        <v>9.3659566360082547E-3</v>
      </c>
      <c r="V1021" s="13">
        <f t="shared" si="214"/>
        <v>0.10042856233286623</v>
      </c>
      <c r="Y1021" s="28"/>
      <c r="Z1021" s="28"/>
    </row>
    <row r="1022" spans="1:26" x14ac:dyDescent="0.35">
      <c r="A1022" s="1">
        <v>1955.06</v>
      </c>
      <c r="B1022" s="2">
        <v>39.78</v>
      </c>
      <c r="C1022" s="3">
        <v>1.57</v>
      </c>
      <c r="D1022" s="4">
        <v>3.22</v>
      </c>
      <c r="E1022" s="5">
        <v>26.7</v>
      </c>
      <c r="F1022" s="3">
        <f t="shared" si="215"/>
        <v>1955.4583333332566</v>
      </c>
      <c r="G1022" s="6">
        <v>2.78</v>
      </c>
      <c r="H1022" s="3">
        <f t="shared" si="207"/>
        <v>453.86298202247195</v>
      </c>
      <c r="I1022" s="3">
        <f t="shared" si="208"/>
        <v>17.91264157303371</v>
      </c>
      <c r="J1022" s="7">
        <f t="shared" si="216"/>
        <v>41207.061611194433</v>
      </c>
      <c r="K1022" s="3">
        <f t="shared" si="209"/>
        <v>36.738029213483152</v>
      </c>
      <c r="L1022" s="7">
        <f t="shared" si="210"/>
        <v>3335.5137855215203</v>
      </c>
      <c r="M1022" s="27">
        <f t="shared" si="204"/>
        <v>17.370091963405315</v>
      </c>
      <c r="N1022" s="9"/>
      <c r="O1022" s="10">
        <f t="shared" si="205"/>
        <v>22.157121672370526</v>
      </c>
      <c r="P1022" s="10"/>
      <c r="Q1022" s="29">
        <f t="shared" si="206"/>
        <v>6.9410908719140643E-2</v>
      </c>
      <c r="R1022" s="6">
        <f t="shared" si="211"/>
        <v>0.99198567351214673</v>
      </c>
      <c r="S1022" s="6">
        <f t="shared" si="217"/>
        <v>11.266594757390436</v>
      </c>
      <c r="T1022" s="13">
        <f t="shared" si="212"/>
        <v>9.7423809311600218E-2</v>
      </c>
      <c r="U1022" s="67">
        <f t="shared" si="213"/>
        <v>9.0212984076607494E-3</v>
      </c>
      <c r="V1022" s="13">
        <f t="shared" si="214"/>
        <v>8.8402510903939469E-2</v>
      </c>
      <c r="Y1022" s="28"/>
      <c r="Z1022" s="28"/>
    </row>
    <row r="1023" spans="1:26" x14ac:dyDescent="0.35">
      <c r="A1023" s="1">
        <v>1955.07</v>
      </c>
      <c r="B1023" s="2">
        <v>42.69</v>
      </c>
      <c r="C1023" s="3">
        <v>1.58667</v>
      </c>
      <c r="D1023" s="4">
        <v>3.2933300000000001</v>
      </c>
      <c r="E1023" s="5">
        <v>26.8</v>
      </c>
      <c r="F1023" s="3">
        <f t="shared" si="215"/>
        <v>1955.5416666665899</v>
      </c>
      <c r="G1023" s="6">
        <v>2.9</v>
      </c>
      <c r="H1023" s="3">
        <f t="shared" si="207"/>
        <v>485.24671679104478</v>
      </c>
      <c r="I1023" s="3">
        <f t="shared" si="208"/>
        <v>18.035287142910448</v>
      </c>
      <c r="J1023" s="7">
        <f t="shared" si="216"/>
        <v>44192.903840197796</v>
      </c>
      <c r="K1023" s="3">
        <f t="shared" si="209"/>
        <v>37.434471066044779</v>
      </c>
      <c r="L1023" s="7">
        <f t="shared" si="210"/>
        <v>3409.2718670423665</v>
      </c>
      <c r="M1023" s="27">
        <f t="shared" si="204"/>
        <v>18.454031906632885</v>
      </c>
      <c r="N1023" s="9"/>
      <c r="O1023" s="10">
        <f t="shared" si="205"/>
        <v>23.503510201463079</v>
      </c>
      <c r="P1023" s="10"/>
      <c r="Q1023" s="29">
        <f t="shared" si="206"/>
        <v>6.5218113524167759E-2</v>
      </c>
      <c r="R1023" s="6">
        <f t="shared" si="211"/>
        <v>0.99641025227630275</v>
      </c>
      <c r="S1023" s="6">
        <f t="shared" si="217"/>
        <v>11.13459797446181</v>
      </c>
      <c r="T1023" s="13">
        <f t="shared" si="212"/>
        <v>8.9887472059402729E-2</v>
      </c>
      <c r="U1023" s="67">
        <f t="shared" si="213"/>
        <v>1.0646514702316257E-2</v>
      </c>
      <c r="V1023" s="13">
        <f t="shared" si="214"/>
        <v>7.9240957357086472E-2</v>
      </c>
      <c r="Y1023" s="28"/>
      <c r="Z1023" s="28"/>
    </row>
    <row r="1024" spans="1:26" x14ac:dyDescent="0.35">
      <c r="A1024" s="1">
        <v>1955.08</v>
      </c>
      <c r="B1024" s="2">
        <v>42.43</v>
      </c>
      <c r="C1024" s="3">
        <v>1.6033299999999999</v>
      </c>
      <c r="D1024" s="4">
        <v>3.3666700000000001</v>
      </c>
      <c r="E1024" s="5">
        <v>26.8</v>
      </c>
      <c r="F1024" s="3">
        <f t="shared" si="215"/>
        <v>1955.6249999999231</v>
      </c>
      <c r="G1024" s="6">
        <v>2.97</v>
      </c>
      <c r="H1024" s="3">
        <f t="shared" si="207"/>
        <v>482.29136082089553</v>
      </c>
      <c r="I1024" s="3">
        <f t="shared" si="208"/>
        <v>18.224657260074625</v>
      </c>
      <c r="J1024" s="7">
        <f t="shared" si="216"/>
        <v>44062.065135842146</v>
      </c>
      <c r="K1024" s="3">
        <f t="shared" si="209"/>
        <v>38.268108784701489</v>
      </c>
      <c r="L1024" s="7">
        <f t="shared" si="210"/>
        <v>3496.1685795636495</v>
      </c>
      <c r="M1024" s="27">
        <f t="shared" si="204"/>
        <v>18.222326463047761</v>
      </c>
      <c r="N1024" s="9"/>
      <c r="O1024" s="10">
        <f t="shared" si="205"/>
        <v>23.173696654482608</v>
      </c>
      <c r="P1024" s="10"/>
      <c r="Q1024" s="29">
        <f t="shared" si="206"/>
        <v>6.5207148308589688E-2</v>
      </c>
      <c r="R1024" s="6">
        <f t="shared" si="211"/>
        <v>1.002475</v>
      </c>
      <c r="S1024" s="6">
        <f t="shared" si="217"/>
        <v>11.094627576728701</v>
      </c>
      <c r="T1024" s="13">
        <f t="shared" si="212"/>
        <v>9.2500396231943283E-2</v>
      </c>
      <c r="U1024" s="67">
        <f t="shared" si="213"/>
        <v>1.0955395425943149E-2</v>
      </c>
      <c r="V1024" s="13">
        <f t="shared" si="214"/>
        <v>8.1545000806000134E-2</v>
      </c>
      <c r="Y1024" s="28"/>
      <c r="Z1024" s="28"/>
    </row>
    <row r="1025" spans="1:26" x14ac:dyDescent="0.35">
      <c r="A1025" s="1">
        <v>1955.09</v>
      </c>
      <c r="B1025" s="2">
        <v>44.34</v>
      </c>
      <c r="C1025" s="3">
        <v>1.62</v>
      </c>
      <c r="D1025" s="4">
        <v>3.44</v>
      </c>
      <c r="E1025" s="5">
        <v>26.9</v>
      </c>
      <c r="F1025" s="3">
        <f t="shared" si="215"/>
        <v>1955.7083333332564</v>
      </c>
      <c r="G1025" s="6">
        <v>2.97</v>
      </c>
      <c r="H1025" s="3">
        <f t="shared" si="207"/>
        <v>502.1282475836432</v>
      </c>
      <c r="I1025" s="3">
        <f t="shared" si="208"/>
        <v>18.345686988847586</v>
      </c>
      <c r="J1025" s="7">
        <f t="shared" si="216"/>
        <v>46014.031680751534</v>
      </c>
      <c r="K1025" s="3">
        <f t="shared" si="209"/>
        <v>38.956273605947963</v>
      </c>
      <c r="L1025" s="7">
        <f t="shared" si="210"/>
        <v>3569.8752589486985</v>
      </c>
      <c r="M1025" s="27">
        <f t="shared" ref="M1025:M1088" si="218">H1025/AVERAGE(K905:K1024)</f>
        <v>18.84396065426132</v>
      </c>
      <c r="N1025" s="9"/>
      <c r="O1025" s="10">
        <f t="shared" ref="O1025:O1088" si="219">J1025/AVERAGE(L905:L1024)</f>
        <v>23.925531307723023</v>
      </c>
      <c r="P1025" s="10"/>
      <c r="Q1025" s="29">
        <f t="shared" ref="Q1025:Q1088" si="220">1/M1025-(G1025/100-(((E1025/E905)^(1/10))-1))</f>
        <v>6.3784234185268227E-2</v>
      </c>
      <c r="R1025" s="6">
        <f t="shared" si="211"/>
        <v>1.0102306128294607</v>
      </c>
      <c r="S1025" s="6">
        <f t="shared" si="217"/>
        <v>11.080740732471881</v>
      </c>
      <c r="T1025" s="13">
        <f t="shared" si="212"/>
        <v>9.1626521139898776E-2</v>
      </c>
      <c r="U1025" s="67">
        <f t="shared" si="213"/>
        <v>1.1113910913920222E-2</v>
      </c>
      <c r="V1025" s="13">
        <f t="shared" si="214"/>
        <v>8.0512610225978554E-2</v>
      </c>
      <c r="Y1025" s="28"/>
      <c r="Z1025" s="28"/>
    </row>
    <row r="1026" spans="1:26" x14ac:dyDescent="0.35">
      <c r="A1026" s="1">
        <v>1955.1</v>
      </c>
      <c r="B1026" s="2">
        <v>42.11</v>
      </c>
      <c r="C1026" s="3">
        <v>1.6266700000000001</v>
      </c>
      <c r="D1026" s="4">
        <v>3.5</v>
      </c>
      <c r="E1026" s="5">
        <v>26.9</v>
      </c>
      <c r="F1026" s="3">
        <f t="shared" si="215"/>
        <v>1955.7916666665897</v>
      </c>
      <c r="G1026" s="6">
        <v>2.88</v>
      </c>
      <c r="H1026" s="3">
        <f t="shared" si="207"/>
        <v>476.87461672862457</v>
      </c>
      <c r="I1026" s="3">
        <f t="shared" si="208"/>
        <v>18.421221391449816</v>
      </c>
      <c r="J1026" s="7">
        <f t="shared" si="216"/>
        <v>43840.512956381543</v>
      </c>
      <c r="K1026" s="3">
        <f t="shared" si="209"/>
        <v>39.635743494423799</v>
      </c>
      <c r="L1026" s="7">
        <f t="shared" si="210"/>
        <v>3643.8327083195304</v>
      </c>
      <c r="M1026" s="27">
        <f t="shared" si="218"/>
        <v>17.772325789386105</v>
      </c>
      <c r="N1026" s="9"/>
      <c r="O1026" s="10">
        <f t="shared" si="219"/>
        <v>22.532366303323759</v>
      </c>
      <c r="P1026" s="10"/>
      <c r="Q1026" s="29">
        <f t="shared" si="220"/>
        <v>6.7884089783085674E-2</v>
      </c>
      <c r="R1026" s="6">
        <f t="shared" si="211"/>
        <v>1.0015386747064237</v>
      </c>
      <c r="S1026" s="6">
        <f t="shared" si="217"/>
        <v>11.194103500769437</v>
      </c>
      <c r="T1026" s="13">
        <f t="shared" si="212"/>
        <v>9.9284640370255639E-2</v>
      </c>
      <c r="U1026" s="67">
        <f t="shared" si="213"/>
        <v>9.6397835724992831E-3</v>
      </c>
      <c r="V1026" s="13">
        <f t="shared" si="214"/>
        <v>8.9644856797756356E-2</v>
      </c>
      <c r="Y1026" s="28"/>
      <c r="Z1026" s="28"/>
    </row>
    <row r="1027" spans="1:26" x14ac:dyDescent="0.35">
      <c r="A1027" s="1">
        <v>1955.11</v>
      </c>
      <c r="B1027" s="2">
        <v>44.95</v>
      </c>
      <c r="C1027" s="3">
        <v>1.6333299999999999</v>
      </c>
      <c r="D1027" s="4">
        <v>3.56</v>
      </c>
      <c r="E1027" s="5">
        <v>26.9</v>
      </c>
      <c r="F1027" s="3">
        <f t="shared" si="215"/>
        <v>1955.8749999999229</v>
      </c>
      <c r="G1027" s="6">
        <v>2.89</v>
      </c>
      <c r="H1027" s="3">
        <f t="shared" si="207"/>
        <v>509.03619144981417</v>
      </c>
      <c r="I1027" s="3">
        <f t="shared" si="208"/>
        <v>18.496642549070632</v>
      </c>
      <c r="J1027" s="7">
        <f t="shared" si="216"/>
        <v>46938.92724154843</v>
      </c>
      <c r="K1027" s="3">
        <f t="shared" si="209"/>
        <v>40.315213382899636</v>
      </c>
      <c r="L1027" s="7">
        <f t="shared" si="210"/>
        <v>3717.5212676287529</v>
      </c>
      <c r="M1027" s="27">
        <f t="shared" si="218"/>
        <v>18.835559288273902</v>
      </c>
      <c r="N1027" s="9"/>
      <c r="O1027" s="10">
        <f t="shared" si="219"/>
        <v>23.841583744997802</v>
      </c>
      <c r="P1027" s="10"/>
      <c r="Q1027" s="29">
        <f t="shared" si="220"/>
        <v>6.4607904236347491E-2</v>
      </c>
      <c r="R1027" s="6">
        <f t="shared" si="211"/>
        <v>0.99639906764855823</v>
      </c>
      <c r="S1027" s="6">
        <f t="shared" si="217"/>
        <v>11.21132758468716</v>
      </c>
      <c r="T1027" s="13">
        <f t="shared" si="212"/>
        <v>9.297438519582979E-2</v>
      </c>
      <c r="U1027" s="67">
        <f t="shared" si="213"/>
        <v>9.0414284940998346E-3</v>
      </c>
      <c r="V1027" s="13">
        <f t="shared" si="214"/>
        <v>8.3932956701729955E-2</v>
      </c>
      <c r="Y1027" s="28"/>
      <c r="Z1027" s="28"/>
    </row>
    <row r="1028" spans="1:26" x14ac:dyDescent="0.35">
      <c r="A1028" s="1">
        <v>1955.12</v>
      </c>
      <c r="B1028" s="2">
        <v>45.37</v>
      </c>
      <c r="C1028" s="3">
        <v>1.64</v>
      </c>
      <c r="D1028" s="4">
        <v>3.62</v>
      </c>
      <c r="E1028" s="5">
        <v>26.8</v>
      </c>
      <c r="F1028" s="3">
        <f t="shared" si="215"/>
        <v>1955.9583333332562</v>
      </c>
      <c r="G1028" s="6">
        <v>2.96</v>
      </c>
      <c r="H1028" s="3">
        <f t="shared" si="207"/>
        <v>515.70961679104471</v>
      </c>
      <c r="I1028" s="3">
        <f t="shared" si="208"/>
        <v>18.641476119402984</v>
      </c>
      <c r="J1028" s="7">
        <f t="shared" si="216"/>
        <v>47697.539315307637</v>
      </c>
      <c r="K1028" s="3">
        <f t="shared" si="209"/>
        <v>41.147648507462691</v>
      </c>
      <c r="L1028" s="7">
        <f t="shared" si="210"/>
        <v>3805.7106528854679</v>
      </c>
      <c r="M1028" s="27">
        <f t="shared" si="218"/>
        <v>18.942369035813584</v>
      </c>
      <c r="N1028" s="9"/>
      <c r="O1028" s="10">
        <f t="shared" si="219"/>
        <v>23.937765745387544</v>
      </c>
      <c r="P1028" s="10"/>
      <c r="Q1028" s="29">
        <f t="shared" si="220"/>
        <v>6.2648258086002689E-2</v>
      </c>
      <c r="R1028" s="6">
        <f t="shared" si="211"/>
        <v>1.0076321632439265</v>
      </c>
      <c r="S1028" s="6">
        <f t="shared" si="217"/>
        <v>11.212639025441881</v>
      </c>
      <c r="T1028" s="13">
        <f t="shared" si="212"/>
        <v>9.0650756171307023E-2</v>
      </c>
      <c r="U1028" s="67">
        <f t="shared" si="213"/>
        <v>7.7193888465101335E-3</v>
      </c>
      <c r="V1028" s="13">
        <f t="shared" si="214"/>
        <v>8.293136732479689E-2</v>
      </c>
      <c r="Y1028" s="28"/>
      <c r="Z1028" s="28"/>
    </row>
    <row r="1029" spans="1:26" x14ac:dyDescent="0.35">
      <c r="A1029" s="1">
        <v>1956.01</v>
      </c>
      <c r="B1029" s="2">
        <v>44.15</v>
      </c>
      <c r="C1029" s="3">
        <v>1.67</v>
      </c>
      <c r="D1029" s="4">
        <v>3.6433300000000002</v>
      </c>
      <c r="E1029" s="5">
        <v>26.8</v>
      </c>
      <c r="F1029" s="3">
        <f t="shared" si="215"/>
        <v>1956.0416666665894</v>
      </c>
      <c r="G1029" s="6">
        <v>2.9</v>
      </c>
      <c r="H1029" s="3">
        <f t="shared" si="207"/>
        <v>501.84217723880602</v>
      </c>
      <c r="I1029" s="3">
        <f t="shared" si="208"/>
        <v>18.982478731343285</v>
      </c>
      <c r="J1029" s="7">
        <f t="shared" si="216"/>
        <v>46561.257842749532</v>
      </c>
      <c r="K1029" s="3">
        <f t="shared" si="209"/>
        <v>41.412834872014933</v>
      </c>
      <c r="L1029" s="7">
        <f t="shared" si="210"/>
        <v>3842.3109294728124</v>
      </c>
      <c r="M1029" s="27">
        <f t="shared" si="218"/>
        <v>18.292585385418903</v>
      </c>
      <c r="N1029" s="9"/>
      <c r="O1029" s="10">
        <f t="shared" si="219"/>
        <v>23.082459084217508</v>
      </c>
      <c r="P1029" s="10"/>
      <c r="Q1029" s="29">
        <f t="shared" si="220"/>
        <v>6.512350904143846E-2</v>
      </c>
      <c r="R1029" s="6">
        <f t="shared" si="211"/>
        <v>1.0075969184830094</v>
      </c>
      <c r="S1029" s="6">
        <f t="shared" si="217"/>
        <v>11.298215716879273</v>
      </c>
      <c r="T1029" s="13">
        <f t="shared" si="212"/>
        <v>9.5431683360476027E-2</v>
      </c>
      <c r="U1029" s="67">
        <f t="shared" si="213"/>
        <v>7.4202191364101111E-3</v>
      </c>
      <c r="V1029" s="13">
        <f t="shared" si="214"/>
        <v>8.8011464224065916E-2</v>
      </c>
      <c r="Y1029" s="28"/>
      <c r="Z1029" s="28"/>
    </row>
    <row r="1030" spans="1:26" x14ac:dyDescent="0.35">
      <c r="A1030" s="1">
        <v>1956.02</v>
      </c>
      <c r="B1030" s="2">
        <v>44.43</v>
      </c>
      <c r="C1030" s="3">
        <v>1.7</v>
      </c>
      <c r="D1030" s="4">
        <v>3.6666699999999999</v>
      </c>
      <c r="E1030" s="5">
        <v>26.8</v>
      </c>
      <c r="F1030" s="3">
        <f t="shared" si="215"/>
        <v>1956.1249999999227</v>
      </c>
      <c r="G1030" s="6">
        <v>2.84</v>
      </c>
      <c r="H1030" s="3">
        <f t="shared" si="207"/>
        <v>505.02486828358207</v>
      </c>
      <c r="I1030" s="3">
        <f t="shared" si="208"/>
        <v>19.323481343283586</v>
      </c>
      <c r="J1030" s="7">
        <f t="shared" si="216"/>
        <v>47005.953887831274</v>
      </c>
      <c r="K1030" s="3">
        <f t="shared" si="209"/>
        <v>41.678134904104475</v>
      </c>
      <c r="L1030" s="7">
        <f t="shared" si="210"/>
        <v>3879.2554792233691</v>
      </c>
      <c r="M1030" s="27">
        <f t="shared" si="218"/>
        <v>18.266116815127791</v>
      </c>
      <c r="N1030" s="9"/>
      <c r="O1030" s="10">
        <f t="shared" si="219"/>
        <v>23.017216418743001</v>
      </c>
      <c r="P1030" s="10"/>
      <c r="Q1030" s="29">
        <f t="shared" si="220"/>
        <v>6.6375586939811437E-2</v>
      </c>
      <c r="R1030" s="6">
        <f t="shared" si="211"/>
        <v>0.99206506834990926</v>
      </c>
      <c r="S1030" s="6">
        <f t="shared" si="217"/>
        <v>11.38404734068386</v>
      </c>
      <c r="T1030" s="13">
        <f t="shared" si="212"/>
        <v>9.3235290490984557E-2</v>
      </c>
      <c r="U1030" s="67">
        <f t="shared" si="213"/>
        <v>4.6641172438899314E-3</v>
      </c>
      <c r="V1030" s="13">
        <f t="shared" si="214"/>
        <v>8.8571173247094626E-2</v>
      </c>
      <c r="Y1030" s="28"/>
      <c r="Z1030" s="28"/>
    </row>
    <row r="1031" spans="1:26" x14ac:dyDescent="0.35">
      <c r="A1031" s="1">
        <v>1956.03</v>
      </c>
      <c r="B1031" s="2">
        <v>47.49</v>
      </c>
      <c r="C1031" s="3">
        <v>1.73</v>
      </c>
      <c r="D1031" s="4">
        <v>3.69</v>
      </c>
      <c r="E1031" s="5">
        <v>26.8</v>
      </c>
      <c r="F1031" s="3">
        <f t="shared" si="215"/>
        <v>1956.208333333256</v>
      </c>
      <c r="G1031" s="6">
        <v>2.96</v>
      </c>
      <c r="H1031" s="3">
        <f t="shared" si="207"/>
        <v>539.8071347014926</v>
      </c>
      <c r="I1031" s="3">
        <f t="shared" si="208"/>
        <v>19.664483955223883</v>
      </c>
      <c r="J1031" s="7">
        <f t="shared" si="216"/>
        <v>50395.891105527873</v>
      </c>
      <c r="K1031" s="3">
        <f t="shared" si="209"/>
        <v>41.943321268656717</v>
      </c>
      <c r="L1031" s="7">
        <f t="shared" si="210"/>
        <v>3915.7893910170105</v>
      </c>
      <c r="M1031" s="27">
        <f t="shared" si="218"/>
        <v>19.371210099299972</v>
      </c>
      <c r="N1031" s="9"/>
      <c r="O1031" s="10">
        <f t="shared" si="219"/>
        <v>24.37358663539873</v>
      </c>
      <c r="P1031" s="10"/>
      <c r="Q1031" s="29">
        <f t="shared" si="220"/>
        <v>6.0910141321596022E-2</v>
      </c>
      <c r="R1031" s="6">
        <f t="shared" si="211"/>
        <v>0.98377620319820946</v>
      </c>
      <c r="S1031" s="6">
        <f t="shared" si="217"/>
        <v>11.293715703134138</v>
      </c>
      <c r="T1031" s="13">
        <f t="shared" si="212"/>
        <v>8.1045764992163871E-2</v>
      </c>
      <c r="U1031" s="67">
        <f t="shared" si="213"/>
        <v>5.2399493832038235E-3</v>
      </c>
      <c r="V1031" s="13">
        <f t="shared" si="214"/>
        <v>7.5805815608960048E-2</v>
      </c>
      <c r="Y1031" s="28"/>
      <c r="Z1031" s="28"/>
    </row>
    <row r="1032" spans="1:26" x14ac:dyDescent="0.35">
      <c r="A1032" s="1">
        <v>1956.04</v>
      </c>
      <c r="B1032" s="2">
        <v>48.05</v>
      </c>
      <c r="C1032" s="3">
        <v>1.7533300000000001</v>
      </c>
      <c r="D1032" s="4">
        <v>3.66</v>
      </c>
      <c r="E1032" s="5">
        <v>26.9</v>
      </c>
      <c r="F1032" s="3">
        <f t="shared" si="215"/>
        <v>1956.2916666665892</v>
      </c>
      <c r="G1032" s="6">
        <v>3.18</v>
      </c>
      <c r="H1032" s="3">
        <f t="shared" si="207"/>
        <v>544.14213568773243</v>
      </c>
      <c r="I1032" s="3">
        <f t="shared" si="208"/>
        <v>19.855582326022308</v>
      </c>
      <c r="J1032" s="7">
        <f t="shared" si="216"/>
        <v>50955.077646982914</v>
      </c>
      <c r="K1032" s="3">
        <f t="shared" si="209"/>
        <v>41.447663197026031</v>
      </c>
      <c r="L1032" s="7">
        <f t="shared" si="210"/>
        <v>3881.2816688440685</v>
      </c>
      <c r="M1032" s="27">
        <f t="shared" si="218"/>
        <v>19.370593634578512</v>
      </c>
      <c r="N1032" s="9"/>
      <c r="O1032" s="10">
        <f t="shared" si="219"/>
        <v>24.338669114170234</v>
      </c>
      <c r="P1032" s="10"/>
      <c r="Q1032" s="29">
        <f t="shared" si="220"/>
        <v>5.8532570272147304E-2</v>
      </c>
      <c r="R1032" s="6">
        <f t="shared" si="211"/>
        <v>1.0120440058709126</v>
      </c>
      <c r="S1032" s="6">
        <f t="shared" si="217"/>
        <v>11.069185822256701</v>
      </c>
      <c r="T1032" s="13">
        <f t="shared" si="212"/>
        <v>8.2716102777451894E-2</v>
      </c>
      <c r="U1032" s="67">
        <f t="shared" si="213"/>
        <v>7.9893148106200407E-3</v>
      </c>
      <c r="V1032" s="13">
        <f t="shared" si="214"/>
        <v>7.4726787966831854E-2</v>
      </c>
      <c r="Y1032" s="28"/>
      <c r="Z1032" s="28"/>
    </row>
    <row r="1033" spans="1:26" x14ac:dyDescent="0.35">
      <c r="A1033" s="1">
        <v>1956.05</v>
      </c>
      <c r="B1033" s="2">
        <v>46.54</v>
      </c>
      <c r="C1033" s="3">
        <v>1.77667</v>
      </c>
      <c r="D1033" s="4">
        <v>3.63</v>
      </c>
      <c r="E1033" s="5">
        <v>27</v>
      </c>
      <c r="F1033" s="3">
        <f t="shared" si="215"/>
        <v>1956.3749999999225</v>
      </c>
      <c r="G1033" s="6">
        <v>3.07</v>
      </c>
      <c r="H1033" s="3">
        <f t="shared" ref="H1033:H1096" si="221">B1033*$E$1838/E1033</f>
        <v>525.09013555555555</v>
      </c>
      <c r="I1033" s="3">
        <f t="shared" ref="I1033:I1096" si="222">C1033*$E$1838/E1033</f>
        <v>20.04537797888889</v>
      </c>
      <c r="J1033" s="7">
        <f t="shared" si="216"/>
        <v>49327.417754411108</v>
      </c>
      <c r="K1033" s="3">
        <f t="shared" ref="K1033:K1096" si="223">D1033*$E$1838/E1033</f>
        <v>40.955676666666669</v>
      </c>
      <c r="L1033" s="7">
        <f t="shared" ref="L1033:L1096" si="224">K1033*(J1033/H1033)</f>
        <v>3847.4113976904237</v>
      </c>
      <c r="M1033" s="27">
        <f t="shared" si="218"/>
        <v>18.544506591754441</v>
      </c>
      <c r="N1033" s="9"/>
      <c r="O1033" s="10">
        <f t="shared" si="219"/>
        <v>23.27419647066441</v>
      </c>
      <c r="P1033" s="10"/>
      <c r="Q1033" s="29">
        <f t="shared" si="220"/>
        <v>6.1754700568371228E-2</v>
      </c>
      <c r="R1033" s="6">
        <f t="shared" ref="R1033:R1096" si="225">((G1033/G1034+G1033/1200+((1+G1034/1200)^(-119))*(1-G1033/G1034)))</f>
        <v>1.0085562050188539</v>
      </c>
      <c r="S1033" s="6">
        <f t="shared" si="217"/>
        <v>11.161012408836974</v>
      </c>
      <c r="T1033" s="13">
        <f t="shared" ref="T1033:T1096" si="226">(($J1153/$J1033)^(1/10)-1)</f>
        <v>8.0672480501264854E-2</v>
      </c>
      <c r="U1033" s="67">
        <f t="shared" ref="U1033:U1096" si="227">(($S1153/$S1033)^(1/10)-1)</f>
        <v>7.3172106738386145E-3</v>
      </c>
      <c r="V1033" s="13">
        <f t="shared" ref="V1033:V1096" si="228">T1033-U1033</f>
        <v>7.3355269827426239E-2</v>
      </c>
      <c r="Y1033" s="28"/>
      <c r="Z1033" s="28"/>
    </row>
    <row r="1034" spans="1:26" x14ac:dyDescent="0.35">
      <c r="A1034" s="1">
        <v>1956.06</v>
      </c>
      <c r="B1034" s="2">
        <v>46.27</v>
      </c>
      <c r="C1034" s="3">
        <v>1.8</v>
      </c>
      <c r="D1034" s="4">
        <v>3.6</v>
      </c>
      <c r="E1034" s="5">
        <v>27.2</v>
      </c>
      <c r="F1034" s="3">
        <f t="shared" ref="F1034:F1097" si="229">F1033+1/12</f>
        <v>1956.4583333332557</v>
      </c>
      <c r="G1034" s="6">
        <v>3</v>
      </c>
      <c r="H1034" s="3">
        <f t="shared" si="221"/>
        <v>518.20528786764714</v>
      </c>
      <c r="I1034" s="3">
        <f t="shared" si="222"/>
        <v>20.159272058823532</v>
      </c>
      <c r="J1034" s="7">
        <f t="shared" ref="J1034:J1097" si="230">J1033*((H1034+(I1034/12))/H1033)</f>
        <v>48838.464199292219</v>
      </c>
      <c r="K1034" s="3">
        <f t="shared" si="223"/>
        <v>40.318544117647065</v>
      </c>
      <c r="L1034" s="7">
        <f t="shared" si="224"/>
        <v>3799.8372837141128</v>
      </c>
      <c r="M1034" s="27">
        <f t="shared" si="218"/>
        <v>18.158163846958708</v>
      </c>
      <c r="N1034" s="9"/>
      <c r="O1034" s="10">
        <f t="shared" si="219"/>
        <v>22.767416558558121</v>
      </c>
      <c r="P1034" s="10"/>
      <c r="Q1034" s="29">
        <f t="shared" si="220"/>
        <v>6.3251818698492779E-2</v>
      </c>
      <c r="R1034" s="6">
        <f t="shared" si="225"/>
        <v>0.99312377072866442</v>
      </c>
      <c r="S1034" s="6">
        <f t="shared" ref="S1034:S1097" si="231">S1033*R1033*E1033/E1034</f>
        <v>11.173739875701244</v>
      </c>
      <c r="T1034" s="13">
        <f t="shared" si="226"/>
        <v>8.0810362261079405E-2</v>
      </c>
      <c r="U1034" s="67">
        <f t="shared" si="227"/>
        <v>7.0542140688891752E-3</v>
      </c>
      <c r="V1034" s="13">
        <f t="shared" si="228"/>
        <v>7.375614819219023E-2</v>
      </c>
      <c r="Y1034" s="28"/>
      <c r="Z1034" s="28"/>
    </row>
    <row r="1035" spans="1:26" x14ac:dyDescent="0.35">
      <c r="A1035" s="1">
        <v>1956.07</v>
      </c>
      <c r="B1035" s="2">
        <v>48.78</v>
      </c>
      <c r="C1035" s="3">
        <v>1.8133300000000001</v>
      </c>
      <c r="D1035" s="4">
        <v>3.5533299999999999</v>
      </c>
      <c r="E1035" s="5">
        <v>27.4</v>
      </c>
      <c r="F1035" s="3">
        <f t="shared" si="229"/>
        <v>1956.541666666589</v>
      </c>
      <c r="G1035" s="6">
        <v>3.11</v>
      </c>
      <c r="H1035" s="3">
        <f t="shared" si="221"/>
        <v>542.32856277372264</v>
      </c>
      <c r="I1035" s="3">
        <f t="shared" si="222"/>
        <v>20.160324984306573</v>
      </c>
      <c r="J1035" s="7">
        <f t="shared" si="230"/>
        <v>51270.306694676518</v>
      </c>
      <c r="K1035" s="3">
        <f t="shared" si="223"/>
        <v>39.505378268978106</v>
      </c>
      <c r="L1035" s="7">
        <f t="shared" si="224"/>
        <v>3734.7338845304416</v>
      </c>
      <c r="M1035" s="27">
        <f t="shared" si="218"/>
        <v>18.856797596896797</v>
      </c>
      <c r="N1035" s="9"/>
      <c r="O1035" s="10">
        <f t="shared" si="219"/>
        <v>23.620311675201695</v>
      </c>
      <c r="P1035" s="10"/>
      <c r="Q1035" s="29">
        <f t="shared" si="220"/>
        <v>5.4950815885390303E-2</v>
      </c>
      <c r="R1035" s="6">
        <f t="shared" si="225"/>
        <v>0.98403310014206236</v>
      </c>
      <c r="S1035" s="6">
        <f t="shared" si="231"/>
        <v>11.015907359676508</v>
      </c>
      <c r="T1035" s="13">
        <f t="shared" si="226"/>
        <v>7.5261518135921524E-2</v>
      </c>
      <c r="U1035" s="67">
        <f t="shared" si="227"/>
        <v>6.9230586276944894E-3</v>
      </c>
      <c r="V1035" s="13">
        <f t="shared" si="228"/>
        <v>6.8338459508227034E-2</v>
      </c>
      <c r="Y1035" s="28"/>
      <c r="Z1035" s="28"/>
    </row>
    <row r="1036" spans="1:26" x14ac:dyDescent="0.35">
      <c r="A1036" s="1">
        <v>1956.08</v>
      </c>
      <c r="B1036" s="2">
        <v>48.49</v>
      </c>
      <c r="C1036" s="3">
        <v>1.82667</v>
      </c>
      <c r="D1036" s="4">
        <v>3.5066700000000002</v>
      </c>
      <c r="E1036" s="5">
        <v>27.3</v>
      </c>
      <c r="F1036" s="3">
        <f t="shared" si="229"/>
        <v>1956.6249999999222</v>
      </c>
      <c r="G1036" s="6">
        <v>3.33</v>
      </c>
      <c r="H1036" s="3">
        <f t="shared" si="221"/>
        <v>541.07912857142856</v>
      </c>
      <c r="I1036" s="3">
        <f t="shared" si="222"/>
        <v>20.383027671428575</v>
      </c>
      <c r="J1036" s="7">
        <f t="shared" si="230"/>
        <v>51312.768282554425</v>
      </c>
      <c r="K1036" s="3">
        <f t="shared" si="223"/>
        <v>39.129427671428573</v>
      </c>
      <c r="L1036" s="7">
        <f t="shared" si="224"/>
        <v>3710.8052207338656</v>
      </c>
      <c r="M1036" s="27">
        <f t="shared" si="218"/>
        <v>18.670937110186429</v>
      </c>
      <c r="N1036" s="9"/>
      <c r="O1036" s="10">
        <f t="shared" si="219"/>
        <v>23.368947299227273</v>
      </c>
      <c r="P1036" s="10"/>
      <c r="Q1036" s="29">
        <f t="shared" si="220"/>
        <v>5.0837793863342411E-2</v>
      </c>
      <c r="R1036" s="6">
        <f t="shared" si="225"/>
        <v>0.99856707120078669</v>
      </c>
      <c r="S1036" s="6">
        <f t="shared" si="231"/>
        <v>10.879724493719941</v>
      </c>
      <c r="T1036" s="13">
        <f t="shared" si="226"/>
        <v>6.8148848085951341E-2</v>
      </c>
      <c r="U1036" s="67">
        <f t="shared" si="227"/>
        <v>6.4164403429456396E-3</v>
      </c>
      <c r="V1036" s="13">
        <f t="shared" si="228"/>
        <v>6.1732407743005702E-2</v>
      </c>
      <c r="Y1036" s="28"/>
      <c r="Z1036" s="28"/>
    </row>
    <row r="1037" spans="1:26" x14ac:dyDescent="0.35">
      <c r="A1037" s="1">
        <v>1956.09</v>
      </c>
      <c r="B1037" s="2">
        <v>46.84</v>
      </c>
      <c r="C1037" s="3">
        <v>1.84</v>
      </c>
      <c r="D1037" s="4">
        <v>3.46</v>
      </c>
      <c r="E1037" s="5">
        <v>27.4</v>
      </c>
      <c r="F1037" s="3">
        <f t="shared" si="229"/>
        <v>1956.7083333332555</v>
      </c>
      <c r="G1037" s="6">
        <v>3.38</v>
      </c>
      <c r="H1037" s="3">
        <f t="shared" si="221"/>
        <v>520.75994014598552</v>
      </c>
      <c r="I1037" s="3">
        <f t="shared" si="222"/>
        <v>20.456837956204382</v>
      </c>
      <c r="J1037" s="7">
        <f t="shared" si="230"/>
        <v>49547.482933134059</v>
      </c>
      <c r="K1037" s="3">
        <f t="shared" si="223"/>
        <v>38.467749635036505</v>
      </c>
      <c r="L1037" s="7">
        <f t="shared" si="224"/>
        <v>3659.9976718327039</v>
      </c>
      <c r="M1037" s="27">
        <f t="shared" si="218"/>
        <v>17.836640796312032</v>
      </c>
      <c r="N1037" s="9"/>
      <c r="O1037" s="10">
        <f t="shared" si="219"/>
        <v>22.311473210449854</v>
      </c>
      <c r="P1037" s="10"/>
      <c r="Q1037" s="29">
        <f t="shared" si="220"/>
        <v>5.2204639380191535E-2</v>
      </c>
      <c r="R1037" s="6">
        <f t="shared" si="225"/>
        <v>1.0061893610621129</v>
      </c>
      <c r="S1037" s="6">
        <f t="shared" si="231"/>
        <v>10.824484496803466</v>
      </c>
      <c r="T1037" s="13">
        <f t="shared" si="226"/>
        <v>6.8389173775341705E-2</v>
      </c>
      <c r="U1037" s="67">
        <f t="shared" si="227"/>
        <v>7.676213894525219E-3</v>
      </c>
      <c r="V1037" s="13">
        <f t="shared" si="228"/>
        <v>6.0712959880816486E-2</v>
      </c>
      <c r="Y1037" s="28"/>
      <c r="Z1037" s="28"/>
    </row>
    <row r="1038" spans="1:26" x14ac:dyDescent="0.35">
      <c r="A1038" s="1">
        <v>1956.1</v>
      </c>
      <c r="B1038" s="2">
        <v>46.24</v>
      </c>
      <c r="C1038" s="3">
        <v>1.80667</v>
      </c>
      <c r="D1038" s="4">
        <v>3.44333</v>
      </c>
      <c r="E1038" s="5">
        <v>27.5</v>
      </c>
      <c r="F1038" s="3">
        <f t="shared" si="229"/>
        <v>1956.7916666665888</v>
      </c>
      <c r="G1038" s="6">
        <v>3.34</v>
      </c>
      <c r="H1038" s="3">
        <f t="shared" si="221"/>
        <v>512.21981672727281</v>
      </c>
      <c r="I1038" s="3">
        <f t="shared" si="222"/>
        <v>20.013239106545456</v>
      </c>
      <c r="J1038" s="7">
        <f t="shared" si="230"/>
        <v>48893.615784063972</v>
      </c>
      <c r="K1038" s="3">
        <f t="shared" si="223"/>
        <v>38.143206348</v>
      </c>
      <c r="L1038" s="7">
        <f t="shared" si="224"/>
        <v>3640.9354246916296</v>
      </c>
      <c r="M1038" s="27">
        <f t="shared" si="218"/>
        <v>17.418952948636139</v>
      </c>
      <c r="N1038" s="9"/>
      <c r="O1038" s="10">
        <f t="shared" si="219"/>
        <v>21.777269004413114</v>
      </c>
      <c r="P1038" s="10"/>
      <c r="Q1038" s="29">
        <f t="shared" si="220"/>
        <v>5.2325543255801001E-2</v>
      </c>
      <c r="R1038" s="6">
        <f t="shared" si="225"/>
        <v>0.99022472627998948</v>
      </c>
      <c r="S1038" s="6">
        <f t="shared" si="231"/>
        <v>10.851875753703007</v>
      </c>
      <c r="T1038" s="13">
        <f t="shared" si="226"/>
        <v>6.8551558542897073E-2</v>
      </c>
      <c r="U1038" s="67">
        <f t="shared" si="227"/>
        <v>8.563709737462899E-3</v>
      </c>
      <c r="V1038" s="13">
        <f t="shared" si="228"/>
        <v>5.9987848805434174E-2</v>
      </c>
      <c r="Y1038" s="28"/>
      <c r="Z1038" s="28"/>
    </row>
    <row r="1039" spans="1:26" x14ac:dyDescent="0.35">
      <c r="A1039" s="1">
        <v>1956.11</v>
      </c>
      <c r="B1039" s="2">
        <v>45.76</v>
      </c>
      <c r="C1039" s="3">
        <v>1.7733300000000001</v>
      </c>
      <c r="D1039" s="4">
        <v>3.4266700000000001</v>
      </c>
      <c r="E1039" s="5">
        <v>27.5</v>
      </c>
      <c r="F1039" s="3">
        <f t="shared" si="229"/>
        <v>1956.874999999922</v>
      </c>
      <c r="G1039" s="6">
        <v>3.49</v>
      </c>
      <c r="H1039" s="3">
        <f t="shared" si="221"/>
        <v>506.90265600000004</v>
      </c>
      <c r="I1039" s="3">
        <f t="shared" si="222"/>
        <v>19.64391798436364</v>
      </c>
      <c r="J1039" s="7">
        <f t="shared" si="230"/>
        <v>48542.327737571301</v>
      </c>
      <c r="K1039" s="3">
        <f t="shared" si="223"/>
        <v>37.958656561090912</v>
      </c>
      <c r="L1039" s="7">
        <f t="shared" si="224"/>
        <v>3635.0205023711414</v>
      </c>
      <c r="M1039" s="27">
        <f t="shared" si="218"/>
        <v>17.120339736628264</v>
      </c>
      <c r="N1039" s="9"/>
      <c r="O1039" s="10">
        <f t="shared" si="219"/>
        <v>21.392087415372309</v>
      </c>
      <c r="P1039" s="10"/>
      <c r="Q1039" s="29">
        <f t="shared" si="220"/>
        <v>4.9387093462700482E-2</v>
      </c>
      <c r="R1039" s="6">
        <f t="shared" si="225"/>
        <v>0.99457516226368625</v>
      </c>
      <c r="S1039" s="6">
        <f t="shared" si="231"/>
        <v>10.745795697835014</v>
      </c>
      <c r="T1039" s="13">
        <f t="shared" si="226"/>
        <v>7.4874603233678227E-2</v>
      </c>
      <c r="U1039" s="67">
        <f t="shared" si="227"/>
        <v>8.8003928916504659E-3</v>
      </c>
      <c r="V1039" s="13">
        <f t="shared" si="228"/>
        <v>6.6074210342027762E-2</v>
      </c>
      <c r="Y1039" s="28"/>
      <c r="Z1039" s="28"/>
    </row>
    <row r="1040" spans="1:26" x14ac:dyDescent="0.35">
      <c r="A1040" s="1">
        <v>1956.12</v>
      </c>
      <c r="B1040" s="2">
        <v>46.44</v>
      </c>
      <c r="C1040" s="3">
        <v>1.74</v>
      </c>
      <c r="D1040" s="4">
        <v>3.41</v>
      </c>
      <c r="E1040" s="5">
        <v>27.6</v>
      </c>
      <c r="F1040" s="3">
        <f t="shared" si="229"/>
        <v>1956.9583333332553</v>
      </c>
      <c r="G1040" s="6">
        <v>3.59</v>
      </c>
      <c r="H1040" s="3">
        <f t="shared" si="221"/>
        <v>512.57140434782605</v>
      </c>
      <c r="I1040" s="3">
        <f t="shared" si="222"/>
        <v>19.204871739130436</v>
      </c>
      <c r="J1040" s="7">
        <f t="shared" si="230"/>
        <v>49238.441019865662</v>
      </c>
      <c r="K1040" s="3">
        <f t="shared" si="223"/>
        <v>37.637133695652174</v>
      </c>
      <c r="L1040" s="7">
        <f t="shared" si="224"/>
        <v>3615.4841489608507</v>
      </c>
      <c r="M1040" s="27">
        <f t="shared" si="218"/>
        <v>17.197522725560933</v>
      </c>
      <c r="N1040" s="9"/>
      <c r="O1040" s="10">
        <f t="shared" si="219"/>
        <v>21.474498795561185</v>
      </c>
      <c r="P1040" s="10"/>
      <c r="Q1040" s="29">
        <f t="shared" si="220"/>
        <v>4.7538713978886947E-2</v>
      </c>
      <c r="R1040" s="6">
        <f t="shared" si="225"/>
        <v>1.0138911587112152</v>
      </c>
      <c r="S1040" s="6">
        <f t="shared" si="231"/>
        <v>10.648778668305569</v>
      </c>
      <c r="T1040" s="13">
        <f t="shared" si="226"/>
        <v>7.4110333432631625E-2</v>
      </c>
      <c r="U1040" s="67">
        <f t="shared" si="227"/>
        <v>1.2651981933879064E-2</v>
      </c>
      <c r="V1040" s="13">
        <f t="shared" si="228"/>
        <v>6.1458351498752561E-2</v>
      </c>
      <c r="Y1040" s="28"/>
      <c r="Z1040" s="28"/>
    </row>
    <row r="1041" spans="1:26" x14ac:dyDescent="0.35">
      <c r="A1041" s="1">
        <v>1957.01</v>
      </c>
      <c r="B1041" s="2">
        <v>45.43</v>
      </c>
      <c r="C1041" s="3">
        <v>1.7366699999999999</v>
      </c>
      <c r="D1041" s="4">
        <v>3.4066700000000001</v>
      </c>
      <c r="E1041" s="5">
        <v>27.6</v>
      </c>
      <c r="F1041" s="3">
        <f t="shared" si="229"/>
        <v>1957.0416666665885</v>
      </c>
      <c r="G1041" s="6">
        <v>3.46</v>
      </c>
      <c r="H1041" s="3">
        <f t="shared" si="221"/>
        <v>501.42374891304348</v>
      </c>
      <c r="I1041" s="3">
        <f t="shared" si="222"/>
        <v>19.168117588043476</v>
      </c>
      <c r="J1041" s="7">
        <f t="shared" si="230"/>
        <v>48321.022519659666</v>
      </c>
      <c r="K1041" s="3">
        <f t="shared" si="223"/>
        <v>37.600379544565214</v>
      </c>
      <c r="L1041" s="7">
        <f t="shared" si="224"/>
        <v>3623.4597795960594</v>
      </c>
      <c r="M1041" s="27">
        <f t="shared" si="218"/>
        <v>16.717780078533018</v>
      </c>
      <c r="N1041" s="9"/>
      <c r="O1041" s="10">
        <f t="shared" si="219"/>
        <v>20.863186388755359</v>
      </c>
      <c r="P1041" s="10"/>
      <c r="Q1041" s="29">
        <f t="shared" si="220"/>
        <v>5.0507358501613676E-2</v>
      </c>
      <c r="R1041" s="6">
        <f t="shared" si="225"/>
        <v>1.0130014165196715</v>
      </c>
      <c r="S1041" s="6">
        <f t="shared" si="231"/>
        <v>10.796702542867605</v>
      </c>
      <c r="T1041" s="13">
        <f t="shared" si="226"/>
        <v>8.0497704535241965E-2</v>
      </c>
      <c r="U1041" s="67">
        <f t="shared" si="227"/>
        <v>1.3728833633460891E-2</v>
      </c>
      <c r="V1041" s="13">
        <f t="shared" si="228"/>
        <v>6.6768870901781074E-2</v>
      </c>
      <c r="Y1041" s="28"/>
      <c r="Z1041" s="28"/>
    </row>
    <row r="1042" spans="1:26" x14ac:dyDescent="0.35">
      <c r="A1042" s="1">
        <v>1957.02</v>
      </c>
      <c r="B1042" s="2">
        <v>43.47</v>
      </c>
      <c r="C1042" s="3">
        <v>1.73333</v>
      </c>
      <c r="D1042" s="4">
        <v>3.40333</v>
      </c>
      <c r="E1042" s="5">
        <v>27.7</v>
      </c>
      <c r="F1042" s="3">
        <f t="shared" si="229"/>
        <v>1957.1249999999218</v>
      </c>
      <c r="G1042" s="6">
        <v>3.34</v>
      </c>
      <c r="H1042" s="3">
        <f t="shared" si="221"/>
        <v>478.05857870036101</v>
      </c>
      <c r="I1042" s="3">
        <f t="shared" si="222"/>
        <v>19.062187168592061</v>
      </c>
      <c r="J1042" s="7">
        <f t="shared" si="230"/>
        <v>46222.457742163984</v>
      </c>
      <c r="K1042" s="3">
        <f t="shared" si="223"/>
        <v>37.427906663176898</v>
      </c>
      <c r="L1042" s="7">
        <f t="shared" si="224"/>
        <v>3618.8239500262011</v>
      </c>
      <c r="M1042" s="27">
        <f t="shared" si="218"/>
        <v>15.843733142229746</v>
      </c>
      <c r="N1042" s="9"/>
      <c r="O1042" s="10">
        <f t="shared" si="219"/>
        <v>19.762632437908898</v>
      </c>
      <c r="P1042" s="10"/>
      <c r="Q1042" s="29">
        <f t="shared" si="220"/>
        <v>5.5378120041044254E-2</v>
      </c>
      <c r="R1042" s="6">
        <f t="shared" si="225"/>
        <v>0.99690055018396018</v>
      </c>
      <c r="S1042" s="6">
        <f t="shared" si="231"/>
        <v>10.897590944505174</v>
      </c>
      <c r="T1042" s="13">
        <f t="shared" si="226"/>
        <v>8.9288741946587091E-2</v>
      </c>
      <c r="U1042" s="67">
        <f t="shared" si="227"/>
        <v>1.2770880803941287E-2</v>
      </c>
      <c r="V1042" s="13">
        <f t="shared" si="228"/>
        <v>7.6517861142645804E-2</v>
      </c>
      <c r="Y1042" s="28"/>
      <c r="Z1042" s="28"/>
    </row>
    <row r="1043" spans="1:26" x14ac:dyDescent="0.35">
      <c r="A1043" s="1">
        <v>1957.03</v>
      </c>
      <c r="B1043" s="2">
        <v>44.03</v>
      </c>
      <c r="C1043" s="3">
        <v>1.73</v>
      </c>
      <c r="D1043" s="4">
        <v>3.4</v>
      </c>
      <c r="E1043" s="5">
        <v>27.8</v>
      </c>
      <c r="F1043" s="3">
        <f t="shared" si="229"/>
        <v>1957.208333333255</v>
      </c>
      <c r="G1043" s="6">
        <v>3.41</v>
      </c>
      <c r="H1043" s="3">
        <f t="shared" si="221"/>
        <v>482.47535503597129</v>
      </c>
      <c r="I1043" s="3">
        <f t="shared" si="222"/>
        <v>18.95712841726619</v>
      </c>
      <c r="J1043" s="7">
        <f t="shared" si="230"/>
        <v>46802.250035710611</v>
      </c>
      <c r="K1043" s="3">
        <f t="shared" si="223"/>
        <v>37.256784172661874</v>
      </c>
      <c r="L1043" s="7">
        <f t="shared" si="224"/>
        <v>3614.073361830935</v>
      </c>
      <c r="M1043" s="27">
        <f t="shared" si="218"/>
        <v>15.900417108869174</v>
      </c>
      <c r="N1043" s="9"/>
      <c r="O1043" s="10">
        <f t="shared" si="219"/>
        <v>19.821836742269973</v>
      </c>
      <c r="P1043" s="10"/>
      <c r="Q1043" s="29">
        <f t="shared" si="220"/>
        <v>5.2933175375417398E-2</v>
      </c>
      <c r="R1043" s="6">
        <f t="shared" si="225"/>
        <v>0.99697822718203999</v>
      </c>
      <c r="S1043" s="6">
        <f t="shared" si="231"/>
        <v>10.824735939162499</v>
      </c>
      <c r="T1043" s="13">
        <f t="shared" si="226"/>
        <v>9.0433685779456985E-2</v>
      </c>
      <c r="U1043" s="67">
        <f t="shared" si="227"/>
        <v>1.4255317601388651E-2</v>
      </c>
      <c r="V1043" s="13">
        <f t="shared" si="228"/>
        <v>7.6178368178068334E-2</v>
      </c>
      <c r="Y1043" s="28"/>
      <c r="Z1043" s="28"/>
    </row>
    <row r="1044" spans="1:26" x14ac:dyDescent="0.35">
      <c r="A1044" s="1">
        <v>1957.04</v>
      </c>
      <c r="B1044" s="2">
        <v>45.05</v>
      </c>
      <c r="C1044" s="3">
        <v>1.73</v>
      </c>
      <c r="D1044" s="4">
        <v>3.4066700000000001</v>
      </c>
      <c r="E1044" s="5">
        <v>27.9</v>
      </c>
      <c r="F1044" s="3">
        <f t="shared" si="229"/>
        <v>1957.2916666665883</v>
      </c>
      <c r="G1044" s="6">
        <v>3.48</v>
      </c>
      <c r="H1044" s="3">
        <f t="shared" si="221"/>
        <v>491.88302688172047</v>
      </c>
      <c r="I1044" s="3">
        <f t="shared" si="222"/>
        <v>18.889181720430109</v>
      </c>
      <c r="J1044" s="7">
        <f t="shared" si="230"/>
        <v>47867.530479781817</v>
      </c>
      <c r="K1044" s="3">
        <f t="shared" si="223"/>
        <v>37.196074388172043</v>
      </c>
      <c r="L1044" s="7">
        <f t="shared" si="224"/>
        <v>3619.730966915834</v>
      </c>
      <c r="M1044" s="27">
        <f t="shared" si="218"/>
        <v>16.123704360211764</v>
      </c>
      <c r="N1044" s="9"/>
      <c r="O1044" s="10">
        <f t="shared" si="219"/>
        <v>20.086831188745055</v>
      </c>
      <c r="P1044" s="10"/>
      <c r="Q1044" s="29">
        <f t="shared" si="220"/>
        <v>5.1730032009349232E-2</v>
      </c>
      <c r="R1044" s="6">
        <f t="shared" si="225"/>
        <v>0.99290488593614312</v>
      </c>
      <c r="S1044" s="6">
        <f t="shared" si="231"/>
        <v>10.753344949399658</v>
      </c>
      <c r="T1044" s="13">
        <f t="shared" si="226"/>
        <v>8.9801084735288361E-2</v>
      </c>
      <c r="U1044" s="67">
        <f t="shared" si="227"/>
        <v>1.4599954608208732E-2</v>
      </c>
      <c r="V1044" s="13">
        <f t="shared" si="228"/>
        <v>7.520113012707963E-2</v>
      </c>
      <c r="Y1044" s="28"/>
      <c r="Z1044" s="28"/>
    </row>
    <row r="1045" spans="1:26" x14ac:dyDescent="0.35">
      <c r="A1045" s="1">
        <v>1957.05</v>
      </c>
      <c r="B1045" s="2">
        <v>46.78</v>
      </c>
      <c r="C1045" s="3">
        <v>1.73</v>
      </c>
      <c r="D1045" s="4">
        <v>3.4133300000000002</v>
      </c>
      <c r="E1045" s="5">
        <v>28</v>
      </c>
      <c r="F1045" s="3">
        <f t="shared" si="229"/>
        <v>1957.3749999999216</v>
      </c>
      <c r="G1045" s="6">
        <v>3.6</v>
      </c>
      <c r="H1045" s="3">
        <f t="shared" si="221"/>
        <v>508.94802214285716</v>
      </c>
      <c r="I1045" s="3">
        <f t="shared" si="222"/>
        <v>18.821720357142858</v>
      </c>
      <c r="J1045" s="7">
        <f t="shared" si="230"/>
        <v>49680.844292472888</v>
      </c>
      <c r="K1045" s="3">
        <f t="shared" si="223"/>
        <v>37.135689448928581</v>
      </c>
      <c r="L1045" s="7">
        <f t="shared" si="224"/>
        <v>3624.9917966829098</v>
      </c>
      <c r="M1045" s="27">
        <f t="shared" si="218"/>
        <v>16.598110789114269</v>
      </c>
      <c r="N1045" s="9"/>
      <c r="O1045" s="10">
        <f t="shared" si="219"/>
        <v>20.661106693401827</v>
      </c>
      <c r="P1045" s="10"/>
      <c r="Q1045" s="29">
        <f t="shared" si="220"/>
        <v>4.9123982127513316E-2</v>
      </c>
      <c r="R1045" s="6">
        <f t="shared" si="225"/>
        <v>0.9864967886452165</v>
      </c>
      <c r="S1045" s="6">
        <f t="shared" si="231"/>
        <v>10.638916423485611</v>
      </c>
      <c r="T1045" s="13">
        <f t="shared" si="226"/>
        <v>8.764208044800359E-2</v>
      </c>
      <c r="U1045" s="67">
        <f t="shared" si="227"/>
        <v>1.3680244472760617E-2</v>
      </c>
      <c r="V1045" s="13">
        <f t="shared" si="228"/>
        <v>7.3961835975242973E-2</v>
      </c>
      <c r="Y1045" s="28"/>
      <c r="Z1045" s="28"/>
    </row>
    <row r="1046" spans="1:26" x14ac:dyDescent="0.35">
      <c r="A1046" s="1">
        <v>1957.06</v>
      </c>
      <c r="B1046" s="2">
        <v>47.55</v>
      </c>
      <c r="C1046" s="3">
        <v>1.73</v>
      </c>
      <c r="D1046" s="4">
        <v>3.42</v>
      </c>
      <c r="E1046" s="5">
        <v>28.1</v>
      </c>
      <c r="F1046" s="3">
        <f t="shared" si="229"/>
        <v>1957.4583333332548</v>
      </c>
      <c r="G1046" s="6">
        <v>3.8</v>
      </c>
      <c r="H1046" s="3">
        <f t="shared" si="221"/>
        <v>515.48430427046264</v>
      </c>
      <c r="I1046" s="3">
        <f t="shared" si="222"/>
        <v>18.754739145907475</v>
      </c>
      <c r="J1046" s="7">
        <f t="shared" si="230"/>
        <v>50471.443600715756</v>
      </c>
      <c r="K1046" s="3">
        <f t="shared" si="223"/>
        <v>37.075842704626339</v>
      </c>
      <c r="L1046" s="7">
        <f t="shared" si="224"/>
        <v>3630.1227574016384</v>
      </c>
      <c r="M1046" s="27">
        <f t="shared" si="218"/>
        <v>16.729918872472872</v>
      </c>
      <c r="N1046" s="9"/>
      <c r="O1046" s="10">
        <f t="shared" si="219"/>
        <v>20.806763725120575</v>
      </c>
      <c r="P1046" s="10"/>
      <c r="Q1046" s="29">
        <f t="shared" si="220"/>
        <v>4.6547779954751463E-2</v>
      </c>
      <c r="R1046" s="6">
        <f t="shared" si="225"/>
        <v>0.9925044995420178</v>
      </c>
      <c r="S1046" s="6">
        <f t="shared" si="231"/>
        <v>10.457907217798413</v>
      </c>
      <c r="T1046" s="13">
        <f t="shared" si="226"/>
        <v>8.4518127021191436E-2</v>
      </c>
      <c r="U1046" s="67">
        <f t="shared" si="227"/>
        <v>1.4176390525993954E-2</v>
      </c>
      <c r="V1046" s="13">
        <f t="shared" si="228"/>
        <v>7.0341736495197482E-2</v>
      </c>
      <c r="Y1046" s="28"/>
      <c r="Z1046" s="28"/>
    </row>
    <row r="1047" spans="1:26" x14ac:dyDescent="0.35">
      <c r="A1047" s="1">
        <v>1957.07</v>
      </c>
      <c r="B1047" s="2">
        <v>48.51</v>
      </c>
      <c r="C1047" s="3">
        <v>1.74</v>
      </c>
      <c r="D1047" s="4">
        <v>3.4366699999999999</v>
      </c>
      <c r="E1047" s="5">
        <v>28.3</v>
      </c>
      <c r="F1047" s="3">
        <f t="shared" si="229"/>
        <v>1957.5416666665881</v>
      </c>
      <c r="G1047" s="6">
        <v>3.93</v>
      </c>
      <c r="H1047" s="3">
        <f t="shared" si="221"/>
        <v>522.17501024734975</v>
      </c>
      <c r="I1047" s="3">
        <f t="shared" si="222"/>
        <v>18.729839575971734</v>
      </c>
      <c r="J1047" s="7">
        <f t="shared" si="230"/>
        <v>51279.356514316991</v>
      </c>
      <c r="K1047" s="3">
        <f t="shared" si="223"/>
        <v>36.993263089399292</v>
      </c>
      <c r="L1047" s="7">
        <f t="shared" si="224"/>
        <v>3632.8638662555718</v>
      </c>
      <c r="M1047" s="27">
        <f t="shared" si="218"/>
        <v>16.868882383979798</v>
      </c>
      <c r="N1047" s="9"/>
      <c r="O1047" s="10">
        <f t="shared" si="219"/>
        <v>20.959760285685995</v>
      </c>
      <c r="P1047" s="10"/>
      <c r="Q1047" s="29">
        <f t="shared" si="220"/>
        <v>4.455478603235058E-2</v>
      </c>
      <c r="R1047" s="6">
        <f t="shared" si="225"/>
        <v>1.0032749999999999</v>
      </c>
      <c r="S1047" s="6">
        <f t="shared" si="231"/>
        <v>10.306166471440498</v>
      </c>
      <c r="T1047" s="13">
        <f t="shared" si="226"/>
        <v>8.4610876360744047E-2</v>
      </c>
      <c r="U1047" s="67">
        <f t="shared" si="227"/>
        <v>1.4676440623892395E-2</v>
      </c>
      <c r="V1047" s="13">
        <f t="shared" si="228"/>
        <v>6.9934435736851652E-2</v>
      </c>
      <c r="Y1047" s="28"/>
      <c r="Z1047" s="28"/>
    </row>
    <row r="1048" spans="1:26" x14ac:dyDescent="0.35">
      <c r="A1048" s="1">
        <v>1957.08</v>
      </c>
      <c r="B1048" s="2">
        <v>45.84</v>
      </c>
      <c r="C1048" s="3">
        <v>1.75</v>
      </c>
      <c r="D1048" s="4">
        <v>3.4533299999999998</v>
      </c>
      <c r="E1048" s="5">
        <v>28.3</v>
      </c>
      <c r="F1048" s="3">
        <f t="shared" si="229"/>
        <v>1957.6249999999213</v>
      </c>
      <c r="G1048" s="6">
        <v>3.93</v>
      </c>
      <c r="H1048" s="3">
        <f t="shared" si="221"/>
        <v>493.43439434628976</v>
      </c>
      <c r="I1048" s="3">
        <f t="shared" si="222"/>
        <v>18.837482332155478</v>
      </c>
      <c r="J1048" s="7">
        <f t="shared" si="230"/>
        <v>48611.089303400586</v>
      </c>
      <c r="K1048" s="3">
        <f t="shared" si="223"/>
        <v>37.172595921201413</v>
      </c>
      <c r="L1048" s="7">
        <f t="shared" si="224"/>
        <v>3662.0884167563777</v>
      </c>
      <c r="M1048" s="27">
        <f t="shared" si="218"/>
        <v>15.86894272945225</v>
      </c>
      <c r="N1048" s="9"/>
      <c r="O1048" s="10">
        <f t="shared" si="219"/>
        <v>19.702677805273009</v>
      </c>
      <c r="P1048" s="10"/>
      <c r="Q1048" s="29">
        <f t="shared" si="220"/>
        <v>4.6915841253376125E-2</v>
      </c>
      <c r="R1048" s="6">
        <f t="shared" si="225"/>
        <v>1.0040955493531014</v>
      </c>
      <c r="S1048" s="6">
        <f t="shared" si="231"/>
        <v>10.339919166634465</v>
      </c>
      <c r="T1048" s="13">
        <f t="shared" si="226"/>
        <v>9.2098737773285588E-2</v>
      </c>
      <c r="U1048" s="67">
        <f t="shared" si="227"/>
        <v>1.3538612374128123E-2</v>
      </c>
      <c r="V1048" s="13">
        <f t="shared" si="228"/>
        <v>7.8560125399157466E-2</v>
      </c>
      <c r="Y1048" s="28"/>
      <c r="Z1048" s="28"/>
    </row>
    <row r="1049" spans="1:26" x14ac:dyDescent="0.35">
      <c r="A1049" s="1">
        <v>1957.09</v>
      </c>
      <c r="B1049" s="2">
        <v>43.98</v>
      </c>
      <c r="C1049" s="3">
        <v>1.76</v>
      </c>
      <c r="D1049" s="4">
        <v>3.47</v>
      </c>
      <c r="E1049" s="5">
        <v>28.3</v>
      </c>
      <c r="F1049" s="3">
        <f t="shared" si="229"/>
        <v>1957.7083333332546</v>
      </c>
      <c r="G1049" s="6">
        <v>3.92</v>
      </c>
      <c r="H1049" s="3">
        <f t="shared" si="221"/>
        <v>473.41284169611305</v>
      </c>
      <c r="I1049" s="3">
        <f t="shared" si="222"/>
        <v>18.945125088339225</v>
      </c>
      <c r="J1049" s="7">
        <f t="shared" si="230"/>
        <v>46794.182678767953</v>
      </c>
      <c r="K1049" s="3">
        <f t="shared" si="223"/>
        <v>37.352036395759718</v>
      </c>
      <c r="L1049" s="7">
        <f t="shared" si="224"/>
        <v>3692.0376056235746</v>
      </c>
      <c r="M1049" s="27">
        <f t="shared" si="218"/>
        <v>15.157274488962221</v>
      </c>
      <c r="N1049" s="9"/>
      <c r="O1049" s="10">
        <f t="shared" si="219"/>
        <v>18.807961927666788</v>
      </c>
      <c r="P1049" s="10"/>
      <c r="Q1049" s="29">
        <f t="shared" si="220"/>
        <v>4.7728181231553327E-2</v>
      </c>
      <c r="R1049" s="6">
        <f t="shared" si="225"/>
        <v>0.99917347379769827</v>
      </c>
      <c r="S1049" s="6">
        <f t="shared" si="231"/>
        <v>10.382266815888494</v>
      </c>
      <c r="T1049" s="13">
        <f t="shared" si="226"/>
        <v>9.7739940487745036E-2</v>
      </c>
      <c r="U1049" s="67">
        <f t="shared" si="227"/>
        <v>1.3111808465150254E-2</v>
      </c>
      <c r="V1049" s="13">
        <f t="shared" si="228"/>
        <v>8.4628132022594782E-2</v>
      </c>
      <c r="Y1049" s="28"/>
      <c r="Z1049" s="28"/>
    </row>
    <row r="1050" spans="1:26" x14ac:dyDescent="0.35">
      <c r="A1050" s="1">
        <v>1957.1</v>
      </c>
      <c r="B1050" s="2">
        <v>41.24</v>
      </c>
      <c r="C1050" s="3">
        <v>1.77</v>
      </c>
      <c r="D1050" s="4">
        <v>3.4366699999999999</v>
      </c>
      <c r="E1050" s="5">
        <v>28.3</v>
      </c>
      <c r="F1050" s="3">
        <f t="shared" si="229"/>
        <v>1957.7916666665878</v>
      </c>
      <c r="G1050" s="6">
        <v>3.97</v>
      </c>
      <c r="H1050" s="3">
        <f t="shared" si="221"/>
        <v>443.9187265017668</v>
      </c>
      <c r="I1050" s="3">
        <f t="shared" si="222"/>
        <v>19.052767844522968</v>
      </c>
      <c r="J1050" s="7">
        <f t="shared" si="230"/>
        <v>44035.794352376281</v>
      </c>
      <c r="K1050" s="3">
        <f t="shared" si="223"/>
        <v>36.993263089399292</v>
      </c>
      <c r="L1050" s="7">
        <f t="shared" si="224"/>
        <v>3669.6530886755818</v>
      </c>
      <c r="M1050" s="27">
        <f t="shared" si="218"/>
        <v>14.149451489483541</v>
      </c>
      <c r="N1050" s="9"/>
      <c r="O1050" s="10">
        <f t="shared" si="219"/>
        <v>17.551467653382627</v>
      </c>
      <c r="P1050" s="10"/>
      <c r="Q1050" s="29">
        <f t="shared" si="220"/>
        <v>5.1927377075817363E-2</v>
      </c>
      <c r="R1050" s="6">
        <f t="shared" si="225"/>
        <v>1.0240147011474796</v>
      </c>
      <c r="S1050" s="6">
        <f t="shared" si="231"/>
        <v>10.373685600325873</v>
      </c>
      <c r="T1050" s="13">
        <f t="shared" si="226"/>
        <v>0.10420902641504837</v>
      </c>
      <c r="U1050" s="67">
        <f t="shared" si="227"/>
        <v>1.1945438210442916E-2</v>
      </c>
      <c r="V1050" s="13">
        <f t="shared" si="228"/>
        <v>9.2263588204605451E-2</v>
      </c>
      <c r="Y1050" s="28"/>
      <c r="Z1050" s="28"/>
    </row>
    <row r="1051" spans="1:26" x14ac:dyDescent="0.35">
      <c r="A1051" s="1">
        <v>1957.11</v>
      </c>
      <c r="B1051" s="2">
        <v>40.35</v>
      </c>
      <c r="C1051" s="3">
        <v>1.78</v>
      </c>
      <c r="D1051" s="4">
        <v>3.40333</v>
      </c>
      <c r="E1051" s="5">
        <v>28.4</v>
      </c>
      <c r="F1051" s="3">
        <f t="shared" si="229"/>
        <v>1957.8749999999211</v>
      </c>
      <c r="G1051" s="6">
        <v>3.72</v>
      </c>
      <c r="H1051" s="3">
        <f t="shared" si="221"/>
        <v>432.80916021126762</v>
      </c>
      <c r="I1051" s="3">
        <f t="shared" si="222"/>
        <v>19.092944366197187</v>
      </c>
      <c r="J1051" s="7">
        <f t="shared" si="230"/>
        <v>43091.580609676144</v>
      </c>
      <c r="K1051" s="3">
        <f t="shared" si="223"/>
        <v>36.505387836971835</v>
      </c>
      <c r="L1051" s="7">
        <f t="shared" si="224"/>
        <v>3634.5692450143524</v>
      </c>
      <c r="M1051" s="27">
        <f t="shared" si="218"/>
        <v>13.736242235298491</v>
      </c>
      <c r="N1051" s="9"/>
      <c r="O1051" s="10">
        <f t="shared" si="219"/>
        <v>17.035278552833876</v>
      </c>
      <c r="P1051" s="10"/>
      <c r="Q1051" s="29">
        <f t="shared" si="220"/>
        <v>5.647057113726215E-2</v>
      </c>
      <c r="R1051" s="6">
        <f t="shared" si="225"/>
        <v>1.0463665008075973</v>
      </c>
      <c r="S1051" s="6">
        <f t="shared" si="231"/>
        <v>10.585402311365558</v>
      </c>
      <c r="T1051" s="13">
        <f t="shared" si="226"/>
        <v>0.1030470718779708</v>
      </c>
      <c r="U1051" s="67">
        <f t="shared" si="227"/>
        <v>7.9967769609405881E-3</v>
      </c>
      <c r="V1051" s="13">
        <f t="shared" si="228"/>
        <v>9.5050294917030209E-2</v>
      </c>
      <c r="Y1051" s="28"/>
      <c r="Z1051" s="28"/>
    </row>
    <row r="1052" spans="1:26" x14ac:dyDescent="0.35">
      <c r="A1052" s="1">
        <v>1957.12</v>
      </c>
      <c r="B1052" s="2">
        <v>40.33</v>
      </c>
      <c r="C1052" s="3">
        <v>1.79</v>
      </c>
      <c r="D1052" s="4">
        <v>3.37</v>
      </c>
      <c r="E1052" s="5">
        <v>28.4</v>
      </c>
      <c r="F1052" s="3">
        <f t="shared" si="229"/>
        <v>1957.9583333332544</v>
      </c>
      <c r="G1052" s="6">
        <v>3.21</v>
      </c>
      <c r="H1052" s="3">
        <f t="shared" si="221"/>
        <v>432.59463274647891</v>
      </c>
      <c r="I1052" s="3">
        <f t="shared" si="222"/>
        <v>19.200208098591553</v>
      </c>
      <c r="J1052" s="7">
        <f t="shared" si="230"/>
        <v>43229.523505060279</v>
      </c>
      <c r="K1052" s="3">
        <f t="shared" si="223"/>
        <v>36.147877816901413</v>
      </c>
      <c r="L1052" s="7">
        <f t="shared" si="224"/>
        <v>3612.2859958356844</v>
      </c>
      <c r="M1052" s="27">
        <f t="shared" si="218"/>
        <v>13.673246057951394</v>
      </c>
      <c r="N1052" s="9"/>
      <c r="O1052" s="10">
        <f t="shared" si="219"/>
        <v>16.954577613038222</v>
      </c>
      <c r="P1052" s="10"/>
      <c r="Q1052" s="29">
        <f t="shared" si="220"/>
        <v>6.0589559090497437E-2</v>
      </c>
      <c r="R1052" s="6">
        <f t="shared" si="225"/>
        <v>1.0129133037439282</v>
      </c>
      <c r="S1052" s="6">
        <f t="shared" si="231"/>
        <v>11.07621037618423</v>
      </c>
      <c r="T1052" s="13">
        <f t="shared" si="226"/>
        <v>0.10575204998778109</v>
      </c>
      <c r="U1052" s="67">
        <f t="shared" si="227"/>
        <v>3.9987577345161895E-3</v>
      </c>
      <c r="V1052" s="13">
        <f t="shared" si="228"/>
        <v>0.1017532922532649</v>
      </c>
      <c r="Y1052" s="28"/>
      <c r="Z1052" s="28"/>
    </row>
    <row r="1053" spans="1:26" x14ac:dyDescent="0.35">
      <c r="A1053" s="1">
        <v>1958.01</v>
      </c>
      <c r="B1053" s="2">
        <v>41.12</v>
      </c>
      <c r="C1053" s="3">
        <v>1.7833300000000001</v>
      </c>
      <c r="D1053" s="4">
        <v>3.2933300000000001</v>
      </c>
      <c r="E1053" s="5">
        <v>28.6</v>
      </c>
      <c r="F1053" s="3">
        <f t="shared" si="229"/>
        <v>1958.0416666665876</v>
      </c>
      <c r="G1053" s="6">
        <v>3.09</v>
      </c>
      <c r="H1053" s="3">
        <f t="shared" si="221"/>
        <v>437.98407272727269</v>
      </c>
      <c r="I1053" s="3">
        <f t="shared" si="222"/>
        <v>18.994896313636364</v>
      </c>
      <c r="J1053" s="7">
        <f t="shared" si="230"/>
        <v>43926.275751239176</v>
      </c>
      <c r="K1053" s="3">
        <f t="shared" si="223"/>
        <v>35.078455404545458</v>
      </c>
      <c r="L1053" s="7">
        <f t="shared" si="224"/>
        <v>3518.0866177001108</v>
      </c>
      <c r="M1053" s="27">
        <f t="shared" si="218"/>
        <v>13.788431552307641</v>
      </c>
      <c r="N1053" s="9"/>
      <c r="O1053" s="10">
        <f t="shared" si="219"/>
        <v>17.094108854212212</v>
      </c>
      <c r="P1053" s="10"/>
      <c r="Q1053" s="29">
        <f t="shared" si="220"/>
        <v>6.0595434959735558E-2</v>
      </c>
      <c r="R1053" s="6">
        <f t="shared" si="225"/>
        <v>1.0059942405838802</v>
      </c>
      <c r="S1053" s="6">
        <f t="shared" si="231"/>
        <v>11.140784615417505</v>
      </c>
      <c r="T1053" s="13">
        <f t="shared" si="226"/>
        <v>0.10331792901632153</v>
      </c>
      <c r="U1053" s="67">
        <f t="shared" si="227"/>
        <v>4.5866594938437366E-3</v>
      </c>
      <c r="V1053" s="13">
        <f t="shared" si="228"/>
        <v>9.8731269522477794E-2</v>
      </c>
      <c r="Y1053" s="28"/>
      <c r="Z1053" s="28"/>
    </row>
    <row r="1054" spans="1:26" x14ac:dyDescent="0.35">
      <c r="A1054" s="1">
        <v>1958.02</v>
      </c>
      <c r="B1054" s="2">
        <v>41.26</v>
      </c>
      <c r="C1054" s="3">
        <v>1.77667</v>
      </c>
      <c r="D1054" s="4">
        <v>3.2166700000000001</v>
      </c>
      <c r="E1054" s="5">
        <v>28.6</v>
      </c>
      <c r="F1054" s="3">
        <f t="shared" si="229"/>
        <v>1958.1249999999209</v>
      </c>
      <c r="G1054" s="6">
        <v>3.05</v>
      </c>
      <c r="H1054" s="3">
        <f t="shared" si="221"/>
        <v>439.47526363636359</v>
      </c>
      <c r="I1054" s="3">
        <f t="shared" si="222"/>
        <v>18.923958231818183</v>
      </c>
      <c r="J1054" s="7">
        <f t="shared" si="230"/>
        <v>44233.990244594061</v>
      </c>
      <c r="K1054" s="3">
        <f t="shared" si="223"/>
        <v>34.261921868181815</v>
      </c>
      <c r="L1054" s="7">
        <f t="shared" si="224"/>
        <v>3448.5251914706341</v>
      </c>
      <c r="M1054" s="27">
        <f t="shared" si="218"/>
        <v>13.784906390337687</v>
      </c>
      <c r="N1054" s="9"/>
      <c r="O1054" s="10">
        <f t="shared" si="219"/>
        <v>17.08728198881137</v>
      </c>
      <c r="P1054" s="10"/>
      <c r="Q1054" s="29">
        <f t="shared" si="220"/>
        <v>6.1877887208465834E-2</v>
      </c>
      <c r="R1054" s="6">
        <f t="shared" si="225"/>
        <v>1.008545231626615</v>
      </c>
      <c r="S1054" s="6">
        <f t="shared" si="231"/>
        <v>11.207565158695507</v>
      </c>
      <c r="T1054" s="13">
        <f t="shared" si="226"/>
        <v>9.7441652837697568E-2</v>
      </c>
      <c r="U1054" s="67">
        <f t="shared" si="227"/>
        <v>3.9256673672112274E-3</v>
      </c>
      <c r="V1054" s="13">
        <f t="shared" si="228"/>
        <v>9.351598547048634E-2</v>
      </c>
      <c r="Y1054" s="28"/>
      <c r="Z1054" s="28"/>
    </row>
    <row r="1055" spans="1:26" x14ac:dyDescent="0.35">
      <c r="A1055" s="1">
        <v>1958.03</v>
      </c>
      <c r="B1055" s="2">
        <v>42.11</v>
      </c>
      <c r="C1055" s="3">
        <v>1.77</v>
      </c>
      <c r="D1055" s="4">
        <v>3.14</v>
      </c>
      <c r="E1055" s="5">
        <v>28.8</v>
      </c>
      <c r="F1055" s="3">
        <f t="shared" si="229"/>
        <v>1958.2083333332541</v>
      </c>
      <c r="G1055" s="6">
        <v>2.98</v>
      </c>
      <c r="H1055" s="3">
        <f t="shared" si="221"/>
        <v>445.41413854166666</v>
      </c>
      <c r="I1055" s="3">
        <f t="shared" si="222"/>
        <v>18.721990625</v>
      </c>
      <c r="J1055" s="7">
        <f t="shared" si="230"/>
        <v>44988.78243570809</v>
      </c>
      <c r="K1055" s="3">
        <f t="shared" si="223"/>
        <v>33.213022916666667</v>
      </c>
      <c r="L1055" s="7">
        <f t="shared" si="224"/>
        <v>3354.6610507747187</v>
      </c>
      <c r="M1055" s="27">
        <f t="shared" si="218"/>
        <v>13.925589923892947</v>
      </c>
      <c r="N1055" s="9"/>
      <c r="O1055" s="10">
        <f t="shared" si="219"/>
        <v>17.258155337067198</v>
      </c>
      <c r="P1055" s="10"/>
      <c r="Q1055" s="29">
        <f t="shared" si="220"/>
        <v>6.2991250077044619E-2</v>
      </c>
      <c r="R1055" s="6">
        <f t="shared" si="225"/>
        <v>1.011100680921623</v>
      </c>
      <c r="S1055" s="6">
        <f t="shared" si="231"/>
        <v>11.224841007287587</v>
      </c>
      <c r="T1055" s="13">
        <f t="shared" si="226"/>
        <v>9.3547701103946279E-2</v>
      </c>
      <c r="U1055" s="67">
        <f t="shared" si="227"/>
        <v>2.5759344731348666E-3</v>
      </c>
      <c r="V1055" s="13">
        <f t="shared" si="228"/>
        <v>9.0971766630811413E-2</v>
      </c>
      <c r="Y1055" s="28"/>
      <c r="Z1055" s="28"/>
    </row>
    <row r="1056" spans="1:26" x14ac:dyDescent="0.35">
      <c r="A1056" s="1">
        <v>1958.04</v>
      </c>
      <c r="B1056" s="2">
        <v>42.34</v>
      </c>
      <c r="C1056" s="3">
        <v>1.75667</v>
      </c>
      <c r="D1056" s="4">
        <v>3.07</v>
      </c>
      <c r="E1056" s="5">
        <v>28.9</v>
      </c>
      <c r="F1056" s="3">
        <f t="shared" si="229"/>
        <v>1958.2916666665874</v>
      </c>
      <c r="G1056" s="6">
        <v>2.88</v>
      </c>
      <c r="H1056" s="3">
        <f t="shared" si="221"/>
        <v>446.29729619377173</v>
      </c>
      <c r="I1056" s="3">
        <f t="shared" si="222"/>
        <v>18.516699841868515</v>
      </c>
      <c r="J1056" s="7">
        <f t="shared" si="230"/>
        <v>45233.840894955603</v>
      </c>
      <c r="K1056" s="3">
        <f t="shared" si="223"/>
        <v>32.360243252595161</v>
      </c>
      <c r="L1056" s="7">
        <f t="shared" si="224"/>
        <v>3279.827386573304</v>
      </c>
      <c r="M1056" s="27">
        <f t="shared" si="218"/>
        <v>13.913501765262787</v>
      </c>
      <c r="N1056" s="9"/>
      <c r="O1056" s="10">
        <f t="shared" si="219"/>
        <v>17.239665390241068</v>
      </c>
      <c r="P1056" s="10"/>
      <c r="Q1056" s="29">
        <f t="shared" si="220"/>
        <v>6.2677942573584611E-2</v>
      </c>
      <c r="R1056" s="6">
        <f t="shared" si="225"/>
        <v>0.9989596059826652</v>
      </c>
      <c r="S1056" s="6">
        <f t="shared" si="231"/>
        <v>11.310172951844866</v>
      </c>
      <c r="T1056" s="13">
        <f t="shared" si="226"/>
        <v>0.10073307025650857</v>
      </c>
      <c r="U1056" s="67">
        <f t="shared" si="227"/>
        <v>2.7569435246890261E-3</v>
      </c>
      <c r="V1056" s="13">
        <f t="shared" si="228"/>
        <v>9.7976126731819546E-2</v>
      </c>
      <c r="Y1056" s="28"/>
      <c r="Z1056" s="28"/>
    </row>
    <row r="1057" spans="1:26" x14ac:dyDescent="0.35">
      <c r="A1057" s="1">
        <v>1958.05</v>
      </c>
      <c r="B1057" s="2">
        <v>43.7</v>
      </c>
      <c r="C1057" s="3">
        <v>1.74333</v>
      </c>
      <c r="D1057" s="4">
        <v>3</v>
      </c>
      <c r="E1057" s="5">
        <v>28.9</v>
      </c>
      <c r="F1057" s="3">
        <f t="shared" si="229"/>
        <v>1958.3749999999206</v>
      </c>
      <c r="G1057" s="6">
        <v>2.92</v>
      </c>
      <c r="H1057" s="3">
        <f t="shared" si="221"/>
        <v>460.63277854671287</v>
      </c>
      <c r="I1057" s="3">
        <f t="shared" si="222"/>
        <v>18.376085625259517</v>
      </c>
      <c r="J1057" s="7">
        <f t="shared" si="230"/>
        <v>46842.000624236571</v>
      </c>
      <c r="K1057" s="3">
        <f t="shared" si="223"/>
        <v>31.6223875432526</v>
      </c>
      <c r="L1057" s="7">
        <f t="shared" si="224"/>
        <v>3215.6979833572018</v>
      </c>
      <c r="M1057" s="27">
        <f t="shared" si="218"/>
        <v>14.323824968409237</v>
      </c>
      <c r="N1057" s="9"/>
      <c r="O1057" s="10">
        <f t="shared" si="219"/>
        <v>17.74298704580119</v>
      </c>
      <c r="P1057" s="10"/>
      <c r="Q1057" s="29">
        <f t="shared" si="220"/>
        <v>5.9791646042329533E-2</v>
      </c>
      <c r="R1057" s="6">
        <f t="shared" si="225"/>
        <v>0.99814303734021625</v>
      </c>
      <c r="S1057" s="6">
        <f t="shared" si="231"/>
        <v>11.298405915570745</v>
      </c>
      <c r="T1057" s="13">
        <f t="shared" si="226"/>
        <v>9.9350221841863595E-2</v>
      </c>
      <c r="U1057" s="67">
        <f t="shared" si="227"/>
        <v>1.3039334764610722E-3</v>
      </c>
      <c r="V1057" s="13">
        <f t="shared" si="228"/>
        <v>9.8046288365402523E-2</v>
      </c>
      <c r="Y1057" s="28"/>
      <c r="Z1057" s="28"/>
    </row>
    <row r="1058" spans="1:26" x14ac:dyDescent="0.35">
      <c r="A1058" s="1">
        <v>1958.06</v>
      </c>
      <c r="B1058" s="2">
        <v>44.75</v>
      </c>
      <c r="C1058" s="3">
        <v>1.73</v>
      </c>
      <c r="D1058" s="4">
        <v>2.93</v>
      </c>
      <c r="E1058" s="5">
        <v>28.9</v>
      </c>
      <c r="F1058" s="3">
        <f t="shared" si="229"/>
        <v>1958.4583333332539</v>
      </c>
      <c r="G1058" s="6">
        <v>2.97</v>
      </c>
      <c r="H1058" s="3">
        <f t="shared" si="221"/>
        <v>471.70061418685123</v>
      </c>
      <c r="I1058" s="3">
        <f t="shared" si="222"/>
        <v>18.235576816609001</v>
      </c>
      <c r="J1058" s="7">
        <f t="shared" si="230"/>
        <v>48122.027071500699</v>
      </c>
      <c r="K1058" s="3">
        <f t="shared" si="223"/>
        <v>30.884531833910039</v>
      </c>
      <c r="L1058" s="7">
        <f t="shared" si="224"/>
        <v>3150.7830015530071</v>
      </c>
      <c r="M1058" s="27">
        <f t="shared" si="218"/>
        <v>14.635555551956275</v>
      </c>
      <c r="N1058" s="9"/>
      <c r="O1058" s="10">
        <f t="shared" si="219"/>
        <v>18.122451008262175</v>
      </c>
      <c r="P1058" s="10"/>
      <c r="Q1058" s="29">
        <f t="shared" si="220"/>
        <v>5.6955679230707421E-2</v>
      </c>
      <c r="R1058" s="6">
        <f t="shared" si="225"/>
        <v>0.98295343369059929</v>
      </c>
      <c r="S1058" s="6">
        <f t="shared" si="231"/>
        <v>11.27742519767045</v>
      </c>
      <c r="T1058" s="13">
        <f t="shared" si="226"/>
        <v>9.893845306053195E-2</v>
      </c>
      <c r="U1058" s="67">
        <f t="shared" si="227"/>
        <v>2.5234838060506082E-3</v>
      </c>
      <c r="V1058" s="13">
        <f t="shared" si="228"/>
        <v>9.6414969254481342E-2</v>
      </c>
      <c r="Y1058" s="28"/>
      <c r="Z1058" s="28"/>
    </row>
    <row r="1059" spans="1:26" x14ac:dyDescent="0.35">
      <c r="A1059" s="1">
        <v>1958.07</v>
      </c>
      <c r="B1059" s="2">
        <v>45.98</v>
      </c>
      <c r="C1059" s="3">
        <v>1.73</v>
      </c>
      <c r="D1059" s="4">
        <v>2.9133300000000002</v>
      </c>
      <c r="E1059" s="5">
        <v>29</v>
      </c>
      <c r="F1059" s="3">
        <f t="shared" si="229"/>
        <v>1958.5416666665872</v>
      </c>
      <c r="G1059" s="6">
        <v>3.2</v>
      </c>
      <c r="H1059" s="3">
        <f t="shared" si="221"/>
        <v>482.99453172413797</v>
      </c>
      <c r="I1059" s="3">
        <f t="shared" si="222"/>
        <v>18.172695517241383</v>
      </c>
      <c r="J1059" s="7">
        <f t="shared" si="230"/>
        <v>49428.707126049077</v>
      </c>
      <c r="K1059" s="3">
        <f t="shared" si="223"/>
        <v>30.602924295517248</v>
      </c>
      <c r="L1059" s="7">
        <f t="shared" si="224"/>
        <v>3131.8428736740448</v>
      </c>
      <c r="M1059" s="27">
        <f t="shared" si="218"/>
        <v>14.957457101901142</v>
      </c>
      <c r="N1059" s="9"/>
      <c r="O1059" s="10">
        <f t="shared" si="219"/>
        <v>18.513137401047988</v>
      </c>
      <c r="P1059" s="10"/>
      <c r="Q1059" s="29">
        <f t="shared" si="220"/>
        <v>5.2277564534641399E-2</v>
      </c>
      <c r="R1059" s="6">
        <f t="shared" si="225"/>
        <v>0.97426729630230513</v>
      </c>
      <c r="S1059" s="6">
        <f t="shared" si="231"/>
        <v>11.046959049441679</v>
      </c>
      <c r="T1059" s="13">
        <f t="shared" si="226"/>
        <v>9.5423269679408396E-2</v>
      </c>
      <c r="U1059" s="67">
        <f t="shared" si="227"/>
        <v>6.1617487561467232E-3</v>
      </c>
      <c r="V1059" s="13">
        <f t="shared" si="228"/>
        <v>8.9261520923261672E-2</v>
      </c>
      <c r="Y1059" s="28"/>
      <c r="Z1059" s="28"/>
    </row>
    <row r="1060" spans="1:26" x14ac:dyDescent="0.35">
      <c r="A1060" s="1">
        <v>1958.08</v>
      </c>
      <c r="B1060" s="2">
        <v>47.7</v>
      </c>
      <c r="C1060" s="3">
        <v>1.73</v>
      </c>
      <c r="D1060" s="4">
        <v>2.8966699999999999</v>
      </c>
      <c r="E1060" s="5">
        <v>28.9</v>
      </c>
      <c r="F1060" s="3">
        <f t="shared" si="229"/>
        <v>1958.6249999999204</v>
      </c>
      <c r="G1060" s="6">
        <v>3.54</v>
      </c>
      <c r="H1060" s="3">
        <f t="shared" si="221"/>
        <v>502.79596193771636</v>
      </c>
      <c r="I1060" s="3">
        <f t="shared" si="222"/>
        <v>18.235576816609001</v>
      </c>
      <c r="J1060" s="7">
        <f t="shared" si="230"/>
        <v>51610.662491921306</v>
      </c>
      <c r="K1060" s="3">
        <f t="shared" si="223"/>
        <v>30.533207108304499</v>
      </c>
      <c r="L1060" s="7">
        <f t="shared" si="224"/>
        <v>3134.1521534690496</v>
      </c>
      <c r="M1060" s="27">
        <f t="shared" si="218"/>
        <v>15.544566891165926</v>
      </c>
      <c r="N1060" s="9"/>
      <c r="O1060" s="10">
        <f t="shared" si="219"/>
        <v>19.229233309769242</v>
      </c>
      <c r="P1060" s="10"/>
      <c r="Q1060" s="29">
        <f t="shared" si="220"/>
        <v>4.5585163707002899E-2</v>
      </c>
      <c r="R1060" s="6">
        <f t="shared" si="225"/>
        <v>0.98476247609558587</v>
      </c>
      <c r="S1060" s="6">
        <f t="shared" si="231"/>
        <v>10.79993207053263</v>
      </c>
      <c r="T1060" s="13">
        <f t="shared" si="226"/>
        <v>8.8263477388607514E-2</v>
      </c>
      <c r="U1060" s="67">
        <f t="shared" si="227"/>
        <v>9.225849402572539E-3</v>
      </c>
      <c r="V1060" s="13">
        <f t="shared" si="228"/>
        <v>7.9037627986034975E-2</v>
      </c>
      <c r="Y1060" s="28"/>
      <c r="Z1060" s="28"/>
    </row>
    <row r="1061" spans="1:26" x14ac:dyDescent="0.35">
      <c r="A1061" s="1">
        <v>1958.09</v>
      </c>
      <c r="B1061" s="2">
        <v>48.96</v>
      </c>
      <c r="C1061" s="3">
        <v>1.73</v>
      </c>
      <c r="D1061" s="4">
        <v>2.88</v>
      </c>
      <c r="E1061" s="5">
        <v>28.9</v>
      </c>
      <c r="F1061" s="3">
        <f t="shared" si="229"/>
        <v>1958.7083333332537</v>
      </c>
      <c r="G1061" s="6">
        <v>3.76</v>
      </c>
      <c r="H1061" s="3">
        <f t="shared" si="221"/>
        <v>516.07736470588236</v>
      </c>
      <c r="I1061" s="3">
        <f t="shared" si="222"/>
        <v>18.235576816609001</v>
      </c>
      <c r="J1061" s="7">
        <f t="shared" si="230"/>
        <v>53129.949114892785</v>
      </c>
      <c r="K1061" s="3">
        <f t="shared" si="223"/>
        <v>30.357492041522494</v>
      </c>
      <c r="L1061" s="7">
        <f t="shared" si="224"/>
        <v>3125.291124405458</v>
      </c>
      <c r="M1061" s="27">
        <f t="shared" si="218"/>
        <v>15.931923184092847</v>
      </c>
      <c r="N1061" s="9"/>
      <c r="O1061" s="10">
        <f t="shared" si="219"/>
        <v>19.695350298388707</v>
      </c>
      <c r="P1061" s="10"/>
      <c r="Q1061" s="29">
        <f t="shared" si="220"/>
        <v>4.1821066336221305E-2</v>
      </c>
      <c r="R1061" s="6">
        <f t="shared" si="225"/>
        <v>0.9998326910623766</v>
      </c>
      <c r="S1061" s="6">
        <f t="shared" si="231"/>
        <v>10.635367847441842</v>
      </c>
      <c r="T1061" s="13">
        <f t="shared" si="226"/>
        <v>8.8548753510931055E-2</v>
      </c>
      <c r="U1061" s="67">
        <f t="shared" si="227"/>
        <v>1.0635672693254827E-2</v>
      </c>
      <c r="V1061" s="13">
        <f t="shared" si="228"/>
        <v>7.7913080817676228E-2</v>
      </c>
      <c r="Y1061" s="28"/>
      <c r="Z1061" s="28"/>
    </row>
    <row r="1062" spans="1:26" x14ac:dyDescent="0.35">
      <c r="A1062" s="1">
        <v>1958.1</v>
      </c>
      <c r="B1062" s="2">
        <v>50.95</v>
      </c>
      <c r="C1062" s="3">
        <v>1.7366699999999999</v>
      </c>
      <c r="D1062" s="4">
        <v>2.8833299999999999</v>
      </c>
      <c r="E1062" s="5">
        <v>28.9</v>
      </c>
      <c r="F1062" s="3">
        <f t="shared" si="229"/>
        <v>1958.7916666665869</v>
      </c>
      <c r="G1062" s="6">
        <v>3.8</v>
      </c>
      <c r="H1062" s="3">
        <f t="shared" si="221"/>
        <v>537.05354844290673</v>
      </c>
      <c r="I1062" s="3">
        <f t="shared" si="222"/>
        <v>18.305883924913495</v>
      </c>
      <c r="J1062" s="7">
        <f t="shared" si="230"/>
        <v>55446.487060142332</v>
      </c>
      <c r="K1062" s="3">
        <f t="shared" si="223"/>
        <v>30.392592891695504</v>
      </c>
      <c r="L1062" s="7">
        <f t="shared" si="224"/>
        <v>3137.7923363124664</v>
      </c>
      <c r="M1062" s="27">
        <f t="shared" si="218"/>
        <v>16.559803310351576</v>
      </c>
      <c r="N1062" s="9"/>
      <c r="O1062" s="10">
        <f t="shared" si="219"/>
        <v>20.455148275406536</v>
      </c>
      <c r="P1062" s="10"/>
      <c r="Q1062" s="29">
        <f t="shared" si="220"/>
        <v>3.9457090686644367E-2</v>
      </c>
      <c r="R1062" s="6">
        <f t="shared" si="225"/>
        <v>1.008131544683726</v>
      </c>
      <c r="S1062" s="6">
        <f t="shared" si="231"/>
        <v>10.633588455346052</v>
      </c>
      <c r="T1062" s="13">
        <f t="shared" si="226"/>
        <v>8.6206590168450337E-2</v>
      </c>
      <c r="U1062" s="67">
        <f t="shared" si="227"/>
        <v>9.6155994588935645E-3</v>
      </c>
      <c r="V1062" s="13">
        <f t="shared" si="228"/>
        <v>7.6590990709556772E-2</v>
      </c>
      <c r="Y1062" s="28"/>
      <c r="Z1062" s="28"/>
    </row>
    <row r="1063" spans="1:26" x14ac:dyDescent="0.35">
      <c r="A1063" s="1">
        <v>1958.11</v>
      </c>
      <c r="B1063" s="2">
        <v>52.5</v>
      </c>
      <c r="C1063" s="3">
        <v>1.74333</v>
      </c>
      <c r="D1063" s="4">
        <v>2.8866700000000001</v>
      </c>
      <c r="E1063" s="5">
        <v>29</v>
      </c>
      <c r="F1063" s="3">
        <f t="shared" si="229"/>
        <v>1958.8749999999202</v>
      </c>
      <c r="G1063" s="6">
        <v>3.74</v>
      </c>
      <c r="H1063" s="3">
        <f t="shared" si="221"/>
        <v>551.48353448275861</v>
      </c>
      <c r="I1063" s="3">
        <f t="shared" si="222"/>
        <v>18.312719812758623</v>
      </c>
      <c r="J1063" s="7">
        <f t="shared" si="230"/>
        <v>57093.821300795949</v>
      </c>
      <c r="K1063" s="3">
        <f t="shared" si="223"/>
        <v>30.322875704482762</v>
      </c>
      <c r="L1063" s="7">
        <f t="shared" si="224"/>
        <v>3139.2575454165458</v>
      </c>
      <c r="M1063" s="27">
        <f t="shared" si="218"/>
        <v>16.988883579386336</v>
      </c>
      <c r="N1063" s="9"/>
      <c r="O1063" s="10">
        <f t="shared" si="219"/>
        <v>20.965610881429534</v>
      </c>
      <c r="P1063" s="10"/>
      <c r="Q1063" s="29">
        <f t="shared" si="220"/>
        <v>3.9721033431446305E-2</v>
      </c>
      <c r="R1063" s="6">
        <f t="shared" si="225"/>
        <v>0.99324246095862645</v>
      </c>
      <c r="S1063" s="6">
        <f t="shared" si="231"/>
        <v>10.68309024482933</v>
      </c>
      <c r="T1063" s="13">
        <f t="shared" si="226"/>
        <v>8.4644019951249705E-2</v>
      </c>
      <c r="U1063" s="67">
        <f t="shared" si="227"/>
        <v>8.4141428860657896E-3</v>
      </c>
      <c r="V1063" s="13">
        <f t="shared" si="228"/>
        <v>7.6229877065183915E-2</v>
      </c>
      <c r="Y1063" s="28"/>
      <c r="Z1063" s="28"/>
    </row>
    <row r="1064" spans="1:26" x14ac:dyDescent="0.35">
      <c r="A1064" s="1">
        <v>1958.12</v>
      </c>
      <c r="B1064" s="2">
        <v>53.49</v>
      </c>
      <c r="C1064" s="3">
        <v>1.75</v>
      </c>
      <c r="D1064" s="4">
        <v>2.89</v>
      </c>
      <c r="E1064" s="5">
        <v>28.9</v>
      </c>
      <c r="F1064" s="3">
        <f t="shared" si="229"/>
        <v>1958.9583333332534</v>
      </c>
      <c r="G1064" s="6">
        <v>3.86</v>
      </c>
      <c r="H1064" s="3">
        <f t="shared" si="221"/>
        <v>563.82716989619382</v>
      </c>
      <c r="I1064" s="3">
        <f t="shared" si="222"/>
        <v>18.446392733564018</v>
      </c>
      <c r="J1064" s="7">
        <f t="shared" si="230"/>
        <v>58530.872187131739</v>
      </c>
      <c r="K1064" s="3">
        <f t="shared" si="223"/>
        <v>30.462900000000005</v>
      </c>
      <c r="L1064" s="7">
        <f t="shared" si="224"/>
        <v>3162.3522269734667</v>
      </c>
      <c r="M1064" s="27">
        <f t="shared" si="218"/>
        <v>17.358357365369965</v>
      </c>
      <c r="N1064" s="9"/>
      <c r="O1064" s="10">
        <f t="shared" si="219"/>
        <v>21.399510465598834</v>
      </c>
      <c r="P1064" s="10"/>
      <c r="Q1064" s="29">
        <f t="shared" si="220"/>
        <v>3.7338063210747875E-2</v>
      </c>
      <c r="R1064" s="6">
        <f t="shared" si="225"/>
        <v>0.99014892310714775</v>
      </c>
      <c r="S1064" s="6">
        <f t="shared" si="231"/>
        <v>10.647614758377303</v>
      </c>
      <c r="T1064" s="13">
        <f t="shared" si="226"/>
        <v>8.3029357272975668E-2</v>
      </c>
      <c r="U1064" s="67">
        <f t="shared" si="227"/>
        <v>6.4466390086725944E-3</v>
      </c>
      <c r="V1064" s="13">
        <f t="shared" si="228"/>
        <v>7.6582718264303073E-2</v>
      </c>
      <c r="Y1064" s="28"/>
      <c r="Z1064" s="28"/>
    </row>
    <row r="1065" spans="1:26" x14ac:dyDescent="0.35">
      <c r="A1065" s="1">
        <v>1959.01</v>
      </c>
      <c r="B1065" s="2">
        <v>55.62</v>
      </c>
      <c r="C1065" s="3">
        <v>1.75667</v>
      </c>
      <c r="D1065" s="4">
        <v>2.96333</v>
      </c>
      <c r="E1065" s="5">
        <v>29</v>
      </c>
      <c r="F1065" s="3">
        <f t="shared" si="229"/>
        <v>1959.0416666665867</v>
      </c>
      <c r="G1065" s="6">
        <v>4.0199999999999996</v>
      </c>
      <c r="H1065" s="3">
        <f t="shared" si="221"/>
        <v>584.25741310344824</v>
      </c>
      <c r="I1065" s="3">
        <f t="shared" si="222"/>
        <v>18.452849152758624</v>
      </c>
      <c r="J1065" s="7">
        <f t="shared" si="230"/>
        <v>60811.367231543896</v>
      </c>
      <c r="K1065" s="3">
        <f t="shared" si="223"/>
        <v>31.128146709310347</v>
      </c>
      <c r="L1065" s="7">
        <f t="shared" si="224"/>
        <v>3239.9163764518339</v>
      </c>
      <c r="M1065" s="27">
        <f t="shared" si="218"/>
        <v>17.980339342993396</v>
      </c>
      <c r="N1065" s="9"/>
      <c r="O1065" s="10">
        <f t="shared" si="219"/>
        <v>22.140010454221382</v>
      </c>
      <c r="P1065" s="10"/>
      <c r="Q1065" s="29">
        <f t="shared" si="220"/>
        <v>3.4520700487024679E-2</v>
      </c>
      <c r="R1065" s="6">
        <f t="shared" si="225"/>
        <v>1.0082641214080816</v>
      </c>
      <c r="S1065" s="6">
        <f t="shared" si="231"/>
        <v>10.506370064988896</v>
      </c>
      <c r="T1065" s="13">
        <f t="shared" si="226"/>
        <v>7.4217664652789228E-2</v>
      </c>
      <c r="U1065" s="67">
        <f t="shared" si="227"/>
        <v>7.9385311846511541E-3</v>
      </c>
      <c r="V1065" s="13">
        <f t="shared" si="228"/>
        <v>6.6279133468138074E-2</v>
      </c>
      <c r="Y1065" s="28"/>
      <c r="Z1065" s="28"/>
    </row>
    <row r="1066" spans="1:26" x14ac:dyDescent="0.35">
      <c r="A1066" s="1">
        <v>1959.02</v>
      </c>
      <c r="B1066" s="2">
        <v>54.77</v>
      </c>
      <c r="C1066" s="3">
        <v>1.7633300000000001</v>
      </c>
      <c r="D1066" s="4">
        <v>3.03667</v>
      </c>
      <c r="E1066" s="5">
        <v>28.9</v>
      </c>
      <c r="F1066" s="3">
        <f t="shared" si="229"/>
        <v>1959.12499999992</v>
      </c>
      <c r="G1066" s="6">
        <v>3.96</v>
      </c>
      <c r="H1066" s="3">
        <f t="shared" si="221"/>
        <v>577.31938858131491</v>
      </c>
      <c r="I1066" s="3">
        <f t="shared" si="222"/>
        <v>18.586901542214534</v>
      </c>
      <c r="J1066" s="7">
        <f t="shared" si="230"/>
        <v>60250.450915472778</v>
      </c>
      <c r="K1066" s="3">
        <f t="shared" si="223"/>
        <v>32.008918526989625</v>
      </c>
      <c r="L1066" s="7">
        <f t="shared" si="224"/>
        <v>3340.5283326910489</v>
      </c>
      <c r="M1066" s="27">
        <f t="shared" si="218"/>
        <v>17.759169263611426</v>
      </c>
      <c r="N1066" s="9"/>
      <c r="O1066" s="10">
        <f t="shared" si="219"/>
        <v>21.841682331178731</v>
      </c>
      <c r="P1066" s="10"/>
      <c r="Q1066" s="29">
        <f t="shared" si="220"/>
        <v>3.6314250209677823E-2</v>
      </c>
      <c r="R1066" s="6">
        <f t="shared" si="225"/>
        <v>1.0008463720204186</v>
      </c>
      <c r="S1066" s="6">
        <f t="shared" si="231"/>
        <v>10.629850640144006</v>
      </c>
      <c r="T1066" s="13">
        <f t="shared" si="226"/>
        <v>7.4355617986946898E-2</v>
      </c>
      <c r="U1066" s="67">
        <f t="shared" si="227"/>
        <v>5.5859953236327975E-3</v>
      </c>
      <c r="V1066" s="13">
        <f t="shared" si="228"/>
        <v>6.8769622663314101E-2</v>
      </c>
      <c r="Y1066" s="28"/>
      <c r="Z1066" s="28"/>
    </row>
    <row r="1067" spans="1:26" x14ac:dyDescent="0.35">
      <c r="A1067" s="1">
        <v>1959.03</v>
      </c>
      <c r="B1067" s="2">
        <v>56.16</v>
      </c>
      <c r="C1067" s="3">
        <v>1.77</v>
      </c>
      <c r="D1067" s="4">
        <v>3.11</v>
      </c>
      <c r="E1067" s="5">
        <v>28.9</v>
      </c>
      <c r="F1067" s="3">
        <f t="shared" si="229"/>
        <v>1959.2083333332532</v>
      </c>
      <c r="G1067" s="6">
        <v>3.99</v>
      </c>
      <c r="H1067" s="3">
        <f t="shared" si="221"/>
        <v>591.97109480968857</v>
      </c>
      <c r="I1067" s="3">
        <f t="shared" si="222"/>
        <v>18.657208650519035</v>
      </c>
      <c r="J1067" s="7">
        <f t="shared" si="230"/>
        <v>61941.797789355187</v>
      </c>
      <c r="K1067" s="3">
        <f t="shared" si="223"/>
        <v>32.781875086505195</v>
      </c>
      <c r="L1067" s="7">
        <f t="shared" si="224"/>
        <v>3430.1814658991216</v>
      </c>
      <c r="M1067" s="27">
        <f t="shared" si="218"/>
        <v>18.200871845485644</v>
      </c>
      <c r="N1067" s="9"/>
      <c r="O1067" s="10">
        <f t="shared" si="219"/>
        <v>22.355431528386649</v>
      </c>
      <c r="P1067" s="10"/>
      <c r="Q1067" s="29">
        <f t="shared" si="220"/>
        <v>3.4647733018719234E-2</v>
      </c>
      <c r="R1067" s="6">
        <f t="shared" si="225"/>
        <v>0.99275673824349686</v>
      </c>
      <c r="S1067" s="6">
        <f t="shared" si="231"/>
        <v>10.638847448307056</v>
      </c>
      <c r="T1067" s="13">
        <f t="shared" si="226"/>
        <v>6.8426001852675888E-2</v>
      </c>
      <c r="U1067" s="67">
        <f t="shared" si="227"/>
        <v>4.3665738240288299E-3</v>
      </c>
      <c r="V1067" s="13">
        <f t="shared" si="228"/>
        <v>6.4059428028647059E-2</v>
      </c>
      <c r="Y1067" s="28"/>
      <c r="Z1067" s="28"/>
    </row>
    <row r="1068" spans="1:26" x14ac:dyDescent="0.35">
      <c r="A1068" s="1">
        <v>1959.04</v>
      </c>
      <c r="B1068" s="2">
        <v>57.1</v>
      </c>
      <c r="C1068" s="3">
        <v>1.77667</v>
      </c>
      <c r="D1068" s="4">
        <v>3.2066699999999999</v>
      </c>
      <c r="E1068" s="5">
        <v>29</v>
      </c>
      <c r="F1068" s="3">
        <f t="shared" si="229"/>
        <v>1959.2916666665865</v>
      </c>
      <c r="G1068" s="6">
        <v>4.12</v>
      </c>
      <c r="H1068" s="3">
        <f t="shared" si="221"/>
        <v>599.80399655172414</v>
      </c>
      <c r="I1068" s="3">
        <f t="shared" si="222"/>
        <v>18.662938118275864</v>
      </c>
      <c r="J1068" s="7">
        <f t="shared" si="230"/>
        <v>62924.140816738647</v>
      </c>
      <c r="K1068" s="3">
        <f t="shared" si="223"/>
        <v>33.684299152758619</v>
      </c>
      <c r="L1068" s="7">
        <f t="shared" si="224"/>
        <v>3533.7470163364501</v>
      </c>
      <c r="M1068" s="27">
        <f t="shared" si="218"/>
        <v>18.430753048783423</v>
      </c>
      <c r="N1068" s="9"/>
      <c r="O1068" s="10">
        <f t="shared" si="219"/>
        <v>22.60614173848397</v>
      </c>
      <c r="P1068" s="10"/>
      <c r="Q1068" s="29">
        <f t="shared" si="220"/>
        <v>3.2587143118029183E-2</v>
      </c>
      <c r="R1068" s="6">
        <f t="shared" si="225"/>
        <v>0.98812298241161645</v>
      </c>
      <c r="S1068" s="6">
        <f t="shared" si="231"/>
        <v>10.525367534584387</v>
      </c>
      <c r="T1068" s="13">
        <f t="shared" si="226"/>
        <v>6.8558111969220015E-2</v>
      </c>
      <c r="U1068" s="67">
        <f t="shared" si="227"/>
        <v>6.3737162470174358E-3</v>
      </c>
      <c r="V1068" s="13">
        <f t="shared" si="228"/>
        <v>6.2184395722202579E-2</v>
      </c>
      <c r="Y1068" s="28"/>
      <c r="Z1068" s="28"/>
    </row>
    <row r="1069" spans="1:26" x14ac:dyDescent="0.35">
      <c r="A1069" s="1">
        <v>1959.05</v>
      </c>
      <c r="B1069" s="2">
        <v>57.96</v>
      </c>
      <c r="C1069" s="3">
        <v>1.7833300000000001</v>
      </c>
      <c r="D1069" s="4">
        <v>3.3033299999999999</v>
      </c>
      <c r="E1069" s="5">
        <v>29</v>
      </c>
      <c r="F1069" s="3">
        <f t="shared" si="229"/>
        <v>1959.3749999999197</v>
      </c>
      <c r="G1069" s="6">
        <v>4.3099999999999996</v>
      </c>
      <c r="H1069" s="3">
        <f t="shared" si="221"/>
        <v>608.83782206896558</v>
      </c>
      <c r="I1069" s="3">
        <f t="shared" si="222"/>
        <v>18.732897743793107</v>
      </c>
      <c r="J1069" s="7">
        <f t="shared" si="230"/>
        <v>64035.628909662555</v>
      </c>
      <c r="K1069" s="3">
        <f t="shared" si="223"/>
        <v>34.699659123103451</v>
      </c>
      <c r="L1069" s="7">
        <f t="shared" si="224"/>
        <v>3649.5999662897793</v>
      </c>
      <c r="M1069" s="27">
        <f t="shared" si="218"/>
        <v>18.692721439594187</v>
      </c>
      <c r="N1069" s="9"/>
      <c r="O1069" s="10">
        <f t="shared" si="219"/>
        <v>22.894229168466886</v>
      </c>
      <c r="P1069" s="10"/>
      <c r="Q1069" s="29">
        <f t="shared" si="220"/>
        <v>3.0354324726054621E-2</v>
      </c>
      <c r="R1069" s="6">
        <f t="shared" si="225"/>
        <v>1.0011775987524087</v>
      </c>
      <c r="S1069" s="6">
        <f t="shared" si="231"/>
        <v>10.400357559251926</v>
      </c>
      <c r="T1069" s="13">
        <f t="shared" si="226"/>
        <v>7.0084989449439972E-2</v>
      </c>
      <c r="U1069" s="67">
        <f t="shared" si="227"/>
        <v>6.7048696109144323E-3</v>
      </c>
      <c r="V1069" s="13">
        <f t="shared" si="228"/>
        <v>6.3380119838525539E-2</v>
      </c>
      <c r="Y1069" s="28"/>
      <c r="Z1069" s="28"/>
    </row>
    <row r="1070" spans="1:26" x14ac:dyDescent="0.35">
      <c r="A1070" s="1">
        <v>1959.06</v>
      </c>
      <c r="B1070" s="2">
        <v>57.46</v>
      </c>
      <c r="C1070" s="3">
        <v>1.79</v>
      </c>
      <c r="D1070" s="4">
        <v>3.4</v>
      </c>
      <c r="E1070" s="5">
        <v>29.1</v>
      </c>
      <c r="F1070" s="3">
        <f t="shared" si="229"/>
        <v>1959.458333333253</v>
      </c>
      <c r="G1070" s="6">
        <v>4.34</v>
      </c>
      <c r="H1070" s="3">
        <f t="shared" si="221"/>
        <v>601.51142061855671</v>
      </c>
      <c r="I1070" s="3">
        <f t="shared" si="222"/>
        <v>18.738347422680413</v>
      </c>
      <c r="J1070" s="7">
        <f t="shared" si="230"/>
        <v>63429.297925210587</v>
      </c>
      <c r="K1070" s="3">
        <f t="shared" si="223"/>
        <v>35.592391752577321</v>
      </c>
      <c r="L1070" s="7">
        <f t="shared" si="224"/>
        <v>3753.2128949828752</v>
      </c>
      <c r="M1070" s="27">
        <f t="shared" si="218"/>
        <v>18.448591397066483</v>
      </c>
      <c r="N1070" s="9"/>
      <c r="O1070" s="10">
        <f t="shared" si="219"/>
        <v>22.562214820417086</v>
      </c>
      <c r="P1070" s="10"/>
      <c r="Q1070" s="29">
        <f t="shared" si="220"/>
        <v>3.0685698424929693E-2</v>
      </c>
      <c r="R1070" s="6">
        <f t="shared" si="225"/>
        <v>0.99880191558246589</v>
      </c>
      <c r="S1070" s="6">
        <f t="shared" si="231"/>
        <v>10.376822859546767</v>
      </c>
      <c r="T1070" s="13">
        <f t="shared" si="226"/>
        <v>6.5072848326618082E-2</v>
      </c>
      <c r="U1070" s="67">
        <f t="shared" si="227"/>
        <v>5.0739736032758831E-3</v>
      </c>
      <c r="V1070" s="13">
        <f t="shared" si="228"/>
        <v>5.9998874723342199E-2</v>
      </c>
      <c r="Y1070" s="28"/>
      <c r="Z1070" s="28"/>
    </row>
    <row r="1071" spans="1:26" x14ac:dyDescent="0.35">
      <c r="A1071" s="1">
        <v>1959.07</v>
      </c>
      <c r="B1071" s="2">
        <v>59.74</v>
      </c>
      <c r="C1071" s="3">
        <v>1.79667</v>
      </c>
      <c r="D1071" s="4">
        <v>3.41</v>
      </c>
      <c r="E1071" s="5">
        <v>29.2</v>
      </c>
      <c r="F1071" s="3">
        <f t="shared" si="229"/>
        <v>1959.5416666665863</v>
      </c>
      <c r="G1071" s="6">
        <v>4.4000000000000004</v>
      </c>
      <c r="H1071" s="3">
        <f t="shared" si="221"/>
        <v>623.23755000000017</v>
      </c>
      <c r="I1071" s="3">
        <f t="shared" si="222"/>
        <v>18.743759775000004</v>
      </c>
      <c r="J1071" s="7">
        <f t="shared" si="230"/>
        <v>65885.025906837545</v>
      </c>
      <c r="K1071" s="3">
        <f t="shared" si="223"/>
        <v>35.574825000000004</v>
      </c>
      <c r="L1071" s="7">
        <f t="shared" si="224"/>
        <v>3760.7622755660527</v>
      </c>
      <c r="M1071" s="27">
        <f t="shared" si="218"/>
        <v>19.090533975796522</v>
      </c>
      <c r="N1071" s="9"/>
      <c r="O1071" s="10">
        <f t="shared" si="219"/>
        <v>23.310742907975129</v>
      </c>
      <c r="P1071" s="10"/>
      <c r="Q1071" s="29">
        <f t="shared" si="220"/>
        <v>2.9470635773643318E-2</v>
      </c>
      <c r="R1071" s="6">
        <f t="shared" si="225"/>
        <v>1.0012626276101042</v>
      </c>
      <c r="S1071" s="6">
        <f t="shared" si="231"/>
        <v>10.32889606159107</v>
      </c>
      <c r="T1071" s="13">
        <f t="shared" si="226"/>
        <v>5.5911077489659178E-2</v>
      </c>
      <c r="U1071" s="67">
        <f t="shared" si="227"/>
        <v>4.4513692227852175E-3</v>
      </c>
      <c r="V1071" s="13">
        <f t="shared" si="228"/>
        <v>5.145970826687396E-2</v>
      </c>
      <c r="Y1071" s="28"/>
      <c r="Z1071" s="28"/>
    </row>
    <row r="1072" spans="1:26" x14ac:dyDescent="0.35">
      <c r="A1072" s="1">
        <v>1959.08</v>
      </c>
      <c r="B1072" s="2">
        <v>59.4</v>
      </c>
      <c r="C1072" s="3">
        <v>1.8033300000000001</v>
      </c>
      <c r="D1072" s="4">
        <v>3.42</v>
      </c>
      <c r="E1072" s="5">
        <v>29.2</v>
      </c>
      <c r="F1072" s="3">
        <f t="shared" si="229"/>
        <v>1959.6249999999195</v>
      </c>
      <c r="G1072" s="6">
        <v>4.43</v>
      </c>
      <c r="H1072" s="3">
        <f t="shared" si="221"/>
        <v>619.69049999999993</v>
      </c>
      <c r="I1072" s="3">
        <f t="shared" si="222"/>
        <v>18.813240225000001</v>
      </c>
      <c r="J1072" s="7">
        <f t="shared" si="230"/>
        <v>65675.788012167119</v>
      </c>
      <c r="K1072" s="3">
        <f t="shared" si="223"/>
        <v>35.679150000000007</v>
      </c>
      <c r="L1072" s="7">
        <f t="shared" si="224"/>
        <v>3781.3332491853803</v>
      </c>
      <c r="M1072" s="27">
        <f t="shared" si="218"/>
        <v>18.958803640750212</v>
      </c>
      <c r="N1072" s="9"/>
      <c r="O1072" s="10">
        <f t="shared" si="219"/>
        <v>23.114626571364777</v>
      </c>
      <c r="P1072" s="10"/>
      <c r="Q1072" s="29">
        <f t="shared" si="220"/>
        <v>2.9104756200802426E-2</v>
      </c>
      <c r="R1072" s="6">
        <f t="shared" si="225"/>
        <v>0.98388762999034785</v>
      </c>
      <c r="S1072" s="6">
        <f t="shared" si="231"/>
        <v>10.341937610940331</v>
      </c>
      <c r="T1072" s="13">
        <f t="shared" si="226"/>
        <v>5.5375496521499867E-2</v>
      </c>
      <c r="U1072" s="67">
        <f t="shared" si="227"/>
        <v>4.5576778834710563E-3</v>
      </c>
      <c r="V1072" s="13">
        <f t="shared" si="228"/>
        <v>5.0817818638028811E-2</v>
      </c>
      <c r="Y1072" s="28"/>
      <c r="Z1072" s="28"/>
    </row>
    <row r="1073" spans="1:26" x14ac:dyDescent="0.35">
      <c r="A1073" s="1">
        <v>1959.09</v>
      </c>
      <c r="B1073" s="2">
        <v>57.05</v>
      </c>
      <c r="C1073" s="3">
        <v>1.81</v>
      </c>
      <c r="D1073" s="4">
        <v>3.43</v>
      </c>
      <c r="E1073" s="5">
        <v>29.3</v>
      </c>
      <c r="F1073" s="3">
        <f t="shared" si="229"/>
        <v>1959.7083333332528</v>
      </c>
      <c r="G1073" s="6">
        <v>4.68</v>
      </c>
      <c r="H1073" s="3">
        <f t="shared" si="221"/>
        <v>593.14281399317395</v>
      </c>
      <c r="I1073" s="3">
        <f t="shared" si="222"/>
        <v>18.818378498293516</v>
      </c>
      <c r="J1073" s="7">
        <f t="shared" si="230"/>
        <v>63028.422036223223</v>
      </c>
      <c r="K1073" s="3">
        <f t="shared" si="223"/>
        <v>35.661347098976115</v>
      </c>
      <c r="L1073" s="7">
        <f t="shared" si="224"/>
        <v>3789.4388708894958</v>
      </c>
      <c r="M1073" s="27">
        <f t="shared" si="218"/>
        <v>18.123290556758626</v>
      </c>
      <c r="N1073" s="9"/>
      <c r="O1073" s="10">
        <f t="shared" si="219"/>
        <v>22.065621822784518</v>
      </c>
      <c r="P1073" s="10"/>
      <c r="Q1073" s="29">
        <f t="shared" si="220"/>
        <v>2.8957426532419783E-2</v>
      </c>
      <c r="R1073" s="6">
        <f t="shared" si="225"/>
        <v>1.0158648196265918</v>
      </c>
      <c r="S1073" s="6">
        <f t="shared" si="231"/>
        <v>10.140576483879002</v>
      </c>
      <c r="T1073" s="13">
        <f t="shared" si="226"/>
        <v>6.0105380962148791E-2</v>
      </c>
      <c r="U1073" s="67">
        <f t="shared" si="227"/>
        <v>3.4376210664397444E-3</v>
      </c>
      <c r="V1073" s="13">
        <f t="shared" si="228"/>
        <v>5.6667759895709047E-2</v>
      </c>
      <c r="Y1073" s="28"/>
      <c r="Z1073" s="28"/>
    </row>
    <row r="1074" spans="1:26" x14ac:dyDescent="0.35">
      <c r="A1074" s="1">
        <v>1959.1</v>
      </c>
      <c r="B1074" s="2">
        <v>57</v>
      </c>
      <c r="C1074" s="3">
        <v>1.81667</v>
      </c>
      <c r="D1074" s="4">
        <v>3.4166699999999999</v>
      </c>
      <c r="E1074" s="5">
        <v>29.4</v>
      </c>
      <c r="F1074" s="3">
        <f t="shared" si="229"/>
        <v>1959.791666666586</v>
      </c>
      <c r="G1074" s="6">
        <v>4.53</v>
      </c>
      <c r="H1074" s="3">
        <f t="shared" si="221"/>
        <v>590.60724489795928</v>
      </c>
      <c r="I1074" s="3">
        <f t="shared" si="222"/>
        <v>18.823481817346941</v>
      </c>
      <c r="J1074" s="7">
        <f t="shared" si="230"/>
        <v>62925.672656844712</v>
      </c>
      <c r="K1074" s="3">
        <f t="shared" si="223"/>
        <v>35.401930796938778</v>
      </c>
      <c r="L1074" s="7">
        <f t="shared" si="224"/>
        <v>3771.8641753765191</v>
      </c>
      <c r="M1074" s="27">
        <f t="shared" si="218"/>
        <v>18.021962441515438</v>
      </c>
      <c r="N1074" s="9"/>
      <c r="O1074" s="10">
        <f t="shared" si="219"/>
        <v>21.913293512657287</v>
      </c>
      <c r="P1074" s="10"/>
      <c r="Q1074" s="29">
        <f t="shared" si="220"/>
        <v>3.1973736478613686E-2</v>
      </c>
      <c r="R1074" s="6">
        <f t="shared" si="225"/>
        <v>1.0037750000000001</v>
      </c>
      <c r="S1074" s="6">
        <f t="shared" si="231"/>
        <v>10.266415938458104</v>
      </c>
      <c r="T1074" s="13">
        <f t="shared" si="226"/>
        <v>6.1127011426896694E-2</v>
      </c>
      <c r="U1074" s="67">
        <f t="shared" si="227"/>
        <v>2.6821007016599729E-3</v>
      </c>
      <c r="V1074" s="13">
        <f t="shared" si="228"/>
        <v>5.8444910725236721E-2</v>
      </c>
      <c r="Y1074" s="28"/>
      <c r="Z1074" s="28"/>
    </row>
    <row r="1075" spans="1:26" x14ac:dyDescent="0.35">
      <c r="A1075" s="1">
        <v>1959.11</v>
      </c>
      <c r="B1075" s="2">
        <v>57.23</v>
      </c>
      <c r="C1075" s="3">
        <v>1.8233299999999999</v>
      </c>
      <c r="D1075" s="4">
        <v>3.40333</v>
      </c>
      <c r="E1075" s="5">
        <v>29.4</v>
      </c>
      <c r="F1075" s="3">
        <f t="shared" si="229"/>
        <v>1959.8749999999193</v>
      </c>
      <c r="G1075" s="6">
        <v>4.53</v>
      </c>
      <c r="H1075" s="3">
        <f t="shared" si="221"/>
        <v>592.99039693877546</v>
      </c>
      <c r="I1075" s="3">
        <f t="shared" si="222"/>
        <v>18.892489611224491</v>
      </c>
      <c r="J1075" s="7">
        <f t="shared" si="230"/>
        <v>63347.323421842215</v>
      </c>
      <c r="K1075" s="3">
        <f t="shared" si="223"/>
        <v>35.263707978571432</v>
      </c>
      <c r="L1075" s="7">
        <f t="shared" si="224"/>
        <v>3767.1124623669107</v>
      </c>
      <c r="M1075" s="27">
        <f t="shared" si="218"/>
        <v>18.071789130570217</v>
      </c>
      <c r="N1075" s="9"/>
      <c r="O1075" s="10">
        <f t="shared" si="219"/>
        <v>21.945863395901188</v>
      </c>
      <c r="P1075" s="10"/>
      <c r="Q1075" s="29">
        <f t="shared" si="220"/>
        <v>3.1390612264807667E-2</v>
      </c>
      <c r="R1075" s="6">
        <f t="shared" si="225"/>
        <v>0.99110624580365825</v>
      </c>
      <c r="S1075" s="6">
        <f t="shared" si="231"/>
        <v>10.305171658625785</v>
      </c>
      <c r="T1075" s="13">
        <f t="shared" si="226"/>
        <v>6.0904418264419391E-2</v>
      </c>
      <c r="U1075" s="67">
        <f t="shared" si="227"/>
        <v>2.0766310364799256E-3</v>
      </c>
      <c r="V1075" s="13">
        <f t="shared" si="228"/>
        <v>5.8827787227939465E-2</v>
      </c>
      <c r="Y1075" s="28"/>
      <c r="Z1075" s="28"/>
    </row>
    <row r="1076" spans="1:26" x14ac:dyDescent="0.35">
      <c r="A1076" s="1">
        <v>1959.12</v>
      </c>
      <c r="B1076" s="2">
        <v>59.06</v>
      </c>
      <c r="C1076" s="3">
        <v>1.83</v>
      </c>
      <c r="D1076" s="4">
        <v>3.39</v>
      </c>
      <c r="E1076" s="5">
        <v>29.4</v>
      </c>
      <c r="F1076" s="3">
        <f t="shared" si="229"/>
        <v>1959.9583333332525</v>
      </c>
      <c r="G1076" s="6">
        <v>4.6900000000000004</v>
      </c>
      <c r="H1076" s="3">
        <f t="shared" si="221"/>
        <v>611.95199795918381</v>
      </c>
      <c r="I1076" s="3">
        <f t="shared" si="222"/>
        <v>18.961601020408168</v>
      </c>
      <c r="J1076" s="7">
        <f t="shared" si="230"/>
        <v>65541.733148974905</v>
      </c>
      <c r="K1076" s="3">
        <f t="shared" si="223"/>
        <v>35.125588775510209</v>
      </c>
      <c r="L1076" s="7">
        <f t="shared" si="224"/>
        <v>3762.0466538270389</v>
      </c>
      <c r="M1076" s="27">
        <f t="shared" si="218"/>
        <v>18.624728977900119</v>
      </c>
      <c r="N1076" s="9"/>
      <c r="O1076" s="10">
        <f t="shared" si="219"/>
        <v>22.588315691509774</v>
      </c>
      <c r="P1076" s="10"/>
      <c r="Q1076" s="29">
        <f t="shared" si="220"/>
        <v>2.9010076868157687E-2</v>
      </c>
      <c r="R1076" s="6">
        <f t="shared" si="225"/>
        <v>1.0015362166752055</v>
      </c>
      <c r="S1076" s="6">
        <f t="shared" si="231"/>
        <v>10.21351999494286</v>
      </c>
      <c r="T1076" s="13">
        <f t="shared" si="226"/>
        <v>5.1298900077660026E-2</v>
      </c>
      <c r="U1076" s="67">
        <f t="shared" si="227"/>
        <v>-5.5015396284074924E-4</v>
      </c>
      <c r="V1076" s="13">
        <f t="shared" si="228"/>
        <v>5.1849054040500775E-2</v>
      </c>
      <c r="Y1076" s="28"/>
      <c r="Z1076" s="28"/>
    </row>
    <row r="1077" spans="1:26" x14ac:dyDescent="0.35">
      <c r="A1077" s="1">
        <v>1960.01</v>
      </c>
      <c r="B1077" s="2">
        <v>58.03</v>
      </c>
      <c r="C1077" s="3">
        <v>1.8666700000000001</v>
      </c>
      <c r="D1077" s="4">
        <v>3.39</v>
      </c>
      <c r="E1077" s="5">
        <v>29.3</v>
      </c>
      <c r="F1077" s="3">
        <f t="shared" si="229"/>
        <v>1960.0416666665858</v>
      </c>
      <c r="G1077" s="6">
        <v>4.72</v>
      </c>
      <c r="H1077" s="3">
        <f t="shared" si="221"/>
        <v>603.33177030716729</v>
      </c>
      <c r="I1077" s="3">
        <f t="shared" si="222"/>
        <v>19.40757049249147</v>
      </c>
      <c r="J1077" s="7">
        <f t="shared" si="230"/>
        <v>64791.700175596015</v>
      </c>
      <c r="K1077" s="3">
        <f t="shared" si="223"/>
        <v>35.245471331058027</v>
      </c>
      <c r="L1077" s="7">
        <f t="shared" si="224"/>
        <v>3785.0054040198265</v>
      </c>
      <c r="M1077" s="27">
        <f t="shared" si="218"/>
        <v>18.33828499437557</v>
      </c>
      <c r="N1077" s="9"/>
      <c r="O1077" s="10">
        <f t="shared" si="219"/>
        <v>22.21544127554586</v>
      </c>
      <c r="P1077" s="10"/>
      <c r="Q1077" s="29">
        <f t="shared" si="220"/>
        <v>2.9634527949423992E-2</v>
      </c>
      <c r="R1077" s="6">
        <f t="shared" si="225"/>
        <v>1.0223132881790824</v>
      </c>
      <c r="S1077" s="6">
        <f t="shared" si="231"/>
        <v>10.26412215478997</v>
      </c>
      <c r="T1077" s="13">
        <f t="shared" si="226"/>
        <v>5.1609699366200523E-2</v>
      </c>
      <c r="U1077" s="67">
        <f t="shared" si="227"/>
        <v>-1.6361931398505281E-3</v>
      </c>
      <c r="V1077" s="13">
        <f t="shared" si="228"/>
        <v>5.3245892506051051E-2</v>
      </c>
      <c r="Y1077" s="28"/>
      <c r="Z1077" s="28"/>
    </row>
    <row r="1078" spans="1:26" x14ac:dyDescent="0.35">
      <c r="A1078" s="1">
        <v>1960.02</v>
      </c>
      <c r="B1078" s="2">
        <v>55.78</v>
      </c>
      <c r="C1078" s="3">
        <v>1.90333</v>
      </c>
      <c r="D1078" s="4">
        <v>3.39</v>
      </c>
      <c r="E1078" s="5">
        <v>29.4</v>
      </c>
      <c r="F1078" s="3">
        <f t="shared" si="229"/>
        <v>1960.1249999999191</v>
      </c>
      <c r="G1078" s="6">
        <v>4.49</v>
      </c>
      <c r="H1078" s="3">
        <f t="shared" si="221"/>
        <v>577.96617755102045</v>
      </c>
      <c r="I1078" s="3">
        <f t="shared" si="222"/>
        <v>19.721412060204084</v>
      </c>
      <c r="J1078" s="7">
        <f t="shared" si="230"/>
        <v>62244.183251235016</v>
      </c>
      <c r="K1078" s="3">
        <f t="shared" si="223"/>
        <v>35.125588775510209</v>
      </c>
      <c r="L1078" s="7">
        <f t="shared" si="224"/>
        <v>3782.8573184239285</v>
      </c>
      <c r="M1078" s="27">
        <f t="shared" si="218"/>
        <v>17.545275108945983</v>
      </c>
      <c r="N1078" s="9"/>
      <c r="O1078" s="10">
        <f t="shared" si="219"/>
        <v>21.233856769802038</v>
      </c>
      <c r="P1078" s="10"/>
      <c r="Q1078" s="29">
        <f t="shared" si="220"/>
        <v>3.4747577618196315E-2</v>
      </c>
      <c r="R1078" s="6">
        <f t="shared" si="225"/>
        <v>1.023134908202376</v>
      </c>
      <c r="S1078" s="6">
        <f t="shared" si="231"/>
        <v>10.457457489143488</v>
      </c>
      <c r="T1078" s="13">
        <f t="shared" si="226"/>
        <v>5.185746103932698E-2</v>
      </c>
      <c r="U1078" s="67">
        <f t="shared" si="227"/>
        <v>4.0165797472035969E-4</v>
      </c>
      <c r="V1078" s="13">
        <f t="shared" si="228"/>
        <v>5.145580306460662E-2</v>
      </c>
      <c r="Y1078" s="28"/>
      <c r="Z1078" s="28"/>
    </row>
    <row r="1079" spans="1:26" x14ac:dyDescent="0.35">
      <c r="A1079" s="1">
        <v>1960.03</v>
      </c>
      <c r="B1079" s="2">
        <v>55.02</v>
      </c>
      <c r="C1079" s="3">
        <v>1.94</v>
      </c>
      <c r="D1079" s="4">
        <v>3.39</v>
      </c>
      <c r="E1079" s="5">
        <v>29.4</v>
      </c>
      <c r="F1079" s="3">
        <f t="shared" si="229"/>
        <v>1960.2083333332523</v>
      </c>
      <c r="G1079" s="6">
        <v>4.25</v>
      </c>
      <c r="H1079" s="3">
        <f t="shared" si="221"/>
        <v>570.09141428571434</v>
      </c>
      <c r="I1079" s="3">
        <f t="shared" si="222"/>
        <v>20.101369387755103</v>
      </c>
      <c r="J1079" s="7">
        <f t="shared" si="230"/>
        <v>61576.510794345049</v>
      </c>
      <c r="K1079" s="3">
        <f t="shared" si="223"/>
        <v>35.125588775510209</v>
      </c>
      <c r="L1079" s="7">
        <f t="shared" si="224"/>
        <v>3793.9725843844008</v>
      </c>
      <c r="M1079" s="27">
        <f t="shared" si="218"/>
        <v>17.286020720522156</v>
      </c>
      <c r="N1079" s="9"/>
      <c r="O1079" s="10">
        <f t="shared" si="219"/>
        <v>20.901862083864046</v>
      </c>
      <c r="P1079" s="10"/>
      <c r="Q1079" s="29">
        <f t="shared" si="220"/>
        <v>3.7568234521250805E-2</v>
      </c>
      <c r="R1079" s="6">
        <f t="shared" si="225"/>
        <v>1.0011208804158602</v>
      </c>
      <c r="S1079" s="6">
        <f t="shared" si="231"/>
        <v>10.699389808185071</v>
      </c>
      <c r="T1079" s="13">
        <f t="shared" si="226"/>
        <v>5.4539031724874176E-2</v>
      </c>
      <c r="U1079" s="67">
        <f t="shared" si="227"/>
        <v>-6.138646284771232E-4</v>
      </c>
      <c r="V1079" s="13">
        <f t="shared" si="228"/>
        <v>5.5152896353351299E-2</v>
      </c>
      <c r="Y1079" s="28"/>
      <c r="Z1079" s="28"/>
    </row>
    <row r="1080" spans="1:26" x14ac:dyDescent="0.35">
      <c r="A1080" s="1">
        <v>1960.04</v>
      </c>
      <c r="B1080" s="2">
        <v>55.73</v>
      </c>
      <c r="C1080" s="3">
        <v>1.94333</v>
      </c>
      <c r="D1080" s="4">
        <v>3.34667</v>
      </c>
      <c r="E1080" s="5">
        <v>29.5</v>
      </c>
      <c r="F1080" s="3">
        <f t="shared" si="229"/>
        <v>1960.2916666665856</v>
      </c>
      <c r="G1080" s="6">
        <v>4.28</v>
      </c>
      <c r="H1080" s="3">
        <f t="shared" si="221"/>
        <v>575.49064983050857</v>
      </c>
      <c r="I1080" s="3">
        <f t="shared" si="222"/>
        <v>20.067616087118644</v>
      </c>
      <c r="J1080" s="7">
        <f t="shared" si="230"/>
        <v>62340.319117789535</v>
      </c>
      <c r="K1080" s="3">
        <f t="shared" si="223"/>
        <v>34.559075777288136</v>
      </c>
      <c r="L1080" s="7">
        <f t="shared" si="224"/>
        <v>3743.6295672336746</v>
      </c>
      <c r="M1080" s="27">
        <f t="shared" si="218"/>
        <v>17.429766947597212</v>
      </c>
      <c r="N1080" s="9"/>
      <c r="O1080" s="10">
        <f t="shared" si="219"/>
        <v>21.057013645324005</v>
      </c>
      <c r="P1080" s="10"/>
      <c r="Q1080" s="29">
        <f t="shared" si="220"/>
        <v>3.7138296214863281E-2</v>
      </c>
      <c r="R1080" s="6">
        <f t="shared" si="225"/>
        <v>0.9979364483224713</v>
      </c>
      <c r="S1080" s="6">
        <f t="shared" si="231"/>
        <v>10.675072773344814</v>
      </c>
      <c r="T1080" s="13">
        <f t="shared" si="226"/>
        <v>4.948843473227571E-2</v>
      </c>
      <c r="U1080" s="67">
        <f t="shared" si="227"/>
        <v>-2.834123274965461E-3</v>
      </c>
      <c r="V1080" s="13">
        <f t="shared" si="228"/>
        <v>5.2322558007241171E-2</v>
      </c>
      <c r="Y1080" s="28"/>
      <c r="Z1080" s="28"/>
    </row>
    <row r="1081" spans="1:26" x14ac:dyDescent="0.35">
      <c r="A1081" s="1">
        <v>1960.05</v>
      </c>
      <c r="B1081" s="2">
        <v>55.22</v>
      </c>
      <c r="C1081" s="3">
        <v>1.9466699999999999</v>
      </c>
      <c r="D1081" s="4">
        <v>3.3033299999999999</v>
      </c>
      <c r="E1081" s="5">
        <v>29.5</v>
      </c>
      <c r="F1081" s="3">
        <f t="shared" si="229"/>
        <v>1960.3749999999188</v>
      </c>
      <c r="G1081" s="6">
        <v>4.3499999999999996</v>
      </c>
      <c r="H1081" s="3">
        <f t="shared" si="221"/>
        <v>570.22418237288139</v>
      </c>
      <c r="I1081" s="3">
        <f t="shared" si="222"/>
        <v>20.102106285762712</v>
      </c>
      <c r="J1081" s="7">
        <f t="shared" si="230"/>
        <v>61951.290581417961</v>
      </c>
      <c r="K1081" s="3">
        <f t="shared" si="223"/>
        <v>34.11152930745763</v>
      </c>
      <c r="L1081" s="7">
        <f t="shared" si="224"/>
        <v>3706.0042867858638</v>
      </c>
      <c r="M1081" s="27">
        <f t="shared" si="218"/>
        <v>17.256170578727925</v>
      </c>
      <c r="N1081" s="9"/>
      <c r="O1081" s="10">
        <f t="shared" si="219"/>
        <v>20.829617960486164</v>
      </c>
      <c r="P1081" s="10"/>
      <c r="Q1081" s="29">
        <f t="shared" si="220"/>
        <v>3.6583183856928624E-2</v>
      </c>
      <c r="R1081" s="6">
        <f t="shared" si="225"/>
        <v>1.019861215150373</v>
      </c>
      <c r="S1081" s="6">
        <f t="shared" si="231"/>
        <v>10.653044209015638</v>
      </c>
      <c r="T1081" s="13">
        <f t="shared" si="226"/>
        <v>3.7477773018283145E-2</v>
      </c>
      <c r="U1081" s="67">
        <f t="shared" si="227"/>
        <v>-5.8681926042273291E-3</v>
      </c>
      <c r="V1081" s="13">
        <f t="shared" si="228"/>
        <v>4.3345965622510474E-2</v>
      </c>
      <c r="Y1081" s="28"/>
      <c r="Z1081" s="28"/>
    </row>
    <row r="1082" spans="1:26" x14ac:dyDescent="0.35">
      <c r="A1082" s="1">
        <v>1960.06</v>
      </c>
      <c r="B1082" s="2">
        <v>57.26</v>
      </c>
      <c r="C1082" s="3">
        <v>1.95</v>
      </c>
      <c r="D1082" s="4">
        <v>3.26</v>
      </c>
      <c r="E1082" s="5">
        <v>29.6</v>
      </c>
      <c r="F1082" s="3">
        <f t="shared" si="229"/>
        <v>1960.4583333332521</v>
      </c>
      <c r="G1082" s="6">
        <v>4.1500000000000004</v>
      </c>
      <c r="H1082" s="3">
        <f t="shared" si="221"/>
        <v>589.2924506756757</v>
      </c>
      <c r="I1082" s="3">
        <f t="shared" si="222"/>
        <v>20.068464527027029</v>
      </c>
      <c r="J1082" s="7">
        <f t="shared" si="230"/>
        <v>64204.631419431884</v>
      </c>
      <c r="K1082" s="3">
        <f t="shared" si="223"/>
        <v>33.550356081081084</v>
      </c>
      <c r="L1082" s="7">
        <f t="shared" si="224"/>
        <v>3655.3806920598663</v>
      </c>
      <c r="M1082" s="27">
        <f t="shared" si="218"/>
        <v>17.823363817264752</v>
      </c>
      <c r="N1082" s="9"/>
      <c r="O1082" s="10">
        <f t="shared" si="219"/>
        <v>21.494025476015548</v>
      </c>
      <c r="P1082" s="10"/>
      <c r="Q1082" s="29">
        <f t="shared" si="220"/>
        <v>3.6654561760249414E-2</v>
      </c>
      <c r="R1082" s="6">
        <f t="shared" si="225"/>
        <v>1.0239912183288333</v>
      </c>
      <c r="S1082" s="6">
        <f t="shared" si="231"/>
        <v>10.827921792422003</v>
      </c>
      <c r="T1082" s="13">
        <f t="shared" si="226"/>
        <v>3.2964861453453898E-2</v>
      </c>
      <c r="U1082" s="67">
        <f t="shared" si="227"/>
        <v>-6.8725965126598121E-3</v>
      </c>
      <c r="V1082" s="13">
        <f t="shared" si="228"/>
        <v>3.983745796611371E-2</v>
      </c>
      <c r="Y1082" s="28"/>
      <c r="Z1082" s="28"/>
    </row>
    <row r="1083" spans="1:26" x14ac:dyDescent="0.35">
      <c r="A1083" s="1">
        <v>1960.07</v>
      </c>
      <c r="B1083" s="2">
        <v>55.84</v>
      </c>
      <c r="C1083" s="3">
        <v>1.95</v>
      </c>
      <c r="D1083" s="4">
        <v>3.2633299999999998</v>
      </c>
      <c r="E1083" s="5">
        <v>29.6</v>
      </c>
      <c r="F1083" s="3">
        <f t="shared" si="229"/>
        <v>1960.5416666665853</v>
      </c>
      <c r="G1083" s="6">
        <v>3.9</v>
      </c>
      <c r="H1083" s="3">
        <f t="shared" si="221"/>
        <v>574.67849189189189</v>
      </c>
      <c r="I1083" s="3">
        <f t="shared" si="222"/>
        <v>20.068464527027029</v>
      </c>
      <c r="J1083" s="7">
        <f t="shared" si="230"/>
        <v>62794.618775178729</v>
      </c>
      <c r="K1083" s="3">
        <f t="shared" si="223"/>
        <v>33.584626843581077</v>
      </c>
      <c r="L1083" s="7">
        <f t="shared" si="224"/>
        <v>3669.7629528582374</v>
      </c>
      <c r="M1083" s="27">
        <f t="shared" si="218"/>
        <v>17.376806472898121</v>
      </c>
      <c r="N1083" s="9"/>
      <c r="O1083" s="10">
        <f t="shared" si="219"/>
        <v>20.937549239049773</v>
      </c>
      <c r="P1083" s="10"/>
      <c r="Q1083" s="29">
        <f t="shared" si="220"/>
        <v>3.9316960601444663E-2</v>
      </c>
      <c r="R1083" s="6">
        <f t="shared" si="225"/>
        <v>1.0115016056773918</v>
      </c>
      <c r="S1083" s="6">
        <f t="shared" si="231"/>
        <v>11.087696828191532</v>
      </c>
      <c r="T1083" s="13">
        <f t="shared" si="226"/>
        <v>3.5268890757965465E-2</v>
      </c>
      <c r="U1083" s="67">
        <f t="shared" si="227"/>
        <v>-6.5029163456560291E-3</v>
      </c>
      <c r="V1083" s="13">
        <f t="shared" si="228"/>
        <v>4.1771807103621494E-2</v>
      </c>
      <c r="Y1083" s="28"/>
      <c r="Z1083" s="28"/>
    </row>
    <row r="1084" spans="1:26" x14ac:dyDescent="0.35">
      <c r="A1084" s="1">
        <v>1960.08</v>
      </c>
      <c r="B1084" s="2">
        <v>56.51</v>
      </c>
      <c r="C1084" s="3">
        <v>1.95</v>
      </c>
      <c r="D1084" s="4">
        <v>3.26667</v>
      </c>
      <c r="E1084" s="5">
        <v>29.6</v>
      </c>
      <c r="F1084" s="3">
        <f t="shared" si="229"/>
        <v>1960.6249999999186</v>
      </c>
      <c r="G1084" s="6">
        <v>3.8</v>
      </c>
      <c r="H1084" s="3">
        <f t="shared" si="221"/>
        <v>581.57381047297292</v>
      </c>
      <c r="I1084" s="3">
        <f t="shared" si="222"/>
        <v>20.068464527027029</v>
      </c>
      <c r="J1084" s="7">
        <f t="shared" si="230"/>
        <v>63730.80287493403</v>
      </c>
      <c r="K1084" s="3">
        <f t="shared" si="223"/>
        <v>33.61900052128378</v>
      </c>
      <c r="L1084" s="7">
        <f t="shared" si="224"/>
        <v>3684.0824956195497</v>
      </c>
      <c r="M1084" s="27">
        <f t="shared" si="218"/>
        <v>17.582113039577685</v>
      </c>
      <c r="N1084" s="9"/>
      <c r="O1084" s="10">
        <f t="shared" si="219"/>
        <v>21.166031871201223</v>
      </c>
      <c r="P1084" s="10"/>
      <c r="Q1084" s="29">
        <f t="shared" si="220"/>
        <v>3.8801705124786756E-2</v>
      </c>
      <c r="R1084" s="6">
        <f t="shared" si="225"/>
        <v>1.0031666666666668</v>
      </c>
      <c r="S1084" s="6">
        <f t="shared" si="231"/>
        <v>11.215223144979859</v>
      </c>
      <c r="T1084" s="13">
        <f t="shared" si="226"/>
        <v>3.7055645455989161E-2</v>
      </c>
      <c r="U1084" s="67">
        <f t="shared" si="227"/>
        <v>-7.5058869152682117E-3</v>
      </c>
      <c r="V1084" s="13">
        <f t="shared" si="228"/>
        <v>4.4561532371257373E-2</v>
      </c>
      <c r="Y1084" s="28"/>
      <c r="Z1084" s="28"/>
    </row>
    <row r="1085" spans="1:26" x14ac:dyDescent="0.35">
      <c r="A1085" s="1">
        <v>1960.09</v>
      </c>
      <c r="B1085" s="2">
        <v>54.81</v>
      </c>
      <c r="C1085" s="3">
        <v>1.95</v>
      </c>
      <c r="D1085" s="4">
        <v>3.27</v>
      </c>
      <c r="E1085" s="5">
        <v>29.6</v>
      </c>
      <c r="F1085" s="3">
        <f t="shared" si="229"/>
        <v>1960.7083333332519</v>
      </c>
      <c r="G1085" s="6">
        <v>3.8</v>
      </c>
      <c r="H1085" s="3">
        <f t="shared" si="221"/>
        <v>564.07822601351359</v>
      </c>
      <c r="I1085" s="3">
        <f t="shared" si="222"/>
        <v>20.068464527027029</v>
      </c>
      <c r="J1085" s="7">
        <f t="shared" si="230"/>
        <v>61996.842347236096</v>
      </c>
      <c r="K1085" s="3">
        <f t="shared" si="223"/>
        <v>33.653271283783781</v>
      </c>
      <c r="L1085" s="7">
        <f t="shared" si="224"/>
        <v>3698.7716561843094</v>
      </c>
      <c r="M1085" s="27">
        <f t="shared" si="218"/>
        <v>17.052015467817675</v>
      </c>
      <c r="N1085" s="9"/>
      <c r="O1085" s="10">
        <f t="shared" si="219"/>
        <v>20.511204667640975</v>
      </c>
      <c r="P1085" s="10"/>
      <c r="Q1085" s="29">
        <f t="shared" si="220"/>
        <v>4.0151038844062611E-2</v>
      </c>
      <c r="R1085" s="6">
        <f t="shared" si="225"/>
        <v>0.99577137750533862</v>
      </c>
      <c r="S1085" s="6">
        <f t="shared" si="231"/>
        <v>11.250738018272296</v>
      </c>
      <c r="T1085" s="13">
        <f t="shared" si="226"/>
        <v>4.5779366054141457E-2</v>
      </c>
      <c r="U1085" s="67">
        <f t="shared" si="227"/>
        <v>-6.742316932297876E-3</v>
      </c>
      <c r="V1085" s="13">
        <f t="shared" si="228"/>
        <v>5.2521682986439333E-2</v>
      </c>
      <c r="Y1085" s="28"/>
      <c r="Z1085" s="28"/>
    </row>
    <row r="1086" spans="1:26" x14ac:dyDescent="0.35">
      <c r="A1086" s="1">
        <v>1960.1</v>
      </c>
      <c r="B1086" s="2">
        <v>53.73</v>
      </c>
      <c r="C1086" s="3">
        <v>1.95</v>
      </c>
      <c r="D1086" s="4">
        <v>3.27</v>
      </c>
      <c r="E1086" s="5">
        <v>29.8</v>
      </c>
      <c r="F1086" s="3">
        <f t="shared" si="229"/>
        <v>1960.7916666665851</v>
      </c>
      <c r="G1086" s="6">
        <v>3.89</v>
      </c>
      <c r="H1086" s="3">
        <f t="shared" si="221"/>
        <v>549.25222046979866</v>
      </c>
      <c r="I1086" s="3">
        <f t="shared" si="222"/>
        <v>19.933776845637585</v>
      </c>
      <c r="J1086" s="7">
        <f t="shared" si="230"/>
        <v>60549.916095427441</v>
      </c>
      <c r="K1086" s="3">
        <f t="shared" si="223"/>
        <v>33.427410402684565</v>
      </c>
      <c r="L1086" s="7">
        <f t="shared" si="224"/>
        <v>3685.0591035184761</v>
      </c>
      <c r="M1086" s="27">
        <f t="shared" si="218"/>
        <v>16.605104536251041</v>
      </c>
      <c r="N1086" s="9"/>
      <c r="O1086" s="10">
        <f t="shared" si="219"/>
        <v>19.958227629483641</v>
      </c>
      <c r="P1086" s="10"/>
      <c r="Q1086" s="29">
        <f t="shared" si="220"/>
        <v>4.0683684529383604E-2</v>
      </c>
      <c r="R1086" s="6">
        <f t="shared" si="225"/>
        <v>0.99996099985908249</v>
      </c>
      <c r="S1086" s="6">
        <f t="shared" si="231"/>
        <v>11.127973881692549</v>
      </c>
      <c r="T1086" s="13">
        <f t="shared" si="226"/>
        <v>5.0296413350895852E-2</v>
      </c>
      <c r="U1086" s="67">
        <f t="shared" si="227"/>
        <v>-5.1312175257791637E-3</v>
      </c>
      <c r="V1086" s="13">
        <f t="shared" si="228"/>
        <v>5.5427630876675016E-2</v>
      </c>
      <c r="Y1086" s="28"/>
      <c r="Z1086" s="28"/>
    </row>
    <row r="1087" spans="1:26" x14ac:dyDescent="0.35">
      <c r="A1087" s="1">
        <v>1960.11</v>
      </c>
      <c r="B1087" s="2">
        <v>55.47</v>
      </c>
      <c r="C1087" s="3">
        <v>1.95</v>
      </c>
      <c r="D1087" s="4">
        <v>3.27</v>
      </c>
      <c r="E1087" s="5">
        <v>29.8</v>
      </c>
      <c r="F1087" s="3">
        <f t="shared" si="229"/>
        <v>1960.8749999999184</v>
      </c>
      <c r="G1087" s="6">
        <v>3.93</v>
      </c>
      <c r="H1087" s="3">
        <f t="shared" si="221"/>
        <v>567.039282885906</v>
      </c>
      <c r="I1087" s="3">
        <f t="shared" si="222"/>
        <v>19.933776845637585</v>
      </c>
      <c r="J1087" s="7">
        <f t="shared" si="230"/>
        <v>62693.899258865946</v>
      </c>
      <c r="K1087" s="3">
        <f t="shared" si="223"/>
        <v>33.427410402684565</v>
      </c>
      <c r="L1087" s="7">
        <f t="shared" si="224"/>
        <v>3695.8545263474248</v>
      </c>
      <c r="M1087" s="27">
        <f t="shared" si="218"/>
        <v>17.146088452419011</v>
      </c>
      <c r="N1087" s="9"/>
      <c r="O1087" s="10">
        <f t="shared" si="219"/>
        <v>20.590981751601539</v>
      </c>
      <c r="P1087" s="10"/>
      <c r="Q1087" s="29">
        <f t="shared" si="220"/>
        <v>3.7970128516134773E-2</v>
      </c>
      <c r="R1087" s="6">
        <f t="shared" si="225"/>
        <v>1.0106875755699061</v>
      </c>
      <c r="S1087" s="6">
        <f t="shared" si="231"/>
        <v>11.127539889143037</v>
      </c>
      <c r="T1087" s="13">
        <f t="shared" si="226"/>
        <v>4.6332708517203391E-2</v>
      </c>
      <c r="U1087" s="67">
        <f t="shared" si="227"/>
        <v>-1.5965533080211092E-3</v>
      </c>
      <c r="V1087" s="13">
        <f t="shared" si="228"/>
        <v>4.7929261825224501E-2</v>
      </c>
      <c r="Y1087" s="28"/>
      <c r="Z1087" s="28"/>
    </row>
    <row r="1088" spans="1:26" x14ac:dyDescent="0.35">
      <c r="A1088" s="1">
        <v>1960.12</v>
      </c>
      <c r="B1088" s="2">
        <v>56.8</v>
      </c>
      <c r="C1088" s="3">
        <v>1.95</v>
      </c>
      <c r="D1088" s="4">
        <v>3.27</v>
      </c>
      <c r="E1088" s="5">
        <v>29.8</v>
      </c>
      <c r="F1088" s="3">
        <f t="shared" si="229"/>
        <v>1960.9583333332516</v>
      </c>
      <c r="G1088" s="6">
        <v>3.84</v>
      </c>
      <c r="H1088" s="3">
        <f t="shared" si="221"/>
        <v>580.63514093959736</v>
      </c>
      <c r="I1088" s="3">
        <f t="shared" si="222"/>
        <v>19.933776845637585</v>
      </c>
      <c r="J1088" s="7">
        <f t="shared" si="230"/>
        <v>64380.768641304348</v>
      </c>
      <c r="K1088" s="3">
        <f t="shared" si="223"/>
        <v>33.427410402684565</v>
      </c>
      <c r="L1088" s="7">
        <f t="shared" si="224"/>
        <v>3706.4280538215703</v>
      </c>
      <c r="M1088" s="27">
        <f t="shared" si="218"/>
        <v>17.562090833957139</v>
      </c>
      <c r="N1088" s="9"/>
      <c r="O1088" s="10">
        <f t="shared" si="219"/>
        <v>21.071250947942282</v>
      </c>
      <c r="P1088" s="10"/>
      <c r="Q1088" s="29">
        <f t="shared" si="220"/>
        <v>3.6259226159542142E-2</v>
      </c>
      <c r="R1088" s="6">
        <f t="shared" si="225"/>
        <v>1.0032000000000001</v>
      </c>
      <c r="S1088" s="6">
        <f t="shared" si="231"/>
        <v>11.246466312615398</v>
      </c>
      <c r="T1088" s="13">
        <f t="shared" si="226"/>
        <v>5.0267335077437192E-2</v>
      </c>
      <c r="U1088" s="67">
        <f t="shared" si="227"/>
        <v>6.3160924080163383E-4</v>
      </c>
      <c r="V1088" s="13">
        <f t="shared" si="228"/>
        <v>4.9635725836635558E-2</v>
      </c>
      <c r="Y1088" s="28"/>
      <c r="Z1088" s="28"/>
    </row>
    <row r="1089" spans="1:26" x14ac:dyDescent="0.35">
      <c r="A1089" s="1">
        <v>1961.01</v>
      </c>
      <c r="B1089" s="2">
        <v>59.72</v>
      </c>
      <c r="C1089" s="3">
        <v>1.9466699999999999</v>
      </c>
      <c r="D1089" s="4">
        <v>3.21</v>
      </c>
      <c r="E1089" s="5">
        <v>29.8</v>
      </c>
      <c r="F1089" s="3">
        <f t="shared" si="229"/>
        <v>1961.0416666665849</v>
      </c>
      <c r="G1089" s="6">
        <v>3.84</v>
      </c>
      <c r="H1089" s="3">
        <f t="shared" si="221"/>
        <v>610.48469395973166</v>
      </c>
      <c r="I1089" s="3">
        <f t="shared" si="222"/>
        <v>19.899736088255036</v>
      </c>
      <c r="J1089" s="7">
        <f t="shared" si="230"/>
        <v>67874.357614429755</v>
      </c>
      <c r="K1089" s="3">
        <f t="shared" si="223"/>
        <v>32.814063422818791</v>
      </c>
      <c r="L1089" s="7">
        <f t="shared" si="224"/>
        <v>3648.3035489336817</v>
      </c>
      <c r="M1089" s="27">
        <f t="shared" ref="M1089:M1152" si="232">H1089/AVERAGE(K969:K1088)</f>
        <v>18.47041698647719</v>
      </c>
      <c r="N1089" s="9"/>
      <c r="O1089" s="10">
        <f t="shared" ref="O1089:O1152" si="233">J1089/AVERAGE(L969:L1088)</f>
        <v>22.138023912072345</v>
      </c>
      <c r="P1089" s="10"/>
      <c r="Q1089" s="29">
        <f t="shared" ref="Q1089:Q1152" si="234">1/M1089-(G1089/100-(((E1089/E969)^(1/10))-1))</f>
        <v>3.1844848651755832E-2</v>
      </c>
      <c r="R1089" s="6">
        <f t="shared" si="225"/>
        <v>1.0081555955915638</v>
      </c>
      <c r="S1089" s="6">
        <f t="shared" si="231"/>
        <v>11.282455004815768</v>
      </c>
      <c r="T1089" s="13">
        <f t="shared" si="226"/>
        <v>4.8948202171856359E-2</v>
      </c>
      <c r="U1089" s="67">
        <f t="shared" si="227"/>
        <v>1.9400846429533658E-3</v>
      </c>
      <c r="V1089" s="13">
        <f t="shared" si="228"/>
        <v>4.7008117528902993E-2</v>
      </c>
      <c r="Y1089" s="28"/>
      <c r="Z1089" s="28"/>
    </row>
    <row r="1090" spans="1:26" x14ac:dyDescent="0.35">
      <c r="A1090" s="1">
        <v>1961.02</v>
      </c>
      <c r="B1090" s="2">
        <v>62.17</v>
      </c>
      <c r="C1090" s="3">
        <v>1.94333</v>
      </c>
      <c r="D1090" s="4">
        <v>3.15</v>
      </c>
      <c r="E1090" s="5">
        <v>29.8</v>
      </c>
      <c r="F1090" s="3">
        <f t="shared" si="229"/>
        <v>1961.1249999999181</v>
      </c>
      <c r="G1090" s="6">
        <v>3.78</v>
      </c>
      <c r="H1090" s="3">
        <f t="shared" si="221"/>
        <v>635.52969563758393</v>
      </c>
      <c r="I1090" s="3">
        <f t="shared" si="222"/>
        <v>19.86559310637584</v>
      </c>
      <c r="J1090" s="7">
        <f t="shared" si="230"/>
        <v>70842.944895696623</v>
      </c>
      <c r="K1090" s="3">
        <f t="shared" si="223"/>
        <v>32.200716442953023</v>
      </c>
      <c r="L1090" s="7">
        <f t="shared" si="224"/>
        <v>3589.4366482458481</v>
      </c>
      <c r="M1090" s="27">
        <f t="shared" si="232"/>
        <v>19.234014498298365</v>
      </c>
      <c r="N1090" s="9"/>
      <c r="O1090" s="10">
        <f t="shared" si="233"/>
        <v>23.028743280290094</v>
      </c>
      <c r="P1090" s="10"/>
      <c r="Q1090" s="29">
        <f t="shared" si="234"/>
        <v>2.9103054689369356E-2</v>
      </c>
      <c r="R1090" s="6">
        <f t="shared" si="225"/>
        <v>1.0064599186780394</v>
      </c>
      <c r="S1090" s="6">
        <f t="shared" si="231"/>
        <v>11.37447014511506</v>
      </c>
      <c r="T1090" s="13">
        <f t="shared" si="226"/>
        <v>4.8460260605128092E-2</v>
      </c>
      <c r="U1090" s="67">
        <f t="shared" si="227"/>
        <v>2.3519224426142848E-3</v>
      </c>
      <c r="V1090" s="13">
        <f t="shared" si="228"/>
        <v>4.6108338162513807E-2</v>
      </c>
      <c r="Y1090" s="28"/>
      <c r="Z1090" s="28"/>
    </row>
    <row r="1091" spans="1:26" x14ac:dyDescent="0.35">
      <c r="A1091" s="1">
        <v>1961.03</v>
      </c>
      <c r="B1091" s="2">
        <v>64.12</v>
      </c>
      <c r="C1091" s="3">
        <v>1.94</v>
      </c>
      <c r="D1091" s="4">
        <v>3.09</v>
      </c>
      <c r="E1091" s="5">
        <v>29.8</v>
      </c>
      <c r="F1091" s="3">
        <f t="shared" si="229"/>
        <v>1961.2083333332514</v>
      </c>
      <c r="G1091" s="6">
        <v>3.74</v>
      </c>
      <c r="H1091" s="3">
        <f t="shared" si="221"/>
        <v>655.46347248322161</v>
      </c>
      <c r="I1091" s="3">
        <f t="shared" si="222"/>
        <v>19.831552348993288</v>
      </c>
      <c r="J1091" s="7">
        <f t="shared" si="230"/>
        <v>73249.19687100219</v>
      </c>
      <c r="K1091" s="3">
        <f t="shared" si="223"/>
        <v>31.587369463087249</v>
      </c>
      <c r="L1091" s="7">
        <f t="shared" si="224"/>
        <v>3529.9441411633925</v>
      </c>
      <c r="M1091" s="27">
        <f t="shared" si="232"/>
        <v>19.844225272725588</v>
      </c>
      <c r="N1091" s="9"/>
      <c r="O1091" s="10">
        <f t="shared" si="233"/>
        <v>23.733978127182599</v>
      </c>
      <c r="P1091" s="10"/>
      <c r="Q1091" s="29">
        <f t="shared" si="234"/>
        <v>2.7510257772652875E-2</v>
      </c>
      <c r="R1091" s="6">
        <f t="shared" si="225"/>
        <v>0.99981293627229095</v>
      </c>
      <c r="S1091" s="6">
        <f t="shared" si="231"/>
        <v>11.447948297258291</v>
      </c>
      <c r="T1091" s="13">
        <f t="shared" si="226"/>
        <v>4.7623029721760135E-2</v>
      </c>
      <c r="U1091" s="67">
        <f t="shared" si="227"/>
        <v>5.0133359248512033E-3</v>
      </c>
      <c r="V1091" s="13">
        <f t="shared" si="228"/>
        <v>4.2609693796908932E-2</v>
      </c>
      <c r="Y1091" s="28"/>
      <c r="Z1091" s="28"/>
    </row>
    <row r="1092" spans="1:26" x14ac:dyDescent="0.35">
      <c r="A1092" s="1">
        <v>1961.04</v>
      </c>
      <c r="B1092" s="2">
        <v>65.83</v>
      </c>
      <c r="C1092" s="3">
        <v>1.94</v>
      </c>
      <c r="D1092" s="4">
        <v>3.07</v>
      </c>
      <c r="E1092" s="5">
        <v>29.8</v>
      </c>
      <c r="F1092" s="3">
        <f t="shared" si="229"/>
        <v>1961.2916666665847</v>
      </c>
      <c r="G1092" s="6">
        <v>3.78</v>
      </c>
      <c r="H1092" s="3">
        <f t="shared" si="221"/>
        <v>672.94386140939594</v>
      </c>
      <c r="I1092" s="3">
        <f t="shared" si="222"/>
        <v>19.831552348993288</v>
      </c>
      <c r="J1092" s="7">
        <f t="shared" si="230"/>
        <v>75387.345344856803</v>
      </c>
      <c r="K1092" s="3">
        <f t="shared" si="223"/>
        <v>31.382920469798659</v>
      </c>
      <c r="L1092" s="7">
        <f t="shared" si="224"/>
        <v>3515.7094061781927</v>
      </c>
      <c r="M1092" s="27">
        <f t="shared" si="232"/>
        <v>20.382842975754784</v>
      </c>
      <c r="N1092" s="9"/>
      <c r="O1092" s="10">
        <f t="shared" si="233"/>
        <v>24.35210021752285</v>
      </c>
      <c r="P1092" s="10"/>
      <c r="Q1092" s="29">
        <f t="shared" si="234"/>
        <v>2.5778633459042168E-2</v>
      </c>
      <c r="R1092" s="6">
        <f t="shared" si="225"/>
        <v>1.0089504982815469</v>
      </c>
      <c r="S1092" s="6">
        <f t="shared" si="231"/>
        <v>11.445806801375186</v>
      </c>
      <c r="T1092" s="13">
        <f t="shared" si="226"/>
        <v>4.8126861952407562E-2</v>
      </c>
      <c r="U1092" s="67">
        <f t="shared" si="227"/>
        <v>4.2753947049858354E-3</v>
      </c>
      <c r="V1092" s="13">
        <f t="shared" si="228"/>
        <v>4.3851467247421727E-2</v>
      </c>
      <c r="Y1092" s="28"/>
      <c r="Z1092" s="28"/>
    </row>
    <row r="1093" spans="1:26" x14ac:dyDescent="0.35">
      <c r="A1093" s="1">
        <v>1961.05</v>
      </c>
      <c r="B1093" s="2">
        <v>66.5</v>
      </c>
      <c r="C1093" s="3">
        <v>1.94</v>
      </c>
      <c r="D1093" s="4">
        <v>3.05</v>
      </c>
      <c r="E1093" s="5">
        <v>29.8</v>
      </c>
      <c r="F1093" s="3">
        <f t="shared" si="229"/>
        <v>1961.3749999999179</v>
      </c>
      <c r="G1093" s="6">
        <v>3.71</v>
      </c>
      <c r="H1093" s="3">
        <f t="shared" si="221"/>
        <v>679.79290268456373</v>
      </c>
      <c r="I1093" s="3">
        <f t="shared" si="222"/>
        <v>19.831552348993288</v>
      </c>
      <c r="J1093" s="7">
        <f t="shared" si="230"/>
        <v>76339.755221991931</v>
      </c>
      <c r="K1093" s="3">
        <f t="shared" si="223"/>
        <v>31.178471476510069</v>
      </c>
      <c r="L1093" s="7">
        <f t="shared" si="224"/>
        <v>3501.2970440161712</v>
      </c>
      <c r="M1093" s="27">
        <f t="shared" si="232"/>
        <v>20.59860684329735</v>
      </c>
      <c r="N1093" s="9"/>
      <c r="O1093" s="10">
        <f t="shared" si="233"/>
        <v>24.584398270064106</v>
      </c>
      <c r="P1093" s="10"/>
      <c r="Q1093" s="29">
        <f t="shared" si="234"/>
        <v>2.5572348486320964E-2</v>
      </c>
      <c r="R1093" s="6">
        <f t="shared" si="225"/>
        <v>0.98911626518356743</v>
      </c>
      <c r="S1093" s="6">
        <f t="shared" si="231"/>
        <v>11.548252475481812</v>
      </c>
      <c r="T1093" s="13">
        <f t="shared" si="226"/>
        <v>4.512588757964453E-2</v>
      </c>
      <c r="U1093" s="67">
        <f t="shared" si="227"/>
        <v>-8.0879422247692734E-4</v>
      </c>
      <c r="V1093" s="13">
        <f t="shared" si="228"/>
        <v>4.5934681802121458E-2</v>
      </c>
      <c r="Y1093" s="28"/>
      <c r="Z1093" s="28"/>
    </row>
    <row r="1094" spans="1:26" x14ac:dyDescent="0.35">
      <c r="A1094" s="1">
        <v>1961.06</v>
      </c>
      <c r="B1094" s="2">
        <v>65.62</v>
      </c>
      <c r="C1094" s="3">
        <v>1.94</v>
      </c>
      <c r="D1094" s="4">
        <v>3.03</v>
      </c>
      <c r="E1094" s="5">
        <v>29.8</v>
      </c>
      <c r="F1094" s="3">
        <f t="shared" si="229"/>
        <v>1961.4583333332512</v>
      </c>
      <c r="G1094" s="6">
        <v>3.88</v>
      </c>
      <c r="H1094" s="3">
        <f t="shared" si="221"/>
        <v>670.79714697986583</v>
      </c>
      <c r="I1094" s="3">
        <f t="shared" si="222"/>
        <v>19.831552348993288</v>
      </c>
      <c r="J1094" s="7">
        <f t="shared" si="230"/>
        <v>75515.132803428569</v>
      </c>
      <c r="K1094" s="3">
        <f t="shared" si="223"/>
        <v>30.974022483221479</v>
      </c>
      <c r="L1094" s="7">
        <f t="shared" si="224"/>
        <v>3486.9072294176858</v>
      </c>
      <c r="M1094" s="27">
        <f t="shared" si="232"/>
        <v>20.332414551592308</v>
      </c>
      <c r="N1094" s="9"/>
      <c r="O1094" s="10">
        <f t="shared" si="233"/>
        <v>24.243964853269762</v>
      </c>
      <c r="P1094" s="10"/>
      <c r="Q1094" s="29">
        <f t="shared" si="234"/>
        <v>2.4507926215313475E-2</v>
      </c>
      <c r="R1094" s="6">
        <f t="shared" si="225"/>
        <v>0.99995113592092766</v>
      </c>
      <c r="S1094" s="6">
        <f t="shared" si="231"/>
        <v>11.422564357945458</v>
      </c>
      <c r="T1094" s="13">
        <f t="shared" si="226"/>
        <v>4.3805070632089604E-2</v>
      </c>
      <c r="U1094" s="67">
        <f t="shared" si="227"/>
        <v>-8.7199178523100773E-4</v>
      </c>
      <c r="V1094" s="13">
        <f t="shared" si="228"/>
        <v>4.4677062417320612E-2</v>
      </c>
      <c r="Y1094" s="28"/>
      <c r="Z1094" s="28"/>
    </row>
    <row r="1095" spans="1:26" x14ac:dyDescent="0.35">
      <c r="A1095" s="1">
        <v>1961.07</v>
      </c>
      <c r="B1095" s="2">
        <v>65.44</v>
      </c>
      <c r="C1095" s="3">
        <v>1.9466699999999999</v>
      </c>
      <c r="D1095" s="4">
        <v>3.03667</v>
      </c>
      <c r="E1095" s="5">
        <v>30</v>
      </c>
      <c r="F1095" s="3">
        <f t="shared" si="229"/>
        <v>1961.5416666665844</v>
      </c>
      <c r="G1095" s="6">
        <v>3.92</v>
      </c>
      <c r="H1095" s="3">
        <f t="shared" si="221"/>
        <v>664.49739199999999</v>
      </c>
      <c r="I1095" s="3">
        <f t="shared" si="222"/>
        <v>19.767071181000002</v>
      </c>
      <c r="J1095" s="7">
        <f t="shared" si="230"/>
        <v>74991.376724458794</v>
      </c>
      <c r="K1095" s="3">
        <f t="shared" si="223"/>
        <v>30.835258181000004</v>
      </c>
      <c r="L1095" s="7">
        <f t="shared" si="224"/>
        <v>3479.890952901319</v>
      </c>
      <c r="M1095" s="27">
        <f t="shared" si="232"/>
        <v>20.146643736827329</v>
      </c>
      <c r="N1095" s="9"/>
      <c r="O1095" s="10">
        <f t="shared" si="233"/>
        <v>24.001732449096973</v>
      </c>
      <c r="P1095" s="10"/>
      <c r="Q1095" s="29">
        <f t="shared" si="234"/>
        <v>2.5240009310458347E-2</v>
      </c>
      <c r="R1095" s="6">
        <f t="shared" si="225"/>
        <v>0.9934749803871008</v>
      </c>
      <c r="S1095" s="6">
        <f t="shared" si="231"/>
        <v>11.34585949682508</v>
      </c>
      <c r="T1095" s="13">
        <f t="shared" si="226"/>
        <v>4.3790117145812824E-2</v>
      </c>
      <c r="U1095" s="67">
        <f t="shared" si="227"/>
        <v>-1.4214964115368822E-3</v>
      </c>
      <c r="V1095" s="13">
        <f t="shared" si="228"/>
        <v>4.5211613557349706E-2</v>
      </c>
      <c r="Y1095" s="28"/>
      <c r="Z1095" s="28"/>
    </row>
    <row r="1096" spans="1:26" x14ac:dyDescent="0.35">
      <c r="A1096" s="1">
        <v>1961.08</v>
      </c>
      <c r="B1096" s="2">
        <v>67.790000000000006</v>
      </c>
      <c r="C1096" s="3">
        <v>1.95333</v>
      </c>
      <c r="D1096" s="4">
        <v>3.0433300000000001</v>
      </c>
      <c r="E1096" s="5">
        <v>29.9</v>
      </c>
      <c r="F1096" s="3">
        <f t="shared" si="229"/>
        <v>1961.6249999999177</v>
      </c>
      <c r="G1096" s="6">
        <v>4.04</v>
      </c>
      <c r="H1096" s="3">
        <f t="shared" si="221"/>
        <v>690.66220434782622</v>
      </c>
      <c r="I1096" s="3">
        <f t="shared" si="222"/>
        <v>19.901035604347829</v>
      </c>
      <c r="J1096" s="7">
        <f t="shared" si="230"/>
        <v>78131.347620263783</v>
      </c>
      <c r="K1096" s="3">
        <f t="shared" si="223"/>
        <v>31.006239952173917</v>
      </c>
      <c r="L1096" s="7">
        <f t="shared" si="224"/>
        <v>3507.5892337096529</v>
      </c>
      <c r="M1096" s="27">
        <f t="shared" si="232"/>
        <v>20.941688475215191</v>
      </c>
      <c r="N1096" s="9"/>
      <c r="O1096" s="10">
        <f t="shared" si="233"/>
        <v>24.927371788688774</v>
      </c>
      <c r="P1096" s="10"/>
      <c r="Q1096" s="29">
        <f t="shared" si="234"/>
        <v>2.1816815188407716E-2</v>
      </c>
      <c r="R1096" s="6">
        <f t="shared" si="225"/>
        <v>1.0082762096268238</v>
      </c>
      <c r="S1096" s="6">
        <f t="shared" si="231"/>
        <v>11.309525960952939</v>
      </c>
      <c r="T1096" s="13">
        <f t="shared" si="226"/>
        <v>3.767453343601046E-2</v>
      </c>
      <c r="U1096" s="67">
        <f t="shared" si="227"/>
        <v>2.9066845568914701E-4</v>
      </c>
      <c r="V1096" s="13">
        <f t="shared" si="228"/>
        <v>3.7383864980321313E-2</v>
      </c>
      <c r="Y1096" s="28"/>
      <c r="Z1096" s="28"/>
    </row>
    <row r="1097" spans="1:26" x14ac:dyDescent="0.35">
      <c r="A1097" s="1">
        <v>1961.09</v>
      </c>
      <c r="B1097" s="2">
        <v>67.260000000000005</v>
      </c>
      <c r="C1097" s="3">
        <v>1.96</v>
      </c>
      <c r="D1097" s="4">
        <v>3.05</v>
      </c>
      <c r="E1097" s="5">
        <v>30</v>
      </c>
      <c r="F1097" s="3">
        <f t="shared" si="229"/>
        <v>1961.7083333332509</v>
      </c>
      <c r="G1097" s="6">
        <v>3.98</v>
      </c>
      <c r="H1097" s="3">
        <f t="shared" ref="H1097:H1160" si="235">B1097*$E$1838/E1097</f>
        <v>682.97821800000008</v>
      </c>
      <c r="I1097" s="3">
        <f t="shared" ref="I1097:I1160" si="236">C1097*$E$1838/E1097</f>
        <v>19.902428</v>
      </c>
      <c r="J1097" s="7">
        <f t="shared" si="230"/>
        <v>77449.716891414268</v>
      </c>
      <c r="K1097" s="3">
        <f t="shared" ref="K1097:K1160" si="237">D1097*$E$1838/E1097</f>
        <v>30.970615000000002</v>
      </c>
      <c r="L1097" s="7">
        <f t="shared" ref="L1097:L1160" si="238">K1097*(J1097/H1097)</f>
        <v>3512.0671501459042</v>
      </c>
      <c r="M1097" s="27">
        <f t="shared" si="232"/>
        <v>20.705243044147263</v>
      </c>
      <c r="N1097" s="9"/>
      <c r="O1097" s="10">
        <f t="shared" si="233"/>
        <v>24.626812599567057</v>
      </c>
      <c r="P1097" s="10"/>
      <c r="Q1097" s="29">
        <f t="shared" si="234"/>
        <v>2.2520573809431906E-2</v>
      </c>
      <c r="R1097" s="6">
        <f t="shared" ref="R1097:R1160" si="239">((G1097/G1098+G1097/1200+((1+G1098/1200)^(-119))*(1-G1097/G1098)))</f>
        <v>1.0082399627852752</v>
      </c>
      <c r="S1097" s="6">
        <f t="shared" si="231"/>
        <v>11.365115548690506</v>
      </c>
      <c r="T1097" s="13">
        <f t="shared" ref="T1097:T1160" si="240">(($J1217/$J1097)^(1/10)-1)</f>
        <v>4.1137790050248091E-2</v>
      </c>
      <c r="U1097" s="67">
        <f t="shared" ref="U1097:U1160" si="241">(($S1217/$S1097)^(1/10)-1)</f>
        <v>3.5461046872160562E-3</v>
      </c>
      <c r="V1097" s="13">
        <f t="shared" ref="V1097:V1160" si="242">T1097-U1097</f>
        <v>3.7591685363032035E-2</v>
      </c>
      <c r="Y1097" s="28"/>
      <c r="Z1097" s="28"/>
    </row>
    <row r="1098" spans="1:26" x14ac:dyDescent="0.35">
      <c r="A1098" s="1">
        <v>1961.1</v>
      </c>
      <c r="B1098" s="2">
        <v>68</v>
      </c>
      <c r="C1098" s="3">
        <v>1.98</v>
      </c>
      <c r="D1098" s="4">
        <v>3.09667</v>
      </c>
      <c r="E1098" s="5">
        <v>30</v>
      </c>
      <c r="F1098" s="3">
        <f t="shared" ref="F1098:F1161" si="243">F1097+1/12</f>
        <v>1961.7916666665842</v>
      </c>
      <c r="G1098" s="6">
        <v>3.92</v>
      </c>
      <c r="H1098" s="3">
        <f t="shared" si="235"/>
        <v>690.49239999999998</v>
      </c>
      <c r="I1098" s="3">
        <f t="shared" si="236"/>
        <v>20.105514000000003</v>
      </c>
      <c r="J1098" s="7">
        <f t="shared" ref="J1098:J1161" si="244">J1097*((H1098+(I1098/12))/H1097)</f>
        <v>78491.82206219525</v>
      </c>
      <c r="K1098" s="3">
        <f t="shared" si="237"/>
        <v>31.444516181000001</v>
      </c>
      <c r="L1098" s="7">
        <f t="shared" si="238"/>
        <v>3574.4598621373261</v>
      </c>
      <c r="M1098" s="27">
        <f t="shared" si="232"/>
        <v>20.924190141010794</v>
      </c>
      <c r="N1098" s="9"/>
      <c r="O1098" s="10">
        <f t="shared" si="233"/>
        <v>24.869916653028234</v>
      </c>
      <c r="P1098" s="10"/>
      <c r="Q1098" s="29">
        <f t="shared" si="234"/>
        <v>2.2227504665063416E-2</v>
      </c>
      <c r="R1098" s="6">
        <f t="shared" si="239"/>
        <v>1.0016270980695723</v>
      </c>
      <c r="S1098" s="6">
        <f t="shared" ref="S1098:S1161" si="245">S1097*R1097*E1097/E1098</f>
        <v>11.458763677862068</v>
      </c>
      <c r="T1098" s="13">
        <f t="shared" si="240"/>
        <v>3.7538369975540276E-2</v>
      </c>
      <c r="U1098" s="67">
        <f t="shared" si="241"/>
        <v>4.5465836366012091E-3</v>
      </c>
      <c r="V1098" s="13">
        <f t="shared" si="242"/>
        <v>3.2991786338939066E-2</v>
      </c>
      <c r="Y1098" s="28"/>
      <c r="Z1098" s="28"/>
    </row>
    <row r="1099" spans="1:26" x14ac:dyDescent="0.35">
      <c r="A1099" s="1">
        <v>1961.11</v>
      </c>
      <c r="B1099" s="2">
        <v>71.08</v>
      </c>
      <c r="C1099" s="3">
        <v>2</v>
      </c>
      <c r="D1099" s="4">
        <v>3.1433300000000002</v>
      </c>
      <c r="E1099" s="5">
        <v>30</v>
      </c>
      <c r="F1099" s="3">
        <f t="shared" si="243"/>
        <v>1961.8749999999175</v>
      </c>
      <c r="G1099" s="6">
        <v>3.94</v>
      </c>
      <c r="H1099" s="3">
        <f t="shared" si="235"/>
        <v>721.76764400000002</v>
      </c>
      <c r="I1099" s="3">
        <f t="shared" si="236"/>
        <v>20.308600000000002</v>
      </c>
      <c r="J1099" s="7">
        <f t="shared" si="244"/>
        <v>82239.421801831442</v>
      </c>
      <c r="K1099" s="3">
        <f t="shared" si="237"/>
        <v>31.918315819000004</v>
      </c>
      <c r="L1099" s="7">
        <f t="shared" si="238"/>
        <v>3636.8266985417958</v>
      </c>
      <c r="M1099" s="27">
        <f t="shared" si="232"/>
        <v>21.857957721959679</v>
      </c>
      <c r="N1099" s="9"/>
      <c r="O1099" s="10">
        <f t="shared" si="233"/>
        <v>25.960088110372372</v>
      </c>
      <c r="P1099" s="10"/>
      <c r="Q1099" s="29">
        <f t="shared" si="234"/>
        <v>1.921532164864749E-2</v>
      </c>
      <c r="R1099" s="6">
        <f t="shared" si="239"/>
        <v>0.99350075664378312</v>
      </c>
      <c r="S1099" s="6">
        <f t="shared" si="245"/>
        <v>11.477408210122002</v>
      </c>
      <c r="T1099" s="13">
        <f t="shared" si="240"/>
        <v>2.8104043479765028E-2</v>
      </c>
      <c r="U1099" s="67">
        <f t="shared" si="241"/>
        <v>5.7777477795133425E-3</v>
      </c>
      <c r="V1099" s="13">
        <f t="shared" si="242"/>
        <v>2.2326295700251686E-2</v>
      </c>
      <c r="Y1099" s="28"/>
      <c r="Z1099" s="28"/>
    </row>
    <row r="1100" spans="1:26" x14ac:dyDescent="0.35">
      <c r="A1100" s="1">
        <v>1961.12</v>
      </c>
      <c r="B1100" s="2">
        <v>71.739999999999995</v>
      </c>
      <c r="C1100" s="3">
        <v>2.02</v>
      </c>
      <c r="D1100" s="4">
        <v>3.19</v>
      </c>
      <c r="E1100" s="5">
        <v>30</v>
      </c>
      <c r="F1100" s="3">
        <f t="shared" si="243"/>
        <v>1961.9583333332507</v>
      </c>
      <c r="G1100" s="6">
        <v>4.0599999999999996</v>
      </c>
      <c r="H1100" s="3">
        <f t="shared" si="235"/>
        <v>728.46948199999997</v>
      </c>
      <c r="I1100" s="3">
        <f t="shared" si="236"/>
        <v>20.511686000000001</v>
      </c>
      <c r="J1100" s="7">
        <f t="shared" si="244"/>
        <v>83197.801858000792</v>
      </c>
      <c r="K1100" s="3">
        <f t="shared" si="237"/>
        <v>32.392217000000002</v>
      </c>
      <c r="L1100" s="7">
        <f t="shared" si="238"/>
        <v>3699.4840803878251</v>
      </c>
      <c r="M1100" s="27">
        <f t="shared" si="232"/>
        <v>22.041480198382267</v>
      </c>
      <c r="N1100" s="9"/>
      <c r="O1100" s="10">
        <f t="shared" si="233"/>
        <v>26.158967454388598</v>
      </c>
      <c r="P1100" s="10"/>
      <c r="Q1100" s="29">
        <f t="shared" si="234"/>
        <v>1.7251533180928584E-2</v>
      </c>
      <c r="R1100" s="6">
        <f t="shared" si="239"/>
        <v>1.0017544201863267</v>
      </c>
      <c r="S1100" s="6">
        <f t="shared" si="245"/>
        <v>11.402813741065778</v>
      </c>
      <c r="T1100" s="13">
        <f t="shared" si="240"/>
        <v>3.3538175321391028E-2</v>
      </c>
      <c r="U1100" s="67">
        <f t="shared" si="241"/>
        <v>5.5258212275945962E-3</v>
      </c>
      <c r="V1100" s="13">
        <f t="shared" si="242"/>
        <v>2.8012354093796432E-2</v>
      </c>
      <c r="Y1100" s="28"/>
      <c r="Z1100" s="28"/>
    </row>
    <row r="1101" spans="1:26" x14ac:dyDescent="0.35">
      <c r="A1101" s="1">
        <v>1962.01</v>
      </c>
      <c r="B1101" s="2">
        <v>69.069999999999993</v>
      </c>
      <c r="C1101" s="3">
        <v>2.0266700000000002</v>
      </c>
      <c r="D1101" s="4">
        <v>3.25</v>
      </c>
      <c r="E1101" s="5">
        <v>30</v>
      </c>
      <c r="F1101" s="3">
        <f t="shared" si="243"/>
        <v>1962.041666666584</v>
      </c>
      <c r="G1101" s="6">
        <v>4.08</v>
      </c>
      <c r="H1101" s="3">
        <f t="shared" si="235"/>
        <v>701.35750099999996</v>
      </c>
      <c r="I1101" s="3">
        <f t="shared" si="236"/>
        <v>20.579415181000002</v>
      </c>
      <c r="J1101" s="7">
        <f t="shared" si="244"/>
        <v>80297.231415617658</v>
      </c>
      <c r="K1101" s="3">
        <f t="shared" si="237"/>
        <v>33.001474999999999</v>
      </c>
      <c r="L1101" s="7">
        <f t="shared" si="238"/>
        <v>3778.2829318192762</v>
      </c>
      <c r="M1101" s="27">
        <f t="shared" si="232"/>
        <v>21.197931400015232</v>
      </c>
      <c r="N1101" s="9"/>
      <c r="O1101" s="10">
        <f t="shared" si="233"/>
        <v>25.142459916082938</v>
      </c>
      <c r="P1101" s="10"/>
      <c r="Q1101" s="29">
        <f t="shared" si="234"/>
        <v>1.8856943716482576E-2</v>
      </c>
      <c r="R1101" s="6">
        <f t="shared" si="239"/>
        <v>1.0066638954265219</v>
      </c>
      <c r="S1101" s="6">
        <f t="shared" si="245"/>
        <v>11.422819067674027</v>
      </c>
      <c r="T1101" s="13">
        <f t="shared" si="240"/>
        <v>4.1710582602430213E-2</v>
      </c>
      <c r="U1101" s="67">
        <f t="shared" si="241"/>
        <v>5.6955120254535974E-3</v>
      </c>
      <c r="V1101" s="13">
        <f t="shared" si="242"/>
        <v>3.6015070576976616E-2</v>
      </c>
      <c r="Y1101" s="28"/>
      <c r="Z1101" s="28"/>
    </row>
    <row r="1102" spans="1:26" x14ac:dyDescent="0.35">
      <c r="A1102" s="1">
        <v>1962.02</v>
      </c>
      <c r="B1102" s="2">
        <v>70.22</v>
      </c>
      <c r="C1102" s="3">
        <v>2.0333299999999999</v>
      </c>
      <c r="D1102" s="4">
        <v>3.31</v>
      </c>
      <c r="E1102" s="5">
        <v>30.1</v>
      </c>
      <c r="F1102" s="3">
        <f t="shared" si="243"/>
        <v>1962.1249999999172</v>
      </c>
      <c r="G1102" s="6">
        <v>4.04</v>
      </c>
      <c r="H1102" s="3">
        <f t="shared" si="235"/>
        <v>710.66605913621265</v>
      </c>
      <c r="I1102" s="3">
        <f t="shared" si="236"/>
        <v>20.578447992358804</v>
      </c>
      <c r="J1102" s="7">
        <f t="shared" si="244"/>
        <v>81559.285093328668</v>
      </c>
      <c r="K1102" s="3">
        <f t="shared" si="237"/>
        <v>33.499069435215944</v>
      </c>
      <c r="L1102" s="7">
        <f t="shared" si="238"/>
        <v>3844.5063181275682</v>
      </c>
      <c r="M1102" s="27">
        <f t="shared" si="232"/>
        <v>21.451687754873387</v>
      </c>
      <c r="N1102" s="9"/>
      <c r="O1102" s="10">
        <f t="shared" si="233"/>
        <v>25.427057120717457</v>
      </c>
      <c r="P1102" s="10"/>
      <c r="Q1102" s="29">
        <f t="shared" si="234"/>
        <v>1.9803478924056074E-2</v>
      </c>
      <c r="R1102" s="6">
        <f t="shared" si="239"/>
        <v>1.0123885003875235</v>
      </c>
      <c r="S1102" s="6">
        <f t="shared" si="245"/>
        <v>11.460737082475502</v>
      </c>
      <c r="T1102" s="13">
        <f t="shared" si="240"/>
        <v>4.1731982825138791E-2</v>
      </c>
      <c r="U1102" s="67">
        <f t="shared" si="241"/>
        <v>4.4005263696751395E-3</v>
      </c>
      <c r="V1102" s="13">
        <f t="shared" si="242"/>
        <v>3.7331456455463652E-2</v>
      </c>
      <c r="Y1102" s="28"/>
      <c r="Z1102" s="28"/>
    </row>
    <row r="1103" spans="1:26" x14ac:dyDescent="0.35">
      <c r="A1103" s="1">
        <v>1962.03</v>
      </c>
      <c r="B1103" s="2">
        <v>70.290000000000006</v>
      </c>
      <c r="C1103" s="3">
        <v>2.04</v>
      </c>
      <c r="D1103" s="4">
        <v>3.37</v>
      </c>
      <c r="E1103" s="5">
        <v>30.1</v>
      </c>
      <c r="F1103" s="3">
        <f t="shared" si="243"/>
        <v>1962.2083333332505</v>
      </c>
      <c r="G1103" s="6">
        <v>3.93</v>
      </c>
      <c r="H1103" s="3">
        <f t="shared" si="235"/>
        <v>711.37449867109638</v>
      </c>
      <c r="I1103" s="3">
        <f t="shared" si="236"/>
        <v>20.64595215946844</v>
      </c>
      <c r="J1103" s="7">
        <f t="shared" si="244"/>
        <v>81838.040838449699</v>
      </c>
      <c r="K1103" s="3">
        <f t="shared" si="237"/>
        <v>34.106303322259137</v>
      </c>
      <c r="L1103" s="7">
        <f t="shared" si="238"/>
        <v>3923.6619380505831</v>
      </c>
      <c r="M1103" s="27">
        <f t="shared" si="232"/>
        <v>21.44315856852624</v>
      </c>
      <c r="N1103" s="9"/>
      <c r="O1103" s="10">
        <f t="shared" si="233"/>
        <v>25.400593865759635</v>
      </c>
      <c r="P1103" s="10"/>
      <c r="Q1103" s="29">
        <f t="shared" si="234"/>
        <v>2.0922020958310819E-2</v>
      </c>
      <c r="R1103" s="6">
        <f t="shared" si="239"/>
        <v>1.0106875755699061</v>
      </c>
      <c r="S1103" s="6">
        <f t="shared" si="245"/>
        <v>11.602718428263055</v>
      </c>
      <c r="T1103" s="13">
        <f t="shared" si="240"/>
        <v>4.3820507522673635E-2</v>
      </c>
      <c r="U1103" s="67">
        <f t="shared" si="241"/>
        <v>3.5032717460843354E-3</v>
      </c>
      <c r="V1103" s="13">
        <f t="shared" si="242"/>
        <v>4.03172357765893E-2</v>
      </c>
      <c r="Y1103" s="28"/>
      <c r="Z1103" s="28"/>
    </row>
    <row r="1104" spans="1:26" x14ac:dyDescent="0.35">
      <c r="A1104" s="1">
        <v>1962.04</v>
      </c>
      <c r="B1104" s="2">
        <v>68.05</v>
      </c>
      <c r="C1104" s="3">
        <v>2.0466700000000002</v>
      </c>
      <c r="D1104" s="4">
        <v>3.40333</v>
      </c>
      <c r="E1104" s="5">
        <v>30.2</v>
      </c>
      <c r="F1104" s="3">
        <f t="shared" si="243"/>
        <v>1962.2916666665838</v>
      </c>
      <c r="G1104" s="6">
        <v>3.84</v>
      </c>
      <c r="H1104" s="3">
        <f t="shared" si="235"/>
        <v>686.42395529801331</v>
      </c>
      <c r="I1104" s="3">
        <f t="shared" si="236"/>
        <v>20.644868722847683</v>
      </c>
      <c r="J1104" s="7">
        <f t="shared" si="244"/>
        <v>79165.596216211721</v>
      </c>
      <c r="K1104" s="3">
        <f t="shared" si="237"/>
        <v>34.329570018874172</v>
      </c>
      <c r="L1104" s="7">
        <f t="shared" si="238"/>
        <v>3959.2453867820691</v>
      </c>
      <c r="M1104" s="27">
        <f t="shared" si="232"/>
        <v>20.658336447649038</v>
      </c>
      <c r="N1104" s="9"/>
      <c r="O1104" s="10">
        <f t="shared" si="233"/>
        <v>24.4573710489109</v>
      </c>
      <c r="P1104" s="10"/>
      <c r="Q1104" s="29">
        <f t="shared" si="234"/>
        <v>2.35452279329793E-2</v>
      </c>
      <c r="R1104" s="6">
        <f t="shared" si="239"/>
        <v>1.0007326009996715</v>
      </c>
      <c r="S1104" s="6">
        <f t="shared" si="245"/>
        <v>11.687893148485825</v>
      </c>
      <c r="T1104" s="13">
        <f t="shared" si="240"/>
        <v>4.8349863318874364E-2</v>
      </c>
      <c r="U1104" s="67">
        <f t="shared" si="241"/>
        <v>2.1442348125504385E-3</v>
      </c>
      <c r="V1104" s="13">
        <f t="shared" si="242"/>
        <v>4.6205628506323926E-2</v>
      </c>
      <c r="Y1104" s="28"/>
      <c r="Z1104" s="28"/>
    </row>
    <row r="1105" spans="1:26" x14ac:dyDescent="0.35">
      <c r="A1105" s="1">
        <v>1962.05</v>
      </c>
      <c r="B1105" s="2">
        <v>62.99</v>
      </c>
      <c r="C1105" s="3">
        <v>2.0533299999999999</v>
      </c>
      <c r="D1105" s="4">
        <v>3.4366699999999999</v>
      </c>
      <c r="E1105" s="5">
        <v>30.2</v>
      </c>
      <c r="F1105" s="3">
        <f t="shared" si="243"/>
        <v>1962.374999999917</v>
      </c>
      <c r="G1105" s="6">
        <v>3.87</v>
      </c>
      <c r="H1105" s="3">
        <f t="shared" si="235"/>
        <v>635.38346721854316</v>
      </c>
      <c r="I1105" s="3">
        <f t="shared" si="236"/>
        <v>20.712048495695367</v>
      </c>
      <c r="J1105" s="7">
        <f t="shared" si="244"/>
        <v>73478.133678164042</v>
      </c>
      <c r="K1105" s="3">
        <f t="shared" si="237"/>
        <v>34.665872365231792</v>
      </c>
      <c r="L1105" s="7">
        <f t="shared" si="238"/>
        <v>4008.8918505752658</v>
      </c>
      <c r="M1105" s="27">
        <f t="shared" si="232"/>
        <v>19.089367498116658</v>
      </c>
      <c r="N1105" s="9"/>
      <c r="O1105" s="10">
        <f t="shared" si="233"/>
        <v>22.592739011982168</v>
      </c>
      <c r="P1105" s="10"/>
      <c r="Q1105" s="29">
        <f t="shared" si="234"/>
        <v>2.7223802149255703E-2</v>
      </c>
      <c r="R1105" s="6">
        <f t="shared" si="239"/>
        <v>0.99994127099060903</v>
      </c>
      <c r="S1105" s="6">
        <f t="shared" si="245"/>
        <v>11.696455710690458</v>
      </c>
      <c r="T1105" s="13">
        <f t="shared" si="240"/>
        <v>5.511859855153145E-2</v>
      </c>
      <c r="U1105" s="67">
        <f t="shared" si="241"/>
        <v>2.7881753337712922E-3</v>
      </c>
      <c r="V1105" s="13">
        <f t="shared" si="242"/>
        <v>5.2330423217760158E-2</v>
      </c>
      <c r="Y1105" s="28"/>
      <c r="Z1105" s="28"/>
    </row>
    <row r="1106" spans="1:26" x14ac:dyDescent="0.35">
      <c r="A1106" s="1">
        <v>1962.06</v>
      </c>
      <c r="B1106" s="2">
        <v>55.63</v>
      </c>
      <c r="C1106" s="3">
        <v>2.06</v>
      </c>
      <c r="D1106" s="4">
        <v>3.47</v>
      </c>
      <c r="E1106" s="5">
        <v>30.2</v>
      </c>
      <c r="F1106" s="3">
        <f t="shared" si="243"/>
        <v>1962.4583333332503</v>
      </c>
      <c r="G1106" s="6">
        <v>3.91</v>
      </c>
      <c r="H1106" s="3">
        <f t="shared" si="235"/>
        <v>561.14275728476832</v>
      </c>
      <c r="I1106" s="3">
        <f t="shared" si="236"/>
        <v>20.77932913907285</v>
      </c>
      <c r="J1106" s="7">
        <f t="shared" si="244"/>
        <v>65092.90876008389</v>
      </c>
      <c r="K1106" s="3">
        <f t="shared" si="237"/>
        <v>35.002073841059605</v>
      </c>
      <c r="L1106" s="7">
        <f t="shared" si="238"/>
        <v>4060.2623296331308</v>
      </c>
      <c r="M1106" s="27">
        <f t="shared" si="232"/>
        <v>16.82757124479247</v>
      </c>
      <c r="N1106" s="9"/>
      <c r="O1106" s="10">
        <f t="shared" si="233"/>
        <v>19.917222641066708</v>
      </c>
      <c r="P1106" s="10"/>
      <c r="Q1106" s="29">
        <f t="shared" si="234"/>
        <v>3.3481783573162484E-2</v>
      </c>
      <c r="R1106" s="6">
        <f t="shared" si="239"/>
        <v>0.99508718933734119</v>
      </c>
      <c r="S1106" s="6">
        <f t="shared" si="245"/>
        <v>11.695768789433183</v>
      </c>
      <c r="T1106" s="13">
        <f t="shared" si="240"/>
        <v>6.8274864984938288E-2</v>
      </c>
      <c r="U1106" s="67">
        <f t="shared" si="241"/>
        <v>3.2123625469537842E-3</v>
      </c>
      <c r="V1106" s="13">
        <f t="shared" si="242"/>
        <v>6.5062502437984504E-2</v>
      </c>
      <c r="Y1106" s="28"/>
      <c r="Z1106" s="28"/>
    </row>
    <row r="1107" spans="1:26" x14ac:dyDescent="0.35">
      <c r="A1107" s="1">
        <v>1962.07</v>
      </c>
      <c r="B1107" s="2">
        <v>56.97</v>
      </c>
      <c r="C1107" s="3">
        <v>2.0666699999999998</v>
      </c>
      <c r="D1107" s="4">
        <v>3.49</v>
      </c>
      <c r="E1107" s="5">
        <v>30.3</v>
      </c>
      <c r="F1107" s="3">
        <f t="shared" si="243"/>
        <v>1962.5416666665835</v>
      </c>
      <c r="G1107" s="6">
        <v>4.01</v>
      </c>
      <c r="H1107" s="3">
        <f t="shared" si="235"/>
        <v>572.76284257425743</v>
      </c>
      <c r="I1107" s="3">
        <f t="shared" si="236"/>
        <v>20.777809090099009</v>
      </c>
      <c r="J1107" s="7">
        <f t="shared" si="244"/>
        <v>66641.699110124435</v>
      </c>
      <c r="K1107" s="3">
        <f t="shared" si="237"/>
        <v>35.087630693069308</v>
      </c>
      <c r="L1107" s="7">
        <f t="shared" si="238"/>
        <v>4082.4913093616692</v>
      </c>
      <c r="M1107" s="27">
        <f t="shared" si="232"/>
        <v>17.141325661322792</v>
      </c>
      <c r="N1107" s="9"/>
      <c r="O1107" s="10">
        <f t="shared" si="233"/>
        <v>20.289071663902121</v>
      </c>
      <c r="P1107" s="10"/>
      <c r="Q1107" s="29">
        <f t="shared" si="234"/>
        <v>3.0967289321607847E-2</v>
      </c>
      <c r="R1107" s="6">
        <f t="shared" si="239"/>
        <v>1.005796438146745</v>
      </c>
      <c r="S1107" s="6">
        <f t="shared" si="245"/>
        <v>11.599899428807168</v>
      </c>
      <c r="T1107" s="13">
        <f t="shared" si="240"/>
        <v>6.4718282245189052E-2</v>
      </c>
      <c r="U1107" s="67">
        <f t="shared" si="241"/>
        <v>4.0679412523005887E-3</v>
      </c>
      <c r="V1107" s="13">
        <f t="shared" si="242"/>
        <v>6.0650340992888463E-2</v>
      </c>
      <c r="Y1107" s="28"/>
      <c r="Z1107" s="28"/>
    </row>
    <row r="1108" spans="1:26" x14ac:dyDescent="0.35">
      <c r="A1108" s="1">
        <v>1962.08</v>
      </c>
      <c r="B1108" s="2">
        <v>58.52</v>
      </c>
      <c r="C1108" s="3">
        <v>2.0733299999999999</v>
      </c>
      <c r="D1108" s="4">
        <v>3.51</v>
      </c>
      <c r="E1108" s="5">
        <v>30.3</v>
      </c>
      <c r="F1108" s="3">
        <f t="shared" si="243"/>
        <v>1962.6249999999168</v>
      </c>
      <c r="G1108" s="6">
        <v>3.98</v>
      </c>
      <c r="H1108" s="3">
        <f t="shared" si="235"/>
        <v>588.34617425742579</v>
      </c>
      <c r="I1108" s="3">
        <f t="shared" si="236"/>
        <v>20.844767147524752</v>
      </c>
      <c r="J1108" s="7">
        <f t="shared" si="244"/>
        <v>68656.949589125536</v>
      </c>
      <c r="K1108" s="3">
        <f t="shared" si="237"/>
        <v>35.288705940594056</v>
      </c>
      <c r="L1108" s="7">
        <f t="shared" si="238"/>
        <v>4118.009108985485</v>
      </c>
      <c r="M1108" s="27">
        <f t="shared" si="232"/>
        <v>17.571262631045535</v>
      </c>
      <c r="N1108" s="9"/>
      <c r="O1108" s="10">
        <f t="shared" si="233"/>
        <v>20.797371453348312</v>
      </c>
      <c r="P1108" s="10"/>
      <c r="Q1108" s="29">
        <f t="shared" si="234"/>
        <v>2.9839850791958493E-2</v>
      </c>
      <c r="R1108" s="6">
        <f t="shared" si="239"/>
        <v>1.0033166666666666</v>
      </c>
      <c r="S1108" s="6">
        <f t="shared" si="245"/>
        <v>11.667137528354711</v>
      </c>
      <c r="T1108" s="13">
        <f t="shared" si="240"/>
        <v>6.5247093555214741E-2</v>
      </c>
      <c r="U1108" s="67">
        <f t="shared" si="241"/>
        <v>3.0177421481709654E-3</v>
      </c>
      <c r="V1108" s="13">
        <f t="shared" si="242"/>
        <v>6.2229351407043776E-2</v>
      </c>
      <c r="Y1108" s="28"/>
      <c r="Z1108" s="28"/>
    </row>
    <row r="1109" spans="1:26" x14ac:dyDescent="0.35">
      <c r="A1109" s="1">
        <v>1962.09</v>
      </c>
      <c r="B1109" s="2">
        <v>58</v>
      </c>
      <c r="C1109" s="3">
        <v>2.08</v>
      </c>
      <c r="D1109" s="4">
        <v>3.53</v>
      </c>
      <c r="E1109" s="5">
        <v>30.4</v>
      </c>
      <c r="F1109" s="3">
        <f t="shared" si="243"/>
        <v>1962.70833333325</v>
      </c>
      <c r="G1109" s="6">
        <v>3.98</v>
      </c>
      <c r="H1109" s="3">
        <f t="shared" si="235"/>
        <v>581.20006578947368</v>
      </c>
      <c r="I1109" s="3">
        <f t="shared" si="236"/>
        <v>20.843036842105263</v>
      </c>
      <c r="J1109" s="7">
        <f t="shared" si="244"/>
        <v>68025.725295879107</v>
      </c>
      <c r="K1109" s="3">
        <f t="shared" si="237"/>
        <v>35.373038486842113</v>
      </c>
      <c r="L1109" s="7">
        <f t="shared" si="238"/>
        <v>4140.1863843871261</v>
      </c>
      <c r="M1109" s="27">
        <f t="shared" si="232"/>
        <v>17.321461147465481</v>
      </c>
      <c r="N1109" s="9"/>
      <c r="O1109" s="10">
        <f t="shared" si="233"/>
        <v>20.501925308455881</v>
      </c>
      <c r="P1109" s="10"/>
      <c r="Q1109" s="29">
        <f t="shared" si="234"/>
        <v>3.0994332976254542E-2</v>
      </c>
      <c r="R1109" s="6">
        <f t="shared" si="239"/>
        <v>1.007417500176147</v>
      </c>
      <c r="S1109" s="6">
        <f t="shared" si="245"/>
        <v>11.667327503126966</v>
      </c>
      <c r="T1109" s="13">
        <f t="shared" si="240"/>
        <v>6.4680784220179754E-2</v>
      </c>
      <c r="U1109" s="67">
        <f t="shared" si="241"/>
        <v>7.9721457991022149E-4</v>
      </c>
      <c r="V1109" s="13">
        <f t="shared" si="242"/>
        <v>6.3883569640269533E-2</v>
      </c>
      <c r="Y1109" s="28"/>
      <c r="Z1109" s="28"/>
    </row>
    <row r="1110" spans="1:26" x14ac:dyDescent="0.35">
      <c r="A1110" s="1">
        <v>1962.1</v>
      </c>
      <c r="B1110" s="2">
        <v>56.17</v>
      </c>
      <c r="C1110" s="3">
        <v>2.09667</v>
      </c>
      <c r="D1110" s="4">
        <v>3.57667</v>
      </c>
      <c r="E1110" s="5">
        <v>30.4</v>
      </c>
      <c r="F1110" s="3">
        <f t="shared" si="243"/>
        <v>1962.7916666665833</v>
      </c>
      <c r="G1110" s="6">
        <v>3.93</v>
      </c>
      <c r="H1110" s="3">
        <f t="shared" si="235"/>
        <v>562.86220164473684</v>
      </c>
      <c r="I1110" s="3">
        <f t="shared" si="236"/>
        <v>21.010081757565793</v>
      </c>
      <c r="J1110" s="7">
        <f t="shared" si="244"/>
        <v>66084.320942371356</v>
      </c>
      <c r="K1110" s="3">
        <f t="shared" si="237"/>
        <v>35.840704125986846</v>
      </c>
      <c r="L1110" s="7">
        <f t="shared" si="238"/>
        <v>4207.9723728850167</v>
      </c>
      <c r="M1110" s="27">
        <f t="shared" si="232"/>
        <v>16.739820967901331</v>
      </c>
      <c r="N1110" s="9"/>
      <c r="O1110" s="10">
        <f t="shared" si="233"/>
        <v>19.81627867137712</v>
      </c>
      <c r="P1110" s="10"/>
      <c r="Q1110" s="29">
        <f t="shared" si="234"/>
        <v>3.3500278187628969E-2</v>
      </c>
      <c r="R1110" s="6">
        <f t="shared" si="239"/>
        <v>1.0040955493531014</v>
      </c>
      <c r="S1110" s="6">
        <f t="shared" si="245"/>
        <v>11.753869906936574</v>
      </c>
      <c r="T1110" s="13">
        <f t="shared" si="240"/>
        <v>6.7708602152785735E-2</v>
      </c>
      <c r="U1110" s="67">
        <f t="shared" si="241"/>
        <v>6.3557512811973638E-4</v>
      </c>
      <c r="V1110" s="13">
        <f t="shared" si="242"/>
        <v>6.7073027024665999E-2</v>
      </c>
      <c r="Y1110" s="28"/>
      <c r="Z1110" s="28"/>
    </row>
    <row r="1111" spans="1:26" x14ac:dyDescent="0.35">
      <c r="A1111" s="1">
        <v>1962.11</v>
      </c>
      <c r="B1111" s="2">
        <v>60.04</v>
      </c>
      <c r="C1111" s="3">
        <v>2.1133299999999999</v>
      </c>
      <c r="D1111" s="4">
        <v>3.6233300000000002</v>
      </c>
      <c r="E1111" s="5">
        <v>30.4</v>
      </c>
      <c r="F1111" s="3">
        <f t="shared" si="243"/>
        <v>1962.8749999999166</v>
      </c>
      <c r="G1111" s="6">
        <v>3.92</v>
      </c>
      <c r="H1111" s="3">
        <f t="shared" si="235"/>
        <v>601.64227500000015</v>
      </c>
      <c r="I1111" s="3">
        <f t="shared" si="236"/>
        <v>21.177026466118424</v>
      </c>
      <c r="J1111" s="7">
        <f t="shared" si="244"/>
        <v>70844.593096161756</v>
      </c>
      <c r="K1111" s="3">
        <f t="shared" si="237"/>
        <v>36.308269558223692</v>
      </c>
      <c r="L1111" s="7">
        <f t="shared" si="238"/>
        <v>4275.3720770005957</v>
      </c>
      <c r="M1111" s="27">
        <f t="shared" si="232"/>
        <v>17.854386489497148</v>
      </c>
      <c r="N1111" s="9"/>
      <c r="O1111" s="10">
        <f t="shared" si="233"/>
        <v>21.134634868091101</v>
      </c>
      <c r="P1111" s="10"/>
      <c r="Q1111" s="29">
        <f t="shared" si="234"/>
        <v>2.9871128091809189E-2</v>
      </c>
      <c r="R1111" s="6">
        <f t="shared" si="239"/>
        <v>1.0082037695206869</v>
      </c>
      <c r="S1111" s="6">
        <f t="shared" si="245"/>
        <v>11.802008461230367</v>
      </c>
      <c r="T1111" s="13">
        <f t="shared" si="240"/>
        <v>6.5501446156986498E-2</v>
      </c>
      <c r="U1111" s="67">
        <f t="shared" si="241"/>
        <v>1.9859653960729862E-3</v>
      </c>
      <c r="V1111" s="13">
        <f t="shared" si="242"/>
        <v>6.3515480760913512E-2</v>
      </c>
      <c r="Y1111" s="28"/>
      <c r="Z1111" s="28"/>
    </row>
    <row r="1112" spans="1:26" x14ac:dyDescent="0.35">
      <c r="A1112" s="1">
        <v>1962.12</v>
      </c>
      <c r="B1112" s="2">
        <v>62.64</v>
      </c>
      <c r="C1112" s="3">
        <v>2.13</v>
      </c>
      <c r="D1112" s="4">
        <v>3.67</v>
      </c>
      <c r="E1112" s="5">
        <v>30.4</v>
      </c>
      <c r="F1112" s="3">
        <f t="shared" si="243"/>
        <v>1962.9583333332498</v>
      </c>
      <c r="G1112" s="6">
        <v>3.86</v>
      </c>
      <c r="H1112" s="3">
        <f t="shared" si="235"/>
        <v>627.69607105263174</v>
      </c>
      <c r="I1112" s="3">
        <f t="shared" si="236"/>
        <v>21.344071381578949</v>
      </c>
      <c r="J1112" s="7">
        <f t="shared" si="244"/>
        <v>74121.922498636603</v>
      </c>
      <c r="K1112" s="3">
        <f t="shared" si="237"/>
        <v>36.775935197368426</v>
      </c>
      <c r="L1112" s="7">
        <f t="shared" si="238"/>
        <v>4342.7116151021119</v>
      </c>
      <c r="M1112" s="27">
        <f t="shared" si="232"/>
        <v>18.585836118439858</v>
      </c>
      <c r="N1112" s="9"/>
      <c r="O1112" s="10">
        <f t="shared" si="233"/>
        <v>21.99692844815041</v>
      </c>
      <c r="P1112" s="10"/>
      <c r="Q1112" s="29">
        <f t="shared" si="234"/>
        <v>2.8266895655685027E-2</v>
      </c>
      <c r="R1112" s="6">
        <f t="shared" si="239"/>
        <v>1.0056886798606937</v>
      </c>
      <c r="S1112" s="6">
        <f t="shared" si="245"/>
        <v>11.898829418527498</v>
      </c>
      <c r="T1112" s="13">
        <f t="shared" si="240"/>
        <v>6.2871859796683971E-2</v>
      </c>
      <c r="U1112" s="67">
        <f t="shared" si="241"/>
        <v>8.6779591041552528E-4</v>
      </c>
      <c r="V1112" s="13">
        <f t="shared" si="242"/>
        <v>6.2004063886268446E-2</v>
      </c>
      <c r="Y1112" s="28"/>
      <c r="Z1112" s="28"/>
    </row>
    <row r="1113" spans="1:26" x14ac:dyDescent="0.35">
      <c r="A1113" s="1">
        <v>1963.01</v>
      </c>
      <c r="B1113" s="2">
        <v>65.06</v>
      </c>
      <c r="C1113" s="3">
        <v>2.1366700000000001</v>
      </c>
      <c r="D1113" s="4">
        <v>3.6833300000000002</v>
      </c>
      <c r="E1113" s="5">
        <v>30.4</v>
      </c>
      <c r="F1113" s="3">
        <f t="shared" si="243"/>
        <v>1963.0416666665831</v>
      </c>
      <c r="G1113" s="6">
        <v>3.83</v>
      </c>
      <c r="H1113" s="3">
        <f t="shared" si="235"/>
        <v>651.94614276315804</v>
      </c>
      <c r="I1113" s="3">
        <f t="shared" si="236"/>
        <v>21.410909389144738</v>
      </c>
      <c r="J1113" s="7">
        <f t="shared" si="244"/>
        <v>77196.202401661241</v>
      </c>
      <c r="K1113" s="3">
        <f t="shared" si="237"/>
        <v>36.909511005592115</v>
      </c>
      <c r="L1113" s="7">
        <f t="shared" si="238"/>
        <v>4370.4132830020117</v>
      </c>
      <c r="M1113" s="27">
        <f t="shared" si="232"/>
        <v>19.259231693254055</v>
      </c>
      <c r="N1113" s="9"/>
      <c r="O1113" s="10">
        <f t="shared" si="233"/>
        <v>22.787775396063694</v>
      </c>
      <c r="P1113" s="10"/>
      <c r="Q1113" s="29">
        <f t="shared" si="234"/>
        <v>2.7065841820962069E-2</v>
      </c>
      <c r="R1113" s="6">
        <f t="shared" si="239"/>
        <v>0.9958067224887539</v>
      </c>
      <c r="S1113" s="6">
        <f t="shared" si="245"/>
        <v>11.966518049806504</v>
      </c>
      <c r="T1113" s="13">
        <f t="shared" si="240"/>
        <v>5.9355393684216384E-2</v>
      </c>
      <c r="U1113" s="67">
        <f t="shared" si="241"/>
        <v>-1.3589280584125341E-4</v>
      </c>
      <c r="V1113" s="13">
        <f t="shared" si="242"/>
        <v>5.9491286490057638E-2</v>
      </c>
      <c r="Y1113" s="28"/>
      <c r="Z1113" s="28"/>
    </row>
    <row r="1114" spans="1:26" x14ac:dyDescent="0.35">
      <c r="A1114" s="1">
        <v>1963.02</v>
      </c>
      <c r="B1114" s="2">
        <v>65.92</v>
      </c>
      <c r="C1114" s="3">
        <v>2.1433300000000002</v>
      </c>
      <c r="D1114" s="4">
        <v>3.6966700000000001</v>
      </c>
      <c r="E1114" s="5">
        <v>30.4</v>
      </c>
      <c r="F1114" s="3">
        <f t="shared" si="243"/>
        <v>1963.1249999999163</v>
      </c>
      <c r="G1114" s="6">
        <v>3.92</v>
      </c>
      <c r="H1114" s="3">
        <f t="shared" si="235"/>
        <v>660.56393684210536</v>
      </c>
      <c r="I1114" s="3">
        <f t="shared" si="236"/>
        <v>21.477647189802635</v>
      </c>
      <c r="J1114" s="7">
        <f t="shared" si="244"/>
        <v>78428.554263120779</v>
      </c>
      <c r="K1114" s="3">
        <f t="shared" si="237"/>
        <v>37.043187020723686</v>
      </c>
      <c r="L1114" s="7">
        <f t="shared" si="238"/>
        <v>4398.1262695365695</v>
      </c>
      <c r="M1114" s="27">
        <f t="shared" si="232"/>
        <v>19.469191309671409</v>
      </c>
      <c r="N1114" s="9"/>
      <c r="O1114" s="10">
        <f t="shared" si="233"/>
        <v>23.029397502210259</v>
      </c>
      <c r="P1114" s="10"/>
      <c r="Q1114" s="29">
        <f t="shared" si="234"/>
        <v>2.5987675611033274E-2</v>
      </c>
      <c r="R1114" s="6">
        <f t="shared" si="239"/>
        <v>1.0024464999647706</v>
      </c>
      <c r="S1114" s="6">
        <f t="shared" si="245"/>
        <v>11.91633911878033</v>
      </c>
      <c r="T1114" s="13">
        <f t="shared" si="240"/>
        <v>5.3369306237670999E-2</v>
      </c>
      <c r="U1114" s="67">
        <f t="shared" si="241"/>
        <v>-1.1864075961453002E-3</v>
      </c>
      <c r="V1114" s="13">
        <f t="shared" si="242"/>
        <v>5.4555713833816299E-2</v>
      </c>
      <c r="Y1114" s="28"/>
      <c r="Z1114" s="28"/>
    </row>
    <row r="1115" spans="1:26" x14ac:dyDescent="0.35">
      <c r="A1115" s="1">
        <v>1963.03</v>
      </c>
      <c r="B1115" s="2">
        <v>65.67</v>
      </c>
      <c r="C1115" s="3">
        <v>2.15</v>
      </c>
      <c r="D1115" s="4">
        <v>3.71</v>
      </c>
      <c r="E1115" s="5">
        <v>30.5</v>
      </c>
      <c r="F1115" s="3">
        <f t="shared" si="243"/>
        <v>1963.2083333332496</v>
      </c>
      <c r="G1115" s="6">
        <v>3.93</v>
      </c>
      <c r="H1115" s="3">
        <f t="shared" si="235"/>
        <v>655.90119442622949</v>
      </c>
      <c r="I1115" s="3">
        <f t="shared" si="236"/>
        <v>21.473847540983606</v>
      </c>
      <c r="J1115" s="7">
        <f t="shared" si="244"/>
        <v>78087.413561086301</v>
      </c>
      <c r="K1115" s="3">
        <f t="shared" si="237"/>
        <v>37.054871803278694</v>
      </c>
      <c r="L1115" s="7">
        <f t="shared" si="238"/>
        <v>4411.5167399365037</v>
      </c>
      <c r="M1115" s="27">
        <f t="shared" si="232"/>
        <v>19.288064606604834</v>
      </c>
      <c r="N1115" s="9"/>
      <c r="O1115" s="10">
        <f t="shared" si="233"/>
        <v>22.808875397934855</v>
      </c>
      <c r="P1115" s="10"/>
      <c r="Q1115" s="29">
        <f t="shared" si="234"/>
        <v>2.6321100952038344E-2</v>
      </c>
      <c r="R1115" s="6">
        <f t="shared" si="239"/>
        <v>1.0000004457048253</v>
      </c>
      <c r="S1115" s="6">
        <f t="shared" si="245"/>
        <v>11.906326893024408</v>
      </c>
      <c r="T1115" s="13">
        <f t="shared" si="240"/>
        <v>5.1426422329269528E-2</v>
      </c>
      <c r="U1115" s="67">
        <f t="shared" si="241"/>
        <v>-1.9817913313385782E-3</v>
      </c>
      <c r="V1115" s="13">
        <f t="shared" si="242"/>
        <v>5.3408213660608106E-2</v>
      </c>
      <c r="Y1115" s="28"/>
      <c r="Z1115" s="28"/>
    </row>
    <row r="1116" spans="1:26" x14ac:dyDescent="0.35">
      <c r="A1116" s="1">
        <v>1963.04</v>
      </c>
      <c r="B1116" s="2">
        <v>68.760000000000005</v>
      </c>
      <c r="C1116" s="3">
        <v>2.1666699999999999</v>
      </c>
      <c r="D1116" s="4">
        <v>3.7533300000000001</v>
      </c>
      <c r="E1116" s="5">
        <v>30.5</v>
      </c>
      <c r="F1116" s="3">
        <f t="shared" si="243"/>
        <v>1963.2916666665828</v>
      </c>
      <c r="G1116" s="6">
        <v>3.97</v>
      </c>
      <c r="H1116" s="3">
        <f t="shared" si="235"/>
        <v>686.76360786885255</v>
      </c>
      <c r="I1116" s="3">
        <f t="shared" si="236"/>
        <v>21.640344768196723</v>
      </c>
      <c r="J1116" s="7">
        <f t="shared" si="244"/>
        <v>81976.392484980373</v>
      </c>
      <c r="K1116" s="3">
        <f t="shared" si="237"/>
        <v>37.487644740000007</v>
      </c>
      <c r="L1116" s="7">
        <f t="shared" si="238"/>
        <v>4474.7593543579324</v>
      </c>
      <c r="M1116" s="27">
        <f t="shared" si="232"/>
        <v>20.150077238226981</v>
      </c>
      <c r="N1116" s="9"/>
      <c r="O1116" s="10">
        <f t="shared" si="233"/>
        <v>23.819656401644707</v>
      </c>
      <c r="P1116" s="10"/>
      <c r="Q1116" s="29">
        <f t="shared" si="234"/>
        <v>2.3703168769710022E-2</v>
      </c>
      <c r="R1116" s="6">
        <f t="shared" si="239"/>
        <v>1.0065890001409175</v>
      </c>
      <c r="S1116" s="6">
        <f t="shared" si="245"/>
        <v>11.906332199731755</v>
      </c>
      <c r="T1116" s="13">
        <f t="shared" si="240"/>
        <v>4.388727879779708E-2</v>
      </c>
      <c r="U1116" s="67">
        <f t="shared" si="241"/>
        <v>-1.8273739201424277E-3</v>
      </c>
      <c r="V1116" s="13">
        <f t="shared" si="242"/>
        <v>4.5714652717939508E-2</v>
      </c>
      <c r="Y1116" s="28"/>
      <c r="Z1116" s="28"/>
    </row>
    <row r="1117" spans="1:26" x14ac:dyDescent="0.35">
      <c r="A1117" s="1">
        <v>1963.05</v>
      </c>
      <c r="B1117" s="2">
        <v>70.14</v>
      </c>
      <c r="C1117" s="3">
        <v>2.1833300000000002</v>
      </c>
      <c r="D1117" s="4">
        <v>3.7966700000000002</v>
      </c>
      <c r="E1117" s="5">
        <v>30.5</v>
      </c>
      <c r="F1117" s="3">
        <f t="shared" si="243"/>
        <v>1963.3749999999161</v>
      </c>
      <c r="G1117" s="6">
        <v>3.93</v>
      </c>
      <c r="H1117" s="3">
        <f t="shared" si="235"/>
        <v>700.54682163934433</v>
      </c>
      <c r="I1117" s="3">
        <f t="shared" si="236"/>
        <v>21.806742117049183</v>
      </c>
      <c r="J1117" s="7">
        <f t="shared" si="244"/>
        <v>83838.558686933422</v>
      </c>
      <c r="K1117" s="3">
        <f t="shared" si="237"/>
        <v>37.920517555081972</v>
      </c>
      <c r="L1117" s="7">
        <f t="shared" si="238"/>
        <v>4538.1713802383738</v>
      </c>
      <c r="M1117" s="27">
        <f t="shared" si="232"/>
        <v>20.507585864952613</v>
      </c>
      <c r="N1117" s="9"/>
      <c r="O1117" s="10">
        <f t="shared" si="233"/>
        <v>24.232447349964108</v>
      </c>
      <c r="P1117" s="10"/>
      <c r="Q1117" s="29">
        <f t="shared" si="234"/>
        <v>2.2857678405550953E-2</v>
      </c>
      <c r="R1117" s="6">
        <f t="shared" si="239"/>
        <v>0.99836774404083739</v>
      </c>
      <c r="S1117" s="6">
        <f t="shared" si="245"/>
        <v>11.984783024273598</v>
      </c>
      <c r="T1117" s="13">
        <f t="shared" si="240"/>
        <v>3.8126412445393942E-2</v>
      </c>
      <c r="U1117" s="67">
        <f t="shared" si="241"/>
        <v>-3.9037208183410055E-3</v>
      </c>
      <c r="V1117" s="13">
        <f t="shared" si="242"/>
        <v>4.2030133263734948E-2</v>
      </c>
      <c r="Y1117" s="28"/>
      <c r="Z1117" s="28"/>
    </row>
    <row r="1118" spans="1:26" x14ac:dyDescent="0.35">
      <c r="A1118" s="1">
        <v>1963.06</v>
      </c>
      <c r="B1118" s="2">
        <v>70.11</v>
      </c>
      <c r="C1118" s="3">
        <v>2.2000000000000002</v>
      </c>
      <c r="D1118" s="4">
        <v>3.84</v>
      </c>
      <c r="E1118" s="5">
        <v>30.6</v>
      </c>
      <c r="F1118" s="3">
        <f t="shared" si="243"/>
        <v>1963.4583333332494</v>
      </c>
      <c r="G1118" s="6">
        <v>3.99</v>
      </c>
      <c r="H1118" s="3">
        <f t="shared" si="235"/>
        <v>697.95879705882351</v>
      </c>
      <c r="I1118" s="3">
        <f t="shared" si="236"/>
        <v>21.901431372549023</v>
      </c>
      <c r="J1118" s="7">
        <f t="shared" si="244"/>
        <v>83747.257322418009</v>
      </c>
      <c r="K1118" s="3">
        <f t="shared" si="237"/>
        <v>38.227952941176468</v>
      </c>
      <c r="L1118" s="7">
        <f t="shared" si="238"/>
        <v>4586.9272303249918</v>
      </c>
      <c r="M1118" s="27">
        <f t="shared" si="232"/>
        <v>20.384149993840992</v>
      </c>
      <c r="N1118" s="9"/>
      <c r="O1118" s="10">
        <f t="shared" si="233"/>
        <v>24.077153173393235</v>
      </c>
      <c r="P1118" s="10"/>
      <c r="Q1118" s="29">
        <f t="shared" si="234"/>
        <v>2.2505837092669845E-2</v>
      </c>
      <c r="R1118" s="6">
        <f t="shared" si="239"/>
        <v>1.0008747980825903</v>
      </c>
      <c r="S1118" s="6">
        <f t="shared" si="245"/>
        <v>11.926118762034974</v>
      </c>
      <c r="T1118" s="13">
        <f t="shared" si="240"/>
        <v>3.5450858712644528E-2</v>
      </c>
      <c r="U1118" s="67">
        <f t="shared" si="241"/>
        <v>-3.8819172565733862E-3</v>
      </c>
      <c r="V1118" s="13">
        <f t="shared" si="242"/>
        <v>3.9332775969217915E-2</v>
      </c>
      <c r="Y1118" s="28"/>
      <c r="Z1118" s="28"/>
    </row>
    <row r="1119" spans="1:26" x14ac:dyDescent="0.35">
      <c r="A1119" s="1">
        <v>1963.07</v>
      </c>
      <c r="B1119" s="2">
        <v>69.069999999999993</v>
      </c>
      <c r="C1119" s="3">
        <v>2.2033299999999998</v>
      </c>
      <c r="D1119" s="4">
        <v>3.88</v>
      </c>
      <c r="E1119" s="5">
        <v>30.7</v>
      </c>
      <c r="F1119" s="3">
        <f t="shared" si="243"/>
        <v>1963.5416666665826</v>
      </c>
      <c r="G1119" s="6">
        <v>4.0199999999999996</v>
      </c>
      <c r="H1119" s="3">
        <f t="shared" si="235"/>
        <v>685.36563615635168</v>
      </c>
      <c r="I1119" s="3">
        <f t="shared" si="236"/>
        <v>21.863134025081433</v>
      </c>
      <c r="J1119" s="7">
        <f t="shared" si="244"/>
        <v>82454.829701837691</v>
      </c>
      <c r="K1119" s="3">
        <f t="shared" si="237"/>
        <v>38.500342671009776</v>
      </c>
      <c r="L1119" s="7">
        <f t="shared" si="238"/>
        <v>4631.8914035490125</v>
      </c>
      <c r="M1119" s="27">
        <f t="shared" si="232"/>
        <v>19.969231885949636</v>
      </c>
      <c r="N1119" s="9"/>
      <c r="O1119" s="10">
        <f t="shared" si="233"/>
        <v>23.57882651204827</v>
      </c>
      <c r="P1119" s="10"/>
      <c r="Q1119" s="29">
        <f t="shared" si="234"/>
        <v>2.3555825629666578E-2</v>
      </c>
      <c r="R1119" s="6">
        <f t="shared" si="239"/>
        <v>1.0049849901462253</v>
      </c>
      <c r="S1119" s="6">
        <f t="shared" si="245"/>
        <v>11.897670431939375</v>
      </c>
      <c r="T1119" s="13">
        <f t="shared" si="240"/>
        <v>3.8077579765875669E-2</v>
      </c>
      <c r="U1119" s="67">
        <f t="shared" si="241"/>
        <v>-4.9269379762899579E-3</v>
      </c>
      <c r="V1119" s="13">
        <f t="shared" si="242"/>
        <v>4.3004517742165627E-2</v>
      </c>
      <c r="Y1119" s="28"/>
      <c r="Z1119" s="28"/>
    </row>
    <row r="1120" spans="1:26" x14ac:dyDescent="0.35">
      <c r="A1120" s="1">
        <v>1963.08</v>
      </c>
      <c r="B1120" s="2">
        <v>70.98</v>
      </c>
      <c r="C1120" s="3">
        <v>2.2066699999999999</v>
      </c>
      <c r="D1120" s="4">
        <v>3.92</v>
      </c>
      <c r="E1120" s="5">
        <v>30.7</v>
      </c>
      <c r="F1120" s="3">
        <f t="shared" si="243"/>
        <v>1963.6249999999159</v>
      </c>
      <c r="G1120" s="6">
        <v>4</v>
      </c>
      <c r="H1120" s="3">
        <f t="shared" si="235"/>
        <v>704.3181244299675</v>
      </c>
      <c r="I1120" s="3">
        <f t="shared" si="236"/>
        <v>21.89627607263844</v>
      </c>
      <c r="J1120" s="7">
        <f t="shared" si="244"/>
        <v>84954.486204690213</v>
      </c>
      <c r="K1120" s="3">
        <f t="shared" si="237"/>
        <v>38.89725342019544</v>
      </c>
      <c r="L1120" s="7">
        <f t="shared" si="238"/>
        <v>4691.76649651149</v>
      </c>
      <c r="M1120" s="27">
        <f t="shared" si="232"/>
        <v>20.47263790052768</v>
      </c>
      <c r="N1120" s="9"/>
      <c r="O1120" s="10">
        <f t="shared" si="233"/>
        <v>24.16321423105725</v>
      </c>
      <c r="P1120" s="10"/>
      <c r="Q1120" s="29">
        <f t="shared" si="234"/>
        <v>2.2147006613097993E-2</v>
      </c>
      <c r="R1120" s="6">
        <f t="shared" si="239"/>
        <v>0.99681768074530663</v>
      </c>
      <c r="S1120" s="6">
        <f t="shared" si="245"/>
        <v>11.95698020180563</v>
      </c>
      <c r="T1120" s="13">
        <f t="shared" si="240"/>
        <v>3.1430477529298173E-2</v>
      </c>
      <c r="U1120" s="67">
        <f t="shared" si="241"/>
        <v>-8.4972764927202515E-3</v>
      </c>
      <c r="V1120" s="13">
        <f t="shared" si="242"/>
        <v>3.9927754022018425E-2</v>
      </c>
      <c r="Y1120" s="28"/>
      <c r="Z1120" s="28"/>
    </row>
    <row r="1121" spans="1:26" x14ac:dyDescent="0.35">
      <c r="A1121" s="1">
        <v>1963.09</v>
      </c>
      <c r="B1121" s="2">
        <v>72.849999999999994</v>
      </c>
      <c r="C1121" s="3">
        <v>2.21</v>
      </c>
      <c r="D1121" s="4">
        <v>3.96</v>
      </c>
      <c r="E1121" s="5">
        <v>30.7</v>
      </c>
      <c r="F1121" s="3">
        <f t="shared" si="243"/>
        <v>1963.7083333332491</v>
      </c>
      <c r="G1121" s="6">
        <v>4.08</v>
      </c>
      <c r="H1121" s="3">
        <f t="shared" si="235"/>
        <v>722.87370195439735</v>
      </c>
      <c r="I1121" s="3">
        <f t="shared" si="236"/>
        <v>21.929318892508146</v>
      </c>
      <c r="J1121" s="7">
        <f t="shared" si="244"/>
        <v>87413.075578393618</v>
      </c>
      <c r="K1121" s="3">
        <f t="shared" si="237"/>
        <v>39.294164169381112</v>
      </c>
      <c r="L1121" s="7">
        <f t="shared" si="238"/>
        <v>4751.6236004178281</v>
      </c>
      <c r="M1121" s="27">
        <f t="shared" si="232"/>
        <v>20.960360090705105</v>
      </c>
      <c r="N1121" s="9"/>
      <c r="O1121" s="10">
        <f t="shared" si="233"/>
        <v>24.727136816950296</v>
      </c>
      <c r="P1121" s="10"/>
      <c r="Q1121" s="29">
        <f t="shared" si="234"/>
        <v>2.0210426714588711E-2</v>
      </c>
      <c r="R1121" s="6">
        <f t="shared" si="239"/>
        <v>1.0009600364438389</v>
      </c>
      <c r="S1121" s="6">
        <f t="shared" si="245"/>
        <v>11.918929273481437</v>
      </c>
      <c r="T1121" s="13">
        <f t="shared" si="240"/>
        <v>3.0299155865835647E-2</v>
      </c>
      <c r="U1121" s="67">
        <f t="shared" si="241"/>
        <v>-5.6394029686827052E-3</v>
      </c>
      <c r="V1121" s="13">
        <f t="shared" si="242"/>
        <v>3.5938558834518353E-2</v>
      </c>
      <c r="Y1121" s="28"/>
      <c r="Z1121" s="28"/>
    </row>
    <row r="1122" spans="1:26" x14ac:dyDescent="0.35">
      <c r="A1122" s="1">
        <v>1963.1</v>
      </c>
      <c r="B1122" s="2">
        <v>73.03</v>
      </c>
      <c r="C1122" s="3">
        <v>2.23333</v>
      </c>
      <c r="D1122" s="4">
        <v>3.98</v>
      </c>
      <c r="E1122" s="5">
        <v>30.8</v>
      </c>
      <c r="F1122" s="3">
        <f t="shared" si="243"/>
        <v>1963.7916666665824</v>
      </c>
      <c r="G1122" s="6">
        <v>4.1100000000000003</v>
      </c>
      <c r="H1122" s="3">
        <f t="shared" si="235"/>
        <v>722.30700876623371</v>
      </c>
      <c r="I1122" s="3">
        <f t="shared" si="236"/>
        <v>22.088866382142857</v>
      </c>
      <c r="J1122" s="7">
        <f t="shared" si="244"/>
        <v>87567.138799609354</v>
      </c>
      <c r="K1122" s="3">
        <f t="shared" si="237"/>
        <v>39.364396753246751</v>
      </c>
      <c r="L1122" s="7">
        <f t="shared" si="238"/>
        <v>4772.2471918724532</v>
      </c>
      <c r="M1122" s="27">
        <f t="shared" si="232"/>
        <v>20.891344595411493</v>
      </c>
      <c r="N1122" s="9"/>
      <c r="O1122" s="10">
        <f t="shared" si="233"/>
        <v>24.634554206566847</v>
      </c>
      <c r="P1122" s="10"/>
      <c r="Q1122" s="29">
        <f t="shared" si="234"/>
        <v>2.0021572622875655E-2</v>
      </c>
      <c r="R1122" s="6">
        <f t="shared" si="239"/>
        <v>1.0026120567879613</v>
      </c>
      <c r="S1122" s="6">
        <f t="shared" si="245"/>
        <v>11.891636906319297</v>
      </c>
      <c r="T1122" s="13">
        <f t="shared" si="240"/>
        <v>3.3491536019557566E-2</v>
      </c>
      <c r="U1122" s="67">
        <f t="shared" si="241"/>
        <v>-3.586413357661522E-3</v>
      </c>
      <c r="V1122" s="13">
        <f t="shared" si="242"/>
        <v>3.7077949377219088E-2</v>
      </c>
      <c r="Y1122" s="28"/>
      <c r="Z1122" s="28"/>
    </row>
    <row r="1123" spans="1:26" x14ac:dyDescent="0.35">
      <c r="A1123" s="1">
        <v>1963.11</v>
      </c>
      <c r="B1123" s="2">
        <v>72.62</v>
      </c>
      <c r="C1123" s="3">
        <v>2.2566700000000002</v>
      </c>
      <c r="D1123" s="4">
        <v>4</v>
      </c>
      <c r="E1123" s="5">
        <v>30.8</v>
      </c>
      <c r="F1123" s="3">
        <f t="shared" si="243"/>
        <v>1963.8749999999156</v>
      </c>
      <c r="G1123" s="6">
        <v>4.12</v>
      </c>
      <c r="H1123" s="3">
        <f t="shared" si="235"/>
        <v>718.2518824675326</v>
      </c>
      <c r="I1123" s="3">
        <f t="shared" si="236"/>
        <v>22.319711864610394</v>
      </c>
      <c r="J1123" s="7">
        <f t="shared" si="244"/>
        <v>87301.01507445173</v>
      </c>
      <c r="K1123" s="3">
        <f t="shared" si="237"/>
        <v>39.562207792207793</v>
      </c>
      <c r="L1123" s="7">
        <f t="shared" si="238"/>
        <v>4808.6485857588386</v>
      </c>
      <c r="M1123" s="27">
        <f t="shared" si="232"/>
        <v>20.720399335339707</v>
      </c>
      <c r="N1123" s="9"/>
      <c r="O1123" s="10">
        <f t="shared" si="233"/>
        <v>24.423701791634493</v>
      </c>
      <c r="P1123" s="10"/>
      <c r="Q1123" s="29">
        <f t="shared" si="234"/>
        <v>2.0692523571010396E-2</v>
      </c>
      <c r="R1123" s="6">
        <f t="shared" si="239"/>
        <v>1.0026207678502677</v>
      </c>
      <c r="S1123" s="6">
        <f t="shared" si="245"/>
        <v>11.92269853722042</v>
      </c>
      <c r="T1123" s="13">
        <f t="shared" si="240"/>
        <v>2.5823336524494422E-2</v>
      </c>
      <c r="U1123" s="67">
        <f t="shared" si="241"/>
        <v>-3.5091369210143997E-3</v>
      </c>
      <c r="V1123" s="13">
        <f t="shared" si="242"/>
        <v>2.9332473445508822E-2</v>
      </c>
      <c r="Y1123" s="28"/>
      <c r="Z1123" s="28"/>
    </row>
    <row r="1124" spans="1:26" x14ac:dyDescent="0.35">
      <c r="A1124" s="1">
        <v>1963.12</v>
      </c>
      <c r="B1124" s="2">
        <v>74.17</v>
      </c>
      <c r="C1124" s="3">
        <v>2.2799999999999998</v>
      </c>
      <c r="D1124" s="4">
        <v>4.0199999999999996</v>
      </c>
      <c r="E1124" s="5">
        <v>30.9</v>
      </c>
      <c r="F1124" s="3">
        <f t="shared" si="243"/>
        <v>1963.9583333332489</v>
      </c>
      <c r="G1124" s="6">
        <v>4.13</v>
      </c>
      <c r="H1124" s="3">
        <f t="shared" si="235"/>
        <v>731.20818543689325</v>
      </c>
      <c r="I1124" s="3">
        <f t="shared" si="236"/>
        <v>22.477479611650487</v>
      </c>
      <c r="J1124" s="7">
        <f t="shared" si="244"/>
        <v>89103.48019563462</v>
      </c>
      <c r="K1124" s="3">
        <f t="shared" si="237"/>
        <v>39.631345631067958</v>
      </c>
      <c r="L1124" s="7">
        <f t="shared" si="238"/>
        <v>4829.3918078259558</v>
      </c>
      <c r="M1124" s="27">
        <f t="shared" si="232"/>
        <v>21.03859937673705</v>
      </c>
      <c r="N1124" s="9"/>
      <c r="O1124" s="10">
        <f t="shared" si="233"/>
        <v>24.789068553629299</v>
      </c>
      <c r="P1124" s="10"/>
      <c r="Q1124" s="29">
        <f t="shared" si="234"/>
        <v>2.0191207824954018E-2</v>
      </c>
      <c r="R1124" s="6">
        <f t="shared" si="239"/>
        <v>1.0001974386374914</v>
      </c>
      <c r="S1124" s="6">
        <f t="shared" si="245"/>
        <v>11.915259255561301</v>
      </c>
      <c r="T1124" s="13">
        <f t="shared" si="240"/>
        <v>1.5880522174610112E-2</v>
      </c>
      <c r="U1124" s="67">
        <f t="shared" si="241"/>
        <v>-3.6103662700108785E-3</v>
      </c>
      <c r="V1124" s="13">
        <f t="shared" si="242"/>
        <v>1.9490888444620991E-2</v>
      </c>
      <c r="Y1124" s="28"/>
      <c r="Z1124" s="28"/>
    </row>
    <row r="1125" spans="1:26" x14ac:dyDescent="0.35">
      <c r="A1125" s="1">
        <v>1964.01</v>
      </c>
      <c r="B1125" s="2">
        <v>76.45</v>
      </c>
      <c r="C1125" s="3">
        <v>2.2966700000000002</v>
      </c>
      <c r="D1125" s="4">
        <v>4.0733300000000003</v>
      </c>
      <c r="E1125" s="5">
        <v>30.9</v>
      </c>
      <c r="F1125" s="3">
        <f t="shared" si="243"/>
        <v>1964.0416666665822</v>
      </c>
      <c r="G1125" s="6">
        <v>4.17</v>
      </c>
      <c r="H1125" s="3">
        <f t="shared" si="235"/>
        <v>753.6856650485438</v>
      </c>
      <c r="I1125" s="3">
        <f t="shared" si="236"/>
        <v>22.641821534951461</v>
      </c>
      <c r="J1125" s="7">
        <f t="shared" si="244"/>
        <v>92072.46193579628</v>
      </c>
      <c r="K1125" s="3">
        <f t="shared" si="237"/>
        <v>40.157101766019423</v>
      </c>
      <c r="L1125" s="7">
        <f t="shared" si="238"/>
        <v>4905.7098937467244</v>
      </c>
      <c r="M1125" s="27">
        <f t="shared" si="232"/>
        <v>21.627216196980925</v>
      </c>
      <c r="N1125" s="9"/>
      <c r="O1125" s="10">
        <f t="shared" si="233"/>
        <v>25.471838579072319</v>
      </c>
      <c r="P1125" s="10"/>
      <c r="Q1125" s="29">
        <f t="shared" si="234"/>
        <v>1.8497562501543732E-2</v>
      </c>
      <c r="R1125" s="6">
        <f t="shared" si="239"/>
        <v>1.0050986215150373</v>
      </c>
      <c r="S1125" s="6">
        <f t="shared" si="245"/>
        <v>11.917611788114076</v>
      </c>
      <c r="T1125" s="13">
        <f t="shared" si="240"/>
        <v>1.3392673012419865E-2</v>
      </c>
      <c r="U1125" s="67">
        <f t="shared" si="241"/>
        <v>-5.7129274244506201E-3</v>
      </c>
      <c r="V1125" s="13">
        <f t="shared" si="242"/>
        <v>1.9105600436870485E-2</v>
      </c>
      <c r="Y1125" s="28"/>
      <c r="Z1125" s="28"/>
    </row>
    <row r="1126" spans="1:26" x14ac:dyDescent="0.35">
      <c r="A1126" s="1">
        <v>1964.02</v>
      </c>
      <c r="B1126" s="2">
        <v>77.39</v>
      </c>
      <c r="C1126" s="3">
        <v>2.3133300000000001</v>
      </c>
      <c r="D1126" s="4">
        <v>4.1266699999999998</v>
      </c>
      <c r="E1126" s="5">
        <v>30.9</v>
      </c>
      <c r="F1126" s="3">
        <f t="shared" si="243"/>
        <v>1964.1249999999154</v>
      </c>
      <c r="G1126" s="6">
        <v>4.1500000000000004</v>
      </c>
      <c r="H1126" s="3">
        <f t="shared" si="235"/>
        <v>762.95269611650485</v>
      </c>
      <c r="I1126" s="3">
        <f t="shared" si="236"/>
        <v>22.80606487281554</v>
      </c>
      <c r="J1126" s="7">
        <f t="shared" si="244"/>
        <v>93436.721101924151</v>
      </c>
      <c r="K1126" s="3">
        <f t="shared" si="237"/>
        <v>40.682956486407768</v>
      </c>
      <c r="L1126" s="7">
        <f t="shared" si="238"/>
        <v>4982.3299375846664</v>
      </c>
      <c r="M1126" s="27">
        <f t="shared" si="232"/>
        <v>21.832670826710324</v>
      </c>
      <c r="N1126" s="9"/>
      <c r="O1126" s="10">
        <f t="shared" si="233"/>
        <v>25.702472478695242</v>
      </c>
      <c r="P1126" s="10"/>
      <c r="Q1126" s="29">
        <f t="shared" si="234"/>
        <v>1.8262443104984948E-2</v>
      </c>
      <c r="R1126" s="6">
        <f t="shared" si="239"/>
        <v>0.99779409510853112</v>
      </c>
      <c r="S1126" s="6">
        <f t="shared" si="245"/>
        <v>11.978375179984816</v>
      </c>
      <c r="T1126" s="13">
        <f t="shared" si="240"/>
        <v>8.0839239092018733E-3</v>
      </c>
      <c r="U1126" s="67">
        <f t="shared" si="241"/>
        <v>-6.7008680477482763E-3</v>
      </c>
      <c r="V1126" s="13">
        <f t="shared" si="242"/>
        <v>1.478479195695015E-2</v>
      </c>
      <c r="Y1126" s="28"/>
      <c r="Z1126" s="28"/>
    </row>
    <row r="1127" spans="1:26" x14ac:dyDescent="0.35">
      <c r="A1127" s="1">
        <v>1964.03</v>
      </c>
      <c r="B1127" s="2">
        <v>78.8</v>
      </c>
      <c r="C1127" s="3">
        <v>2.33</v>
      </c>
      <c r="D1127" s="4">
        <v>4.18</v>
      </c>
      <c r="E1127" s="5">
        <v>30.9</v>
      </c>
      <c r="F1127" s="3">
        <f t="shared" si="243"/>
        <v>1964.2083333332487</v>
      </c>
      <c r="G1127" s="6">
        <v>4.22</v>
      </c>
      <c r="H1127" s="3">
        <f t="shared" si="235"/>
        <v>776.85324271844672</v>
      </c>
      <c r="I1127" s="3">
        <f t="shared" si="236"/>
        <v>22.97040679611651</v>
      </c>
      <c r="J1127" s="7">
        <f t="shared" si="244"/>
        <v>95373.509749479897</v>
      </c>
      <c r="K1127" s="3">
        <f t="shared" si="237"/>
        <v>41.208712621359226</v>
      </c>
      <c r="L1127" s="7">
        <f t="shared" si="238"/>
        <v>5059.1531821424614</v>
      </c>
      <c r="M1127" s="27">
        <f t="shared" si="232"/>
        <v>22.167245585982638</v>
      </c>
      <c r="N1127" s="9"/>
      <c r="O1127" s="10">
        <f t="shared" si="233"/>
        <v>26.083991410252441</v>
      </c>
      <c r="P1127" s="10"/>
      <c r="Q1127" s="29">
        <f t="shared" si="234"/>
        <v>1.6871130342640463E-2</v>
      </c>
      <c r="R1127" s="6">
        <f t="shared" si="239"/>
        <v>1.0027078650726009</v>
      </c>
      <c r="S1127" s="6">
        <f t="shared" si="245"/>
        <v>11.951952023583438</v>
      </c>
      <c r="T1127" s="13">
        <f t="shared" si="240"/>
        <v>9.2539543885130637E-3</v>
      </c>
      <c r="U1127" s="67">
        <f t="shared" si="241"/>
        <v>-8.9203745345536323E-3</v>
      </c>
      <c r="V1127" s="13">
        <f t="shared" si="242"/>
        <v>1.8174328923066696E-2</v>
      </c>
      <c r="Y1127" s="28"/>
      <c r="Z1127" s="28"/>
    </row>
    <row r="1128" spans="1:26" x14ac:dyDescent="0.35">
      <c r="A1128" s="1">
        <v>1964.04</v>
      </c>
      <c r="B1128" s="2">
        <v>79.94</v>
      </c>
      <c r="C1128" s="3">
        <v>2.34667</v>
      </c>
      <c r="D1128" s="4">
        <v>4.2300000000000004</v>
      </c>
      <c r="E1128" s="5">
        <v>30.9</v>
      </c>
      <c r="F1128" s="3">
        <f t="shared" si="243"/>
        <v>1964.2916666665819</v>
      </c>
      <c r="G1128" s="6">
        <v>4.2300000000000004</v>
      </c>
      <c r="H1128" s="3">
        <f t="shared" si="235"/>
        <v>788.091982524272</v>
      </c>
      <c r="I1128" s="3">
        <f t="shared" si="236"/>
        <v>23.134748719417477</v>
      </c>
      <c r="J1128" s="7">
        <f t="shared" si="244"/>
        <v>96989.964664345258</v>
      </c>
      <c r="K1128" s="3">
        <f t="shared" si="237"/>
        <v>41.701639805825252</v>
      </c>
      <c r="L1128" s="7">
        <f t="shared" si="238"/>
        <v>5132.1935267723347</v>
      </c>
      <c r="M1128" s="27">
        <f t="shared" si="232"/>
        <v>22.422192169737183</v>
      </c>
      <c r="N1128" s="9"/>
      <c r="O1128" s="10">
        <f t="shared" si="233"/>
        <v>26.370888403447577</v>
      </c>
      <c r="P1128" s="10"/>
      <c r="Q1128" s="29">
        <f t="shared" si="234"/>
        <v>1.6635908141929896E-2</v>
      </c>
      <c r="R1128" s="6">
        <f t="shared" si="239"/>
        <v>1.0059547846225443</v>
      </c>
      <c r="S1128" s="6">
        <f t="shared" si="245"/>
        <v>11.984316297017502</v>
      </c>
      <c r="T1128" s="13">
        <f t="shared" si="240"/>
        <v>2.1808639941738317E-3</v>
      </c>
      <c r="U1128" s="67">
        <f t="shared" si="241"/>
        <v>-1.1090187213023905E-2</v>
      </c>
      <c r="V1128" s="13">
        <f t="shared" si="242"/>
        <v>1.3271051207197737E-2</v>
      </c>
      <c r="Y1128" s="28"/>
      <c r="Z1128" s="28"/>
    </row>
    <row r="1129" spans="1:26" x14ac:dyDescent="0.35">
      <c r="A1129" s="1">
        <v>1964.05</v>
      </c>
      <c r="B1129" s="2">
        <v>80.72</v>
      </c>
      <c r="C1129" s="3">
        <v>2.3633299999999999</v>
      </c>
      <c r="D1129" s="4">
        <v>4.28</v>
      </c>
      <c r="E1129" s="5">
        <v>30.9</v>
      </c>
      <c r="F1129" s="3">
        <f t="shared" si="243"/>
        <v>1964.3749999999152</v>
      </c>
      <c r="G1129" s="6">
        <v>4.2</v>
      </c>
      <c r="H1129" s="3">
        <f t="shared" si="235"/>
        <v>795.78164660194182</v>
      </c>
      <c r="I1129" s="3">
        <f t="shared" si="236"/>
        <v>23.298992057281556</v>
      </c>
      <c r="J1129" s="7">
        <f t="shared" si="244"/>
        <v>98175.275900322697</v>
      </c>
      <c r="K1129" s="3">
        <f t="shared" si="237"/>
        <v>42.194566990291264</v>
      </c>
      <c r="L1129" s="7">
        <f t="shared" si="238"/>
        <v>5205.5275130498158</v>
      </c>
      <c r="M1129" s="27">
        <f t="shared" si="232"/>
        <v>22.57433076956384</v>
      </c>
      <c r="N1129" s="9"/>
      <c r="O1129" s="10">
        <f t="shared" si="233"/>
        <v>26.536112909394099</v>
      </c>
      <c r="P1129" s="10"/>
      <c r="Q1129" s="29">
        <f t="shared" si="234"/>
        <v>1.6257628241597911E-2</v>
      </c>
      <c r="R1129" s="6">
        <f t="shared" si="239"/>
        <v>1.0059331710218815</v>
      </c>
      <c r="S1129" s="6">
        <f t="shared" si="245"/>
        <v>12.055680319414689</v>
      </c>
      <c r="T1129" s="13">
        <f t="shared" si="240"/>
        <v>-3.014996991643093E-3</v>
      </c>
      <c r="U1129" s="67">
        <f t="shared" si="241"/>
        <v>-1.2767132461679709E-2</v>
      </c>
      <c r="V1129" s="13">
        <f t="shared" si="242"/>
        <v>9.7521354700366158E-3</v>
      </c>
      <c r="Y1129" s="28"/>
      <c r="Z1129" s="28"/>
    </row>
    <row r="1130" spans="1:26" x14ac:dyDescent="0.35">
      <c r="A1130" s="1">
        <v>1964.06</v>
      </c>
      <c r="B1130" s="2">
        <v>80.239999999999995</v>
      </c>
      <c r="C1130" s="3">
        <v>2.38</v>
      </c>
      <c r="D1130" s="4">
        <v>4.33</v>
      </c>
      <c r="E1130" s="5">
        <v>31</v>
      </c>
      <c r="F1130" s="3">
        <f t="shared" si="243"/>
        <v>1964.4583333332484</v>
      </c>
      <c r="G1130" s="6">
        <v>4.17</v>
      </c>
      <c r="H1130" s="3">
        <f t="shared" si="235"/>
        <v>788.49777290322584</v>
      </c>
      <c r="I1130" s="3">
        <f t="shared" si="236"/>
        <v>23.387645806451612</v>
      </c>
      <c r="J1130" s="7">
        <f t="shared" si="244"/>
        <v>97517.110941058549</v>
      </c>
      <c r="K1130" s="3">
        <f t="shared" si="237"/>
        <v>42.54979258064516</v>
      </c>
      <c r="L1130" s="7">
        <f t="shared" si="238"/>
        <v>5262.3266497355871</v>
      </c>
      <c r="M1130" s="27">
        <f t="shared" si="232"/>
        <v>22.30028803608279</v>
      </c>
      <c r="N1130" s="9"/>
      <c r="O1130" s="10">
        <f t="shared" si="233"/>
        <v>26.201151795356211</v>
      </c>
      <c r="P1130" s="10"/>
      <c r="Q1130" s="29">
        <f t="shared" si="234"/>
        <v>1.7429662017281425E-2</v>
      </c>
      <c r="R1130" s="6">
        <f t="shared" si="239"/>
        <v>1.0018543915381173</v>
      </c>
      <c r="S1130" s="6">
        <f t="shared" si="245"/>
        <v>12.088088704365438</v>
      </c>
      <c r="T1130" s="13">
        <f t="shared" si="240"/>
        <v>-2.7048679423667954E-3</v>
      </c>
      <c r="U1130" s="67">
        <f t="shared" si="241"/>
        <v>-1.2946635205408064E-2</v>
      </c>
      <c r="V1130" s="13">
        <f t="shared" si="242"/>
        <v>1.0241767263041268E-2</v>
      </c>
      <c r="Y1130" s="28"/>
      <c r="Z1130" s="28"/>
    </row>
    <row r="1131" spans="1:26" x14ac:dyDescent="0.35">
      <c r="A1131" s="1">
        <v>1964.07</v>
      </c>
      <c r="B1131" s="2">
        <v>83.22</v>
      </c>
      <c r="C1131" s="3">
        <v>2.4</v>
      </c>
      <c r="D1131" s="4">
        <v>4.3766699999999998</v>
      </c>
      <c r="E1131" s="5">
        <v>31.1</v>
      </c>
      <c r="F1131" s="3">
        <f t="shared" si="243"/>
        <v>1964.5416666665817</v>
      </c>
      <c r="G1131" s="6">
        <v>4.1900000000000004</v>
      </c>
      <c r="H1131" s="3">
        <f t="shared" si="235"/>
        <v>815.15194147909961</v>
      </c>
      <c r="I1131" s="3">
        <f t="shared" si="236"/>
        <v>23.508347266881028</v>
      </c>
      <c r="J1131" s="7">
        <f t="shared" si="244"/>
        <v>101055.83540207199</v>
      </c>
      <c r="K1131" s="3">
        <f t="shared" si="237"/>
        <v>42.870115930225076</v>
      </c>
      <c r="L1131" s="7">
        <f t="shared" si="238"/>
        <v>5314.6844884545353</v>
      </c>
      <c r="M1131" s="27">
        <f t="shared" si="232"/>
        <v>22.984351845738395</v>
      </c>
      <c r="N1131" s="9"/>
      <c r="O1131" s="10">
        <f t="shared" si="233"/>
        <v>26.989715153331527</v>
      </c>
      <c r="P1131" s="10"/>
      <c r="Q1131" s="29">
        <f t="shared" si="234"/>
        <v>1.6221768966826165E-2</v>
      </c>
      <c r="R1131" s="6">
        <f t="shared" si="239"/>
        <v>1.0034916666666667</v>
      </c>
      <c r="S1131" s="6">
        <f t="shared" si="245"/>
        <v>12.071564224015933</v>
      </c>
      <c r="T1131" s="13">
        <f t="shared" si="240"/>
        <v>-1.8945039250053752E-2</v>
      </c>
      <c r="U1131" s="67">
        <f t="shared" si="241"/>
        <v>-1.4835150590170598E-2</v>
      </c>
      <c r="V1131" s="13">
        <f t="shared" si="242"/>
        <v>-4.1098886598831541E-3</v>
      </c>
      <c r="Y1131" s="28"/>
      <c r="Z1131" s="28"/>
    </row>
    <row r="1132" spans="1:26" x14ac:dyDescent="0.35">
      <c r="A1132" s="1">
        <v>1964.08</v>
      </c>
      <c r="B1132" s="2">
        <v>82</v>
      </c>
      <c r="C1132" s="3">
        <v>2.42</v>
      </c>
      <c r="D1132" s="4">
        <v>4.42333</v>
      </c>
      <c r="E1132" s="5">
        <v>31</v>
      </c>
      <c r="F1132" s="3">
        <f t="shared" si="243"/>
        <v>1964.624999999915</v>
      </c>
      <c r="G1132" s="6">
        <v>4.1900000000000004</v>
      </c>
      <c r="H1132" s="3">
        <f t="shared" si="235"/>
        <v>805.79283870967743</v>
      </c>
      <c r="I1132" s="3">
        <f t="shared" si="236"/>
        <v>23.780715483870967</v>
      </c>
      <c r="J1132" s="7">
        <f t="shared" si="244"/>
        <v>100141.24892409802</v>
      </c>
      <c r="K1132" s="3">
        <f t="shared" si="237"/>
        <v>43.466922405483878</v>
      </c>
      <c r="L1132" s="7">
        <f t="shared" si="238"/>
        <v>5401.9242756515923</v>
      </c>
      <c r="M1132" s="27">
        <f t="shared" si="232"/>
        <v>22.650407292938795</v>
      </c>
      <c r="N1132" s="9"/>
      <c r="O1132" s="10">
        <f t="shared" si="233"/>
        <v>26.584322276294237</v>
      </c>
      <c r="P1132" s="10"/>
      <c r="Q1132" s="29">
        <f t="shared" si="234"/>
        <v>1.6536508374959624E-2</v>
      </c>
      <c r="R1132" s="6">
        <f t="shared" si="239"/>
        <v>1.002681738459152</v>
      </c>
      <c r="S1132" s="6">
        <f t="shared" si="245"/>
        <v>12.152790599536072</v>
      </c>
      <c r="T1132" s="13">
        <f t="shared" si="240"/>
        <v>-2.2990680101330319E-2</v>
      </c>
      <c r="U1132" s="67">
        <f t="shared" si="241"/>
        <v>-1.7589435600864012E-2</v>
      </c>
      <c r="V1132" s="13">
        <f t="shared" si="242"/>
        <v>-5.4012445004663068E-3</v>
      </c>
      <c r="Y1132" s="28"/>
      <c r="Z1132" s="28"/>
    </row>
    <row r="1133" spans="1:26" x14ac:dyDescent="0.35">
      <c r="A1133" s="1">
        <v>1964.09</v>
      </c>
      <c r="B1133" s="2">
        <v>83.41</v>
      </c>
      <c r="C1133" s="3">
        <v>2.44</v>
      </c>
      <c r="D1133" s="4">
        <v>4.47</v>
      </c>
      <c r="E1133" s="5">
        <v>31.1</v>
      </c>
      <c r="F1133" s="3">
        <f t="shared" si="243"/>
        <v>1964.7083333332482</v>
      </c>
      <c r="G1133" s="6">
        <v>4.2</v>
      </c>
      <c r="H1133" s="3">
        <f t="shared" si="235"/>
        <v>817.01301897106111</v>
      </c>
      <c r="I1133" s="3">
        <f t="shared" si="236"/>
        <v>23.900153054662379</v>
      </c>
      <c r="J1133" s="7">
        <f t="shared" si="244"/>
        <v>101783.17482076481</v>
      </c>
      <c r="K1133" s="3">
        <f t="shared" si="237"/>
        <v>43.784296784565917</v>
      </c>
      <c r="L1133" s="7">
        <f t="shared" si="238"/>
        <v>5454.6312366481079</v>
      </c>
      <c r="M1133" s="27">
        <f t="shared" si="232"/>
        <v>22.892221984231693</v>
      </c>
      <c r="N1133" s="9"/>
      <c r="O1133" s="10">
        <f t="shared" si="233"/>
        <v>26.854044617703899</v>
      </c>
      <c r="P1133" s="10"/>
      <c r="Q1133" s="29">
        <f t="shared" si="234"/>
        <v>1.6674819662362964E-2</v>
      </c>
      <c r="R1133" s="6">
        <f t="shared" si="239"/>
        <v>1.0043103042309414</v>
      </c>
      <c r="S1133" s="6">
        <f t="shared" si="245"/>
        <v>12.146199915423116</v>
      </c>
      <c r="T1133" s="13">
        <f t="shared" si="240"/>
        <v>-3.5963149282603135E-2</v>
      </c>
      <c r="U1133" s="67">
        <f t="shared" si="241"/>
        <v>-1.8051889864259096E-2</v>
      </c>
      <c r="V1133" s="13">
        <f t="shared" si="242"/>
        <v>-1.7911259418344039E-2</v>
      </c>
      <c r="Y1133" s="28"/>
      <c r="Z1133" s="28"/>
    </row>
    <row r="1134" spans="1:26" x14ac:dyDescent="0.35">
      <c r="A1134" s="1">
        <v>1964.1</v>
      </c>
      <c r="B1134" s="2">
        <v>84.85</v>
      </c>
      <c r="C1134" s="3">
        <v>2.46</v>
      </c>
      <c r="D1134" s="4">
        <v>4.4966699999999999</v>
      </c>
      <c r="E1134" s="5">
        <v>31.1</v>
      </c>
      <c r="F1134" s="3">
        <f t="shared" si="243"/>
        <v>1964.7916666665815</v>
      </c>
      <c r="G1134" s="6">
        <v>4.1900000000000004</v>
      </c>
      <c r="H1134" s="3">
        <f t="shared" si="235"/>
        <v>831.11802733118964</v>
      </c>
      <c r="I1134" s="3">
        <f t="shared" si="236"/>
        <v>24.096055948553055</v>
      </c>
      <c r="J1134" s="7">
        <f t="shared" si="244"/>
        <v>103790.52792686908</v>
      </c>
      <c r="K1134" s="3">
        <f t="shared" si="237"/>
        <v>44.045533293569136</v>
      </c>
      <c r="L1134" s="7">
        <f t="shared" si="238"/>
        <v>5500.433155131579</v>
      </c>
      <c r="M1134" s="27">
        <f t="shared" si="232"/>
        <v>23.21215468067534</v>
      </c>
      <c r="N1134" s="9"/>
      <c r="O1134" s="10">
        <f t="shared" si="233"/>
        <v>27.214540709714299</v>
      </c>
      <c r="P1134" s="10"/>
      <c r="Q1134" s="29">
        <f t="shared" si="234"/>
        <v>1.6172738247145636E-2</v>
      </c>
      <c r="R1134" s="6">
        <f t="shared" si="239"/>
        <v>1.0067389096967414</v>
      </c>
      <c r="S1134" s="6">
        <f t="shared" si="245"/>
        <v>12.198553732308424</v>
      </c>
      <c r="T1134" s="13">
        <f t="shared" si="240"/>
        <v>-3.6528642143336509E-2</v>
      </c>
      <c r="U1134" s="67">
        <f t="shared" si="241"/>
        <v>-1.7851620173030325E-2</v>
      </c>
      <c r="V1134" s="13">
        <f t="shared" si="242"/>
        <v>-1.8677021970306185E-2</v>
      </c>
      <c r="Y1134" s="28"/>
      <c r="Z1134" s="28"/>
    </row>
    <row r="1135" spans="1:26" x14ac:dyDescent="0.35">
      <c r="A1135" s="1">
        <v>1964.11</v>
      </c>
      <c r="B1135" s="2">
        <v>85.44</v>
      </c>
      <c r="C1135" s="3">
        <v>2.48</v>
      </c>
      <c r="D1135" s="4">
        <v>4.5233299999999996</v>
      </c>
      <c r="E1135" s="5">
        <v>31.2</v>
      </c>
      <c r="F1135" s="3">
        <f t="shared" si="243"/>
        <v>1964.8749999999147</v>
      </c>
      <c r="G1135" s="6">
        <v>4.1500000000000004</v>
      </c>
      <c r="H1135" s="3">
        <f t="shared" si="235"/>
        <v>834.21479999999997</v>
      </c>
      <c r="I1135" s="3">
        <f t="shared" si="236"/>
        <v>24.214100000000002</v>
      </c>
      <c r="J1135" s="7">
        <f t="shared" si="244"/>
        <v>104429.24409540906</v>
      </c>
      <c r="K1135" s="3">
        <f t="shared" si="237"/>
        <v>44.164663287499998</v>
      </c>
      <c r="L1135" s="7">
        <f t="shared" si="238"/>
        <v>5528.6508976367822</v>
      </c>
      <c r="M1135" s="27">
        <f t="shared" si="232"/>
        <v>23.225019793095818</v>
      </c>
      <c r="N1135" s="9"/>
      <c r="O1135" s="10">
        <f t="shared" si="233"/>
        <v>27.214609565060364</v>
      </c>
      <c r="P1135" s="10"/>
      <c r="Q1135" s="29">
        <f t="shared" si="234"/>
        <v>1.6874766984181146E-2</v>
      </c>
      <c r="R1135" s="6">
        <f t="shared" si="239"/>
        <v>1.0010262918409112</v>
      </c>
      <c r="S1135" s="6">
        <f t="shared" si="245"/>
        <v>12.241397278301745</v>
      </c>
      <c r="T1135" s="13">
        <f t="shared" si="240"/>
        <v>-3.4327272781260909E-2</v>
      </c>
      <c r="U1135" s="67">
        <f t="shared" si="241"/>
        <v>-1.6841120852763569E-2</v>
      </c>
      <c r="V1135" s="13">
        <f t="shared" si="242"/>
        <v>-1.748615192849734E-2</v>
      </c>
      <c r="Y1135" s="28"/>
      <c r="Z1135" s="28"/>
    </row>
    <row r="1136" spans="1:26" x14ac:dyDescent="0.35">
      <c r="A1136" s="1">
        <v>1964.12</v>
      </c>
      <c r="B1136" s="2">
        <v>83.96</v>
      </c>
      <c r="C1136" s="3">
        <v>2.5</v>
      </c>
      <c r="D1136" s="4">
        <v>4.55</v>
      </c>
      <c r="E1136" s="5">
        <v>31.2</v>
      </c>
      <c r="F1136" s="3">
        <f t="shared" si="243"/>
        <v>1964.958333333248</v>
      </c>
      <c r="G1136" s="6">
        <v>4.18</v>
      </c>
      <c r="H1136" s="3">
        <f t="shared" si="235"/>
        <v>819.76445000000001</v>
      </c>
      <c r="I1136" s="3">
        <f t="shared" si="236"/>
        <v>24.409375000000001</v>
      </c>
      <c r="J1136" s="7">
        <f t="shared" si="244"/>
        <v>102874.94647437292</v>
      </c>
      <c r="K1136" s="3">
        <f t="shared" si="237"/>
        <v>44.425062500000003</v>
      </c>
      <c r="L1136" s="7">
        <f t="shared" si="238"/>
        <v>5575.0477186564649</v>
      </c>
      <c r="M1136" s="27">
        <f t="shared" si="232"/>
        <v>22.752984772787268</v>
      </c>
      <c r="N1136" s="9"/>
      <c r="O1136" s="10">
        <f t="shared" si="233"/>
        <v>26.648307034113838</v>
      </c>
      <c r="P1136" s="10"/>
      <c r="Q1136" s="29">
        <f t="shared" si="234"/>
        <v>1.7847660253903164E-2</v>
      </c>
      <c r="R1136" s="6">
        <f t="shared" si="239"/>
        <v>1.002673029102392</v>
      </c>
      <c r="S1136" s="6">
        <f t="shared" si="245"/>
        <v>12.253960524449818</v>
      </c>
      <c r="T1136" s="13">
        <f t="shared" si="240"/>
        <v>-3.9680556761408914E-2</v>
      </c>
      <c r="U1136" s="67">
        <f t="shared" si="241"/>
        <v>-1.5378885425028854E-2</v>
      </c>
      <c r="V1136" s="13">
        <f t="shared" si="242"/>
        <v>-2.430167133638006E-2</v>
      </c>
      <c r="Y1136" s="28"/>
      <c r="Z1136" s="28"/>
    </row>
    <row r="1137" spans="1:26" x14ac:dyDescent="0.35">
      <c r="A1137" s="1">
        <v>1965.01</v>
      </c>
      <c r="B1137" s="2">
        <v>86.12</v>
      </c>
      <c r="C1137" s="3">
        <v>2.51667</v>
      </c>
      <c r="D1137" s="4">
        <v>4.5933299999999999</v>
      </c>
      <c r="E1137" s="5">
        <v>31.2</v>
      </c>
      <c r="F1137" s="3">
        <f t="shared" si="243"/>
        <v>1965.0416666665812</v>
      </c>
      <c r="G1137" s="6">
        <v>4.1900000000000004</v>
      </c>
      <c r="H1137" s="3">
        <f t="shared" si="235"/>
        <v>840.85415000000012</v>
      </c>
      <c r="I1137" s="3">
        <f t="shared" si="236"/>
        <v>24.572136712500001</v>
      </c>
      <c r="J1137" s="7">
        <f t="shared" si="244"/>
        <v>105778.53241227928</v>
      </c>
      <c r="K1137" s="3">
        <f t="shared" si="237"/>
        <v>44.848125787500003</v>
      </c>
      <c r="L1137" s="7">
        <f t="shared" si="238"/>
        <v>5641.8451728436457</v>
      </c>
      <c r="M1137" s="27">
        <f t="shared" si="232"/>
        <v>23.269335081922463</v>
      </c>
      <c r="N1137" s="9"/>
      <c r="O1137" s="10">
        <f t="shared" si="233"/>
        <v>27.237870222779144</v>
      </c>
      <c r="P1137" s="10"/>
      <c r="Q1137" s="29">
        <f t="shared" si="234"/>
        <v>1.6772396482347525E-2</v>
      </c>
      <c r="R1137" s="6">
        <f t="shared" si="239"/>
        <v>1.0018725618126394</v>
      </c>
      <c r="S1137" s="6">
        <f t="shared" si="245"/>
        <v>12.286715717551235</v>
      </c>
      <c r="T1137" s="13">
        <f t="shared" si="240"/>
        <v>-3.4755937557960581E-2</v>
      </c>
      <c r="U1137" s="67">
        <f t="shared" si="241"/>
        <v>-1.5891883407673668E-2</v>
      </c>
      <c r="V1137" s="13">
        <f t="shared" si="242"/>
        <v>-1.8864054150286913E-2</v>
      </c>
      <c r="Y1137" s="28"/>
      <c r="Z1137" s="28"/>
    </row>
    <row r="1138" spans="1:26" x14ac:dyDescent="0.35">
      <c r="A1138" s="1">
        <v>1965.02</v>
      </c>
      <c r="B1138" s="2">
        <v>86.75</v>
      </c>
      <c r="C1138" s="3">
        <v>2.5333299999999999</v>
      </c>
      <c r="D1138" s="4">
        <v>4.6366699999999996</v>
      </c>
      <c r="E1138" s="5">
        <v>31.2</v>
      </c>
      <c r="F1138" s="3">
        <f t="shared" si="243"/>
        <v>1965.1249999999145</v>
      </c>
      <c r="G1138" s="6">
        <v>4.21</v>
      </c>
      <c r="H1138" s="3">
        <f t="shared" si="235"/>
        <v>847.00531250000006</v>
      </c>
      <c r="I1138" s="3">
        <f t="shared" si="236"/>
        <v>24.734800787499999</v>
      </c>
      <c r="J1138" s="7">
        <f t="shared" si="244"/>
        <v>106811.64283431909</v>
      </c>
      <c r="K1138" s="3">
        <f t="shared" si="237"/>
        <v>45.2712867125</v>
      </c>
      <c r="L1138" s="7">
        <f t="shared" si="238"/>
        <v>5708.9376366640035</v>
      </c>
      <c r="M1138" s="27">
        <f t="shared" si="232"/>
        <v>23.372068272751331</v>
      </c>
      <c r="N1138" s="9"/>
      <c r="O1138" s="10">
        <f t="shared" si="233"/>
        <v>27.342132127815137</v>
      </c>
      <c r="P1138" s="10"/>
      <c r="Q1138" s="29">
        <f t="shared" si="234"/>
        <v>1.6383497482970695E-2</v>
      </c>
      <c r="R1138" s="6">
        <f t="shared" si="239"/>
        <v>1.0035083333333332</v>
      </c>
      <c r="S1138" s="6">
        <f t="shared" si="245"/>
        <v>12.309723352206678</v>
      </c>
      <c r="T1138" s="13">
        <f t="shared" si="240"/>
        <v>-2.6489022094819625E-2</v>
      </c>
      <c r="U1138" s="67">
        <f t="shared" si="241"/>
        <v>-1.5463666017966449E-2</v>
      </c>
      <c r="V1138" s="13">
        <f t="shared" si="242"/>
        <v>-1.1025356076853177E-2</v>
      </c>
      <c r="Y1138" s="28"/>
      <c r="Z1138" s="28"/>
    </row>
    <row r="1139" spans="1:26" x14ac:dyDescent="0.35">
      <c r="A1139" s="1">
        <v>1965.03</v>
      </c>
      <c r="B1139" s="2">
        <v>86.83</v>
      </c>
      <c r="C1139" s="3">
        <v>2.5499999999999998</v>
      </c>
      <c r="D1139" s="4">
        <v>4.68</v>
      </c>
      <c r="E1139" s="5">
        <v>31.3</v>
      </c>
      <c r="F1139" s="3">
        <f t="shared" si="243"/>
        <v>1965.2083333332478</v>
      </c>
      <c r="G1139" s="6">
        <v>4.21</v>
      </c>
      <c r="H1139" s="3">
        <f t="shared" si="235"/>
        <v>845.07782971246002</v>
      </c>
      <c r="I1139" s="3">
        <f t="shared" si="236"/>
        <v>24.818017571884983</v>
      </c>
      <c r="J1139" s="7">
        <f t="shared" si="244"/>
        <v>106829.38396585025</v>
      </c>
      <c r="K1139" s="3">
        <f t="shared" si="237"/>
        <v>45.54836166134185</v>
      </c>
      <c r="L1139" s="7">
        <f t="shared" si="238"/>
        <v>5757.93524081745</v>
      </c>
      <c r="M1139" s="27">
        <f t="shared" si="232"/>
        <v>23.253528200034843</v>
      </c>
      <c r="N1139" s="9"/>
      <c r="O1139" s="10">
        <f t="shared" si="233"/>
        <v>27.187223882061463</v>
      </c>
      <c r="P1139" s="10"/>
      <c r="Q1139" s="29">
        <f t="shared" si="234"/>
        <v>1.6926684744402731E-2</v>
      </c>
      <c r="R1139" s="6">
        <f t="shared" si="239"/>
        <v>1.0043182615408479</v>
      </c>
      <c r="S1139" s="6">
        <f t="shared" si="245"/>
        <v>12.313443798945073</v>
      </c>
      <c r="T1139" s="13">
        <f t="shared" si="240"/>
        <v>-2.2138064932353596E-2</v>
      </c>
      <c r="U1139" s="67">
        <f t="shared" si="241"/>
        <v>-1.7587657286617708E-2</v>
      </c>
      <c r="V1139" s="13">
        <f t="shared" si="242"/>
        <v>-4.5504076457358877E-3</v>
      </c>
      <c r="Y1139" s="28"/>
      <c r="Z1139" s="28"/>
    </row>
    <row r="1140" spans="1:26" x14ac:dyDescent="0.35">
      <c r="A1140" s="1">
        <v>1965.04</v>
      </c>
      <c r="B1140" s="2">
        <v>87.97</v>
      </c>
      <c r="C1140" s="3">
        <v>2.57</v>
      </c>
      <c r="D1140" s="4">
        <v>4.7333299999999996</v>
      </c>
      <c r="E1140" s="5">
        <v>31.4</v>
      </c>
      <c r="F1140" s="3">
        <f t="shared" si="243"/>
        <v>1965.291666666581</v>
      </c>
      <c r="G1140" s="6">
        <v>4.2</v>
      </c>
      <c r="H1140" s="3">
        <f t="shared" si="235"/>
        <v>853.4462780254778</v>
      </c>
      <c r="I1140" s="3">
        <f t="shared" si="236"/>
        <v>24.933010509554141</v>
      </c>
      <c r="J1140" s="7">
        <f t="shared" si="244"/>
        <v>108149.92626963458</v>
      </c>
      <c r="K1140" s="3">
        <f t="shared" si="237"/>
        <v>45.920687406687897</v>
      </c>
      <c r="L1140" s="7">
        <f t="shared" si="238"/>
        <v>5819.1348244839082</v>
      </c>
      <c r="M1140" s="27">
        <f t="shared" si="232"/>
        <v>23.420551954771298</v>
      </c>
      <c r="N1140" s="9"/>
      <c r="O1140" s="10">
        <f t="shared" si="233"/>
        <v>27.36526998387091</v>
      </c>
      <c r="P1140" s="10"/>
      <c r="Q1140" s="29">
        <f t="shared" si="234"/>
        <v>1.7044142006345742E-2</v>
      </c>
      <c r="R1140" s="6">
        <f t="shared" si="239"/>
        <v>1.0026904475729863</v>
      </c>
      <c r="S1140" s="6">
        <f t="shared" si="245"/>
        <v>12.327232340852936</v>
      </c>
      <c r="T1140" s="13">
        <f t="shared" si="240"/>
        <v>-2.2265125296573762E-2</v>
      </c>
      <c r="U1140" s="67">
        <f t="shared" si="241"/>
        <v>-2.0791407964532826E-2</v>
      </c>
      <c r="V1140" s="13">
        <f t="shared" si="242"/>
        <v>-1.4737173320409358E-3</v>
      </c>
      <c r="Y1140" s="28"/>
      <c r="Z1140" s="28"/>
    </row>
    <row r="1141" spans="1:26" x14ac:dyDescent="0.35">
      <c r="A1141" s="1">
        <v>1965.05</v>
      </c>
      <c r="B1141" s="2">
        <v>89.28</v>
      </c>
      <c r="C1141" s="3">
        <v>2.59</v>
      </c>
      <c r="D1141" s="4">
        <v>4.78667</v>
      </c>
      <c r="E1141" s="5">
        <v>31.4</v>
      </c>
      <c r="F1141" s="3">
        <f t="shared" si="243"/>
        <v>1965.3749999999143</v>
      </c>
      <c r="G1141" s="6">
        <v>4.21</v>
      </c>
      <c r="H1141" s="3">
        <f t="shared" si="235"/>
        <v>866.15532229299379</v>
      </c>
      <c r="I1141" s="3">
        <f t="shared" si="236"/>
        <v>25.127041719745222</v>
      </c>
      <c r="J1141" s="7">
        <f t="shared" si="244"/>
        <v>110025.77897509951</v>
      </c>
      <c r="K1141" s="3">
        <f t="shared" si="237"/>
        <v>46.43816864426752</v>
      </c>
      <c r="L1141" s="7">
        <f t="shared" si="238"/>
        <v>5898.9370009715458</v>
      </c>
      <c r="M1141" s="27">
        <f t="shared" si="232"/>
        <v>23.708808308861951</v>
      </c>
      <c r="N1141" s="9"/>
      <c r="O1141" s="10">
        <f t="shared" si="233"/>
        <v>27.683223304413588</v>
      </c>
      <c r="P1141" s="10"/>
      <c r="Q1141" s="29">
        <f t="shared" si="234"/>
        <v>1.6425016894026367E-2</v>
      </c>
      <c r="R1141" s="6">
        <f t="shared" si="239"/>
        <v>1.0035083333333332</v>
      </c>
      <c r="S1141" s="6">
        <f t="shared" si="245"/>
        <v>12.360398113186021</v>
      </c>
      <c r="T1141" s="13">
        <f t="shared" si="240"/>
        <v>-1.8137200115091123E-2</v>
      </c>
      <c r="U1141" s="67">
        <f t="shared" si="241"/>
        <v>-1.981847792622049E-2</v>
      </c>
      <c r="V1141" s="13">
        <f t="shared" si="242"/>
        <v>1.6812778111293669E-3</v>
      </c>
      <c r="Y1141" s="28"/>
      <c r="Z1141" s="28"/>
    </row>
    <row r="1142" spans="1:26" x14ac:dyDescent="0.35">
      <c r="A1142" s="1">
        <v>1965.06</v>
      </c>
      <c r="B1142" s="2">
        <v>85.04</v>
      </c>
      <c r="C1142" s="3">
        <v>2.61</v>
      </c>
      <c r="D1142" s="4">
        <v>4.84</v>
      </c>
      <c r="E1142" s="5">
        <v>31.6</v>
      </c>
      <c r="F1142" s="3">
        <f t="shared" si="243"/>
        <v>1965.4583333332475</v>
      </c>
      <c r="G1142" s="6">
        <v>4.21</v>
      </c>
      <c r="H1142" s="3">
        <f t="shared" si="235"/>
        <v>819.79905569620269</v>
      </c>
      <c r="I1142" s="3">
        <f t="shared" si="236"/>
        <v>25.160812974683541</v>
      </c>
      <c r="J1142" s="7">
        <f t="shared" si="244"/>
        <v>104403.58930531587</v>
      </c>
      <c r="K1142" s="3">
        <f t="shared" si="237"/>
        <v>46.658365822784809</v>
      </c>
      <c r="L1142" s="7">
        <f t="shared" si="238"/>
        <v>5942.0669360033944</v>
      </c>
      <c r="M1142" s="27">
        <f t="shared" si="232"/>
        <v>22.3853429864578</v>
      </c>
      <c r="N1142" s="9"/>
      <c r="O1142" s="10">
        <f t="shared" si="233"/>
        <v>26.122738377042303</v>
      </c>
      <c r="P1142" s="10"/>
      <c r="Q1142" s="29">
        <f t="shared" si="234"/>
        <v>1.956419400937897E-2</v>
      </c>
      <c r="R1142" s="6">
        <f t="shared" si="239"/>
        <v>1.0043182615408479</v>
      </c>
      <c r="S1142" s="6">
        <f t="shared" si="245"/>
        <v>12.325257683887754</v>
      </c>
      <c r="T1142" s="13">
        <f t="shared" si="240"/>
        <v>-1.0893214479830271E-2</v>
      </c>
      <c r="U1142" s="67">
        <f t="shared" si="241"/>
        <v>-1.8287081890895562E-2</v>
      </c>
      <c r="V1142" s="13">
        <f t="shared" si="242"/>
        <v>7.3938674110652913E-3</v>
      </c>
      <c r="Y1142" s="28"/>
      <c r="Z1142" s="28"/>
    </row>
    <row r="1143" spans="1:26" x14ac:dyDescent="0.35">
      <c r="A1143" s="1">
        <v>1965.07</v>
      </c>
      <c r="B1143" s="2">
        <v>84.91</v>
      </c>
      <c r="C1143" s="3">
        <v>2.6266699999999998</v>
      </c>
      <c r="D1143" s="4">
        <v>4.8866699999999996</v>
      </c>
      <c r="E1143" s="5">
        <v>31.6</v>
      </c>
      <c r="F1143" s="3">
        <f t="shared" si="243"/>
        <v>1965.5416666665808</v>
      </c>
      <c r="G1143" s="6">
        <v>4.2</v>
      </c>
      <c r="H1143" s="3">
        <f t="shared" si="235"/>
        <v>818.54583512658223</v>
      </c>
      <c r="I1143" s="3">
        <f t="shared" si="236"/>
        <v>25.32151441234177</v>
      </c>
      <c r="J1143" s="7">
        <f t="shared" si="244"/>
        <v>104512.71851569165</v>
      </c>
      <c r="K1143" s="3">
        <f t="shared" si="237"/>
        <v>47.108272007278472</v>
      </c>
      <c r="L1143" s="7">
        <f t="shared" si="238"/>
        <v>6014.8294216119994</v>
      </c>
      <c r="M1143" s="27">
        <f t="shared" si="232"/>
        <v>22.300781712174437</v>
      </c>
      <c r="N1143" s="9"/>
      <c r="O1143" s="10">
        <f t="shared" si="233"/>
        <v>26.008689840144733</v>
      </c>
      <c r="P1143" s="10"/>
      <c r="Q1143" s="29">
        <f t="shared" si="234"/>
        <v>1.945347062064999E-2</v>
      </c>
      <c r="R1143" s="6">
        <f t="shared" si="239"/>
        <v>0.99945974134672722</v>
      </c>
      <c r="S1143" s="6">
        <f t="shared" si="245"/>
        <v>12.378481370125126</v>
      </c>
      <c r="T1143" s="13">
        <f t="shared" si="240"/>
        <v>-1.1670927727827962E-2</v>
      </c>
      <c r="U1143" s="67">
        <f t="shared" si="241"/>
        <v>-2.0497606516934441E-2</v>
      </c>
      <c r="V1143" s="13">
        <f t="shared" si="242"/>
        <v>8.8266787891064791E-3</v>
      </c>
      <c r="Y1143" s="28"/>
      <c r="Z1143" s="28"/>
    </row>
    <row r="1144" spans="1:26" x14ac:dyDescent="0.35">
      <c r="A1144" s="1">
        <v>1965.08</v>
      </c>
      <c r="B1144" s="2">
        <v>86.49</v>
      </c>
      <c r="C1144" s="3">
        <v>2.6433300000000002</v>
      </c>
      <c r="D1144" s="4">
        <v>4.9333299999999998</v>
      </c>
      <c r="E1144" s="5">
        <v>31.6</v>
      </c>
      <c r="F1144" s="3">
        <f t="shared" si="243"/>
        <v>1965.6249999999141</v>
      </c>
      <c r="G1144" s="6">
        <v>4.25</v>
      </c>
      <c r="H1144" s="3">
        <f t="shared" si="235"/>
        <v>833.77728512658223</v>
      </c>
      <c r="I1144" s="3">
        <f t="shared" si="236"/>
        <v>25.482119448417723</v>
      </c>
      <c r="J1144" s="7">
        <f t="shared" si="244"/>
        <v>106728.61647361926</v>
      </c>
      <c r="K1144" s="3">
        <f t="shared" si="237"/>
        <v>47.558081790189874</v>
      </c>
      <c r="L1144" s="7">
        <f t="shared" si="238"/>
        <v>6087.7267372852375</v>
      </c>
      <c r="M1144" s="27">
        <f t="shared" si="232"/>
        <v>22.665971845964403</v>
      </c>
      <c r="N1144" s="9"/>
      <c r="O1144" s="10">
        <f t="shared" si="233"/>
        <v>26.417386639884477</v>
      </c>
      <c r="P1144" s="10"/>
      <c r="Q1144" s="29">
        <f t="shared" si="234"/>
        <v>1.8230992658695745E-2</v>
      </c>
      <c r="R1144" s="6">
        <f t="shared" si="239"/>
        <v>1.0003154470399351</v>
      </c>
      <c r="S1144" s="6">
        <f t="shared" si="245"/>
        <v>12.371793788450541</v>
      </c>
      <c r="T1144" s="13">
        <f t="shared" si="240"/>
        <v>-2.1050276867497941E-2</v>
      </c>
      <c r="U1144" s="67">
        <f t="shared" si="241"/>
        <v>-2.2214710831054751E-2</v>
      </c>
      <c r="V1144" s="13">
        <f t="shared" si="242"/>
        <v>1.1644339635568102E-3</v>
      </c>
      <c r="Y1144" s="28"/>
      <c r="Z1144" s="28"/>
    </row>
    <row r="1145" spans="1:26" x14ac:dyDescent="0.35">
      <c r="A1145" s="1">
        <v>1965.09</v>
      </c>
      <c r="B1145" s="2">
        <v>89.38</v>
      </c>
      <c r="C1145" s="3">
        <v>2.66</v>
      </c>
      <c r="D1145" s="4">
        <v>4.9800000000000004</v>
      </c>
      <c r="E1145" s="5">
        <v>31.6</v>
      </c>
      <c r="F1145" s="3">
        <f t="shared" si="243"/>
        <v>1965.7083333332473</v>
      </c>
      <c r="G1145" s="6">
        <v>4.29</v>
      </c>
      <c r="H1145" s="3">
        <f t="shared" si="235"/>
        <v>861.63734240506324</v>
      </c>
      <c r="I1145" s="3">
        <f t="shared" si="236"/>
        <v>25.642820886075953</v>
      </c>
      <c r="J1145" s="7">
        <f t="shared" si="244"/>
        <v>110568.41157432931</v>
      </c>
      <c r="K1145" s="3">
        <f t="shared" si="237"/>
        <v>48.007987974683552</v>
      </c>
      <c r="L1145" s="7">
        <f t="shared" si="238"/>
        <v>6160.5581745374811</v>
      </c>
      <c r="M1145" s="27">
        <f t="shared" si="232"/>
        <v>23.374146831648638</v>
      </c>
      <c r="N1145" s="9"/>
      <c r="O1145" s="10">
        <f t="shared" si="233"/>
        <v>27.222292941753476</v>
      </c>
      <c r="P1145" s="10"/>
      <c r="Q1145" s="29">
        <f t="shared" si="234"/>
        <v>1.6115746985655779E-2</v>
      </c>
      <c r="R1145" s="6">
        <f t="shared" si="239"/>
        <v>0.99874909856211824</v>
      </c>
      <c r="S1145" s="6">
        <f t="shared" si="245"/>
        <v>12.375696434179796</v>
      </c>
      <c r="T1145" s="13">
        <f t="shared" si="240"/>
        <v>-2.5876131524009471E-2</v>
      </c>
      <c r="U1145" s="67">
        <f t="shared" si="241"/>
        <v>-2.2297733493099159E-2</v>
      </c>
      <c r="V1145" s="13">
        <f t="shared" si="242"/>
        <v>-3.5783980309103125E-3</v>
      </c>
      <c r="Y1145" s="28"/>
      <c r="Z1145" s="28"/>
    </row>
    <row r="1146" spans="1:26" x14ac:dyDescent="0.35">
      <c r="A1146" s="1">
        <v>1965.1</v>
      </c>
      <c r="B1146" s="2">
        <v>91.39</v>
      </c>
      <c r="C1146" s="3">
        <v>2.68</v>
      </c>
      <c r="D1146" s="4">
        <v>5.05</v>
      </c>
      <c r="E1146" s="5">
        <v>31.7</v>
      </c>
      <c r="F1146" s="3">
        <f t="shared" si="243"/>
        <v>1965.7916666665806</v>
      </c>
      <c r="G1146" s="6">
        <v>4.3499999999999996</v>
      </c>
      <c r="H1146" s="3">
        <f t="shared" si="235"/>
        <v>878.23483627760254</v>
      </c>
      <c r="I1146" s="3">
        <f t="shared" si="236"/>
        <v>25.754123659305996</v>
      </c>
      <c r="J1146" s="7">
        <f t="shared" si="244"/>
        <v>112973.66702266531</v>
      </c>
      <c r="K1146" s="3">
        <f t="shared" si="237"/>
        <v>48.529225552050477</v>
      </c>
      <c r="L1146" s="7">
        <f t="shared" si="238"/>
        <v>6242.6635131246285</v>
      </c>
      <c r="M1146" s="27">
        <f t="shared" si="232"/>
        <v>23.7757455233127</v>
      </c>
      <c r="N1146" s="9"/>
      <c r="O1146" s="10">
        <f t="shared" si="233"/>
        <v>27.667414224243998</v>
      </c>
      <c r="P1146" s="10"/>
      <c r="Q1146" s="29">
        <f t="shared" si="234"/>
        <v>1.5114242163623899E-2</v>
      </c>
      <c r="R1146" s="6">
        <f t="shared" si="239"/>
        <v>0.99561893894703013</v>
      </c>
      <c r="S1146" s="6">
        <f t="shared" si="245"/>
        <v>12.32122444112964</v>
      </c>
      <c r="T1146" s="13">
        <f t="shared" si="240"/>
        <v>-2.3778803201156773E-2</v>
      </c>
      <c r="U1146" s="67">
        <f t="shared" si="241"/>
        <v>-1.9821368584418741E-2</v>
      </c>
      <c r="V1146" s="13">
        <f t="shared" si="242"/>
        <v>-3.9574346167380314E-3</v>
      </c>
      <c r="Y1146" s="28"/>
      <c r="Z1146" s="28"/>
    </row>
    <row r="1147" spans="1:26" x14ac:dyDescent="0.35">
      <c r="A1147" s="1">
        <v>1965.11</v>
      </c>
      <c r="B1147" s="2">
        <v>92.15</v>
      </c>
      <c r="C1147" s="3">
        <v>2.7</v>
      </c>
      <c r="D1147" s="4">
        <v>5.12</v>
      </c>
      <c r="E1147" s="5">
        <v>31.7</v>
      </c>
      <c r="F1147" s="3">
        <f t="shared" si="243"/>
        <v>1965.8749999999138</v>
      </c>
      <c r="G1147" s="6">
        <v>4.45</v>
      </c>
      <c r="H1147" s="3">
        <f t="shared" si="235"/>
        <v>885.53824447949546</v>
      </c>
      <c r="I1147" s="3">
        <f t="shared" si="236"/>
        <v>25.946318611987387</v>
      </c>
      <c r="J1147" s="7">
        <f t="shared" si="244"/>
        <v>114191.2954504728</v>
      </c>
      <c r="K1147" s="3">
        <f t="shared" si="237"/>
        <v>49.201907886435336</v>
      </c>
      <c r="L1147" s="7">
        <f t="shared" si="238"/>
        <v>6344.6492968683733</v>
      </c>
      <c r="M1147" s="27">
        <f t="shared" si="232"/>
        <v>23.925461156673734</v>
      </c>
      <c r="N1147" s="9"/>
      <c r="O1147" s="10">
        <f t="shared" si="233"/>
        <v>27.818071369298668</v>
      </c>
      <c r="P1147" s="10"/>
      <c r="Q1147" s="29">
        <f t="shared" si="234"/>
        <v>1.3851050159745609E-2</v>
      </c>
      <c r="R1147" s="6">
        <f t="shared" si="239"/>
        <v>0.99020434296432924</v>
      </c>
      <c r="S1147" s="6">
        <f t="shared" si="245"/>
        <v>12.267244404605707</v>
      </c>
      <c r="T1147" s="13">
        <f t="shared" si="240"/>
        <v>-2.3561836699148464E-2</v>
      </c>
      <c r="U1147" s="67">
        <f t="shared" si="241"/>
        <v>-1.8844007724404199E-2</v>
      </c>
      <c r="V1147" s="13">
        <f t="shared" si="242"/>
        <v>-4.7178289747442648E-3</v>
      </c>
      <c r="Y1147" s="28"/>
      <c r="Z1147" s="28"/>
    </row>
    <row r="1148" spans="1:26" x14ac:dyDescent="0.35">
      <c r="A1148" s="1">
        <v>1965.12</v>
      </c>
      <c r="B1148" s="2">
        <v>91.73</v>
      </c>
      <c r="C1148" s="3">
        <v>2.72</v>
      </c>
      <c r="D1148" s="4">
        <v>5.19</v>
      </c>
      <c r="E1148" s="5">
        <v>31.8</v>
      </c>
      <c r="F1148" s="3">
        <f t="shared" si="243"/>
        <v>1965.9583333332471</v>
      </c>
      <c r="G1148" s="6">
        <v>4.62</v>
      </c>
      <c r="H1148" s="3">
        <f t="shared" si="235"/>
        <v>878.73013113207548</v>
      </c>
      <c r="I1148" s="3">
        <f t="shared" si="236"/>
        <v>26.056316981132078</v>
      </c>
      <c r="J1148" s="7">
        <f t="shared" si="244"/>
        <v>113593.38011089896</v>
      </c>
      <c r="K1148" s="3">
        <f t="shared" si="237"/>
        <v>49.717751886792456</v>
      </c>
      <c r="L1148" s="7">
        <f t="shared" si="238"/>
        <v>6427.0101687077904</v>
      </c>
      <c r="M1148" s="27">
        <f t="shared" si="232"/>
        <v>23.694111549106328</v>
      </c>
      <c r="N1148" s="9"/>
      <c r="O1148" s="10">
        <f t="shared" si="233"/>
        <v>27.525611912109817</v>
      </c>
      <c r="P1148" s="10"/>
      <c r="Q1148" s="29">
        <f t="shared" si="234"/>
        <v>1.3258172151926241E-2</v>
      </c>
      <c r="R1148" s="6">
        <f t="shared" si="239"/>
        <v>1.0046447183490235</v>
      </c>
      <c r="S1148" s="6">
        <f t="shared" si="245"/>
        <v>12.108880324998752</v>
      </c>
      <c r="T1148" s="13">
        <f t="shared" si="240"/>
        <v>-2.456082142082372E-2</v>
      </c>
      <c r="U1148" s="67">
        <f t="shared" si="241"/>
        <v>-1.6933179534137865E-2</v>
      </c>
      <c r="V1148" s="13">
        <f t="shared" si="242"/>
        <v>-7.6276418866858542E-3</v>
      </c>
      <c r="Y1148" s="28"/>
      <c r="Z1148" s="28"/>
    </row>
    <row r="1149" spans="1:26" x14ac:dyDescent="0.35">
      <c r="A1149" s="1">
        <v>1966.01</v>
      </c>
      <c r="B1149" s="2">
        <v>93.32</v>
      </c>
      <c r="C1149" s="3">
        <v>2.74</v>
      </c>
      <c r="D1149" s="4">
        <v>5.24</v>
      </c>
      <c r="E1149" s="5">
        <v>31.8</v>
      </c>
      <c r="F1149" s="3">
        <f t="shared" si="243"/>
        <v>1966.0416666665803</v>
      </c>
      <c r="G1149" s="6">
        <v>4.6100000000000003</v>
      </c>
      <c r="H1149" s="3">
        <f t="shared" si="235"/>
        <v>893.96158113207548</v>
      </c>
      <c r="I1149" s="3">
        <f t="shared" si="236"/>
        <v>26.247907547169813</v>
      </c>
      <c r="J1149" s="7">
        <f t="shared" si="244"/>
        <v>115845.10396897866</v>
      </c>
      <c r="K1149" s="3">
        <f t="shared" si="237"/>
        <v>50.1967283018868</v>
      </c>
      <c r="L1149" s="7">
        <f t="shared" si="238"/>
        <v>6504.8043805984589</v>
      </c>
      <c r="M1149" s="27">
        <f t="shared" si="232"/>
        <v>24.058483388421756</v>
      </c>
      <c r="N1149" s="9"/>
      <c r="O1149" s="10">
        <f t="shared" si="233"/>
        <v>27.92343827460525</v>
      </c>
      <c r="P1149" s="10"/>
      <c r="Q1149" s="29">
        <f t="shared" si="234"/>
        <v>1.2718973089049998E-2</v>
      </c>
      <c r="R1149" s="6">
        <f t="shared" si="239"/>
        <v>0.98653380384444578</v>
      </c>
      <c r="S1149" s="6">
        <f t="shared" si="245"/>
        <v>12.165122663630404</v>
      </c>
      <c r="T1149" s="13">
        <f t="shared" si="240"/>
        <v>-1.7734160790136677E-2</v>
      </c>
      <c r="U1149" s="67">
        <f t="shared" si="241"/>
        <v>-1.5172325342341475E-2</v>
      </c>
      <c r="V1149" s="13">
        <f t="shared" si="242"/>
        <v>-2.5618354477952021E-3</v>
      </c>
      <c r="Y1149" s="28"/>
      <c r="Z1149" s="28"/>
    </row>
    <row r="1150" spans="1:26" x14ac:dyDescent="0.35">
      <c r="A1150" s="1">
        <v>1966.02</v>
      </c>
      <c r="B1150" s="2">
        <v>92.69</v>
      </c>
      <c r="C1150" s="3">
        <v>2.76</v>
      </c>
      <c r="D1150" s="4">
        <v>5.29</v>
      </c>
      <c r="E1150" s="5">
        <v>32</v>
      </c>
      <c r="F1150" s="3">
        <f t="shared" si="243"/>
        <v>1966.1249999999136</v>
      </c>
      <c r="G1150" s="6">
        <v>4.83</v>
      </c>
      <c r="H1150" s="3">
        <f t="shared" si="235"/>
        <v>882.37693781250005</v>
      </c>
      <c r="I1150" s="3">
        <f t="shared" si="236"/>
        <v>26.274251249999999</v>
      </c>
      <c r="J1150" s="7">
        <f t="shared" si="244"/>
        <v>114627.62555365959</v>
      </c>
      <c r="K1150" s="3">
        <f t="shared" si="237"/>
        <v>50.358981562500006</v>
      </c>
      <c r="L1150" s="7">
        <f t="shared" si="238"/>
        <v>6542.0232946257338</v>
      </c>
      <c r="M1150" s="27">
        <f t="shared" si="232"/>
        <v>23.700027145579412</v>
      </c>
      <c r="N1150" s="9"/>
      <c r="O1150" s="10">
        <f t="shared" si="233"/>
        <v>27.482994403460847</v>
      </c>
      <c r="P1150" s="10"/>
      <c r="Q1150" s="29">
        <f t="shared" si="234"/>
        <v>1.1785616374618856E-2</v>
      </c>
      <c r="R1150" s="6">
        <f t="shared" si="239"/>
        <v>1.000883883641557</v>
      </c>
      <c r="S1150" s="6">
        <f t="shared" si="245"/>
        <v>11.92629658098817</v>
      </c>
      <c r="T1150" s="13">
        <f t="shared" si="240"/>
        <v>-1.3016897705553143E-2</v>
      </c>
      <c r="U1150" s="67">
        <f t="shared" si="241"/>
        <v>-1.3276141473607006E-2</v>
      </c>
      <c r="V1150" s="13">
        <f t="shared" si="242"/>
        <v>2.5924376805386284E-4</v>
      </c>
      <c r="Y1150" s="28"/>
      <c r="Z1150" s="28"/>
    </row>
    <row r="1151" spans="1:26" x14ac:dyDescent="0.35">
      <c r="A1151" s="1">
        <v>1966.03</v>
      </c>
      <c r="B1151" s="2">
        <v>88.88</v>
      </c>
      <c r="C1151" s="3">
        <v>2.78</v>
      </c>
      <c r="D1151" s="4">
        <v>5.34</v>
      </c>
      <c r="E1151" s="5">
        <v>32.1</v>
      </c>
      <c r="F1151" s="3">
        <f t="shared" si="243"/>
        <v>1966.2083333332469</v>
      </c>
      <c r="G1151" s="6">
        <v>4.87</v>
      </c>
      <c r="H1151" s="3">
        <f t="shared" si="235"/>
        <v>843.47119999999995</v>
      </c>
      <c r="I1151" s="3">
        <f t="shared" si="236"/>
        <v>26.382199999999997</v>
      </c>
      <c r="J1151" s="7">
        <f t="shared" si="244"/>
        <v>109859.07209276431</v>
      </c>
      <c r="K1151" s="3">
        <f t="shared" si="237"/>
        <v>50.676599999999993</v>
      </c>
      <c r="L1151" s="7">
        <f t="shared" si="238"/>
        <v>6600.4438003528512</v>
      </c>
      <c r="M1151" s="27">
        <f t="shared" si="232"/>
        <v>22.611112582290009</v>
      </c>
      <c r="N1151" s="9"/>
      <c r="O1151" s="10">
        <f t="shared" si="233"/>
        <v>26.200300759745183</v>
      </c>
      <c r="P1151" s="10"/>
      <c r="Q1151" s="29">
        <f t="shared" si="234"/>
        <v>1.3735257908352561E-2</v>
      </c>
      <c r="R1151" s="6">
        <f t="shared" si="239"/>
        <v>1.013533726193486</v>
      </c>
      <c r="S1151" s="6">
        <f t="shared" si="245"/>
        <v>11.899651628102642</v>
      </c>
      <c r="T1151" s="13">
        <f t="shared" si="240"/>
        <v>-8.199088693369605E-3</v>
      </c>
      <c r="U1151" s="67">
        <f t="shared" si="241"/>
        <v>-1.2187341948056374E-2</v>
      </c>
      <c r="V1151" s="13">
        <f t="shared" si="242"/>
        <v>3.9882532546867688E-3</v>
      </c>
      <c r="Y1151" s="28"/>
      <c r="Z1151" s="28"/>
    </row>
    <row r="1152" spans="1:26" x14ac:dyDescent="0.35">
      <c r="A1152" s="1">
        <v>1966.04</v>
      </c>
      <c r="B1152" s="2">
        <v>91.6</v>
      </c>
      <c r="C1152" s="3">
        <v>2.7966700000000002</v>
      </c>
      <c r="D1152" s="4">
        <v>5.38</v>
      </c>
      <c r="E1152" s="5">
        <v>32.299999999999997</v>
      </c>
      <c r="F1152" s="3">
        <f t="shared" si="243"/>
        <v>1966.2916666665801</v>
      </c>
      <c r="G1152" s="6">
        <v>4.75</v>
      </c>
      <c r="H1152" s="3">
        <f t="shared" si="235"/>
        <v>863.90143653250777</v>
      </c>
      <c r="I1152" s="3">
        <f t="shared" si="236"/>
        <v>26.376061468421057</v>
      </c>
      <c r="J1152" s="7">
        <f t="shared" si="244"/>
        <v>112806.31869857083</v>
      </c>
      <c r="K1152" s="3">
        <f t="shared" si="237"/>
        <v>50.740062538699704</v>
      </c>
      <c r="L1152" s="7">
        <f t="shared" si="238"/>
        <v>6625.5239584968476</v>
      </c>
      <c r="M1152" s="27">
        <f t="shared" si="232"/>
        <v>23.113696462615838</v>
      </c>
      <c r="N1152" s="9"/>
      <c r="O1152" s="10">
        <f t="shared" si="233"/>
        <v>26.760408948311383</v>
      </c>
      <c r="P1152" s="10"/>
      <c r="Q1152" s="29">
        <f t="shared" si="234"/>
        <v>1.422684736384569E-2</v>
      </c>
      <c r="R1152" s="6">
        <f t="shared" si="239"/>
        <v>1.0015927472648041</v>
      </c>
      <c r="S1152" s="6">
        <f t="shared" si="245"/>
        <v>11.986019008874047</v>
      </c>
      <c r="T1152" s="13">
        <f t="shared" si="240"/>
        <v>-1.0094733642358911E-2</v>
      </c>
      <c r="U1152" s="67">
        <f t="shared" si="241"/>
        <v>-1.1464986718927594E-2</v>
      </c>
      <c r="V1152" s="13">
        <f t="shared" si="242"/>
        <v>1.3702530765686838E-3</v>
      </c>
      <c r="Y1152" s="28"/>
      <c r="Z1152" s="28"/>
    </row>
    <row r="1153" spans="1:26" x14ac:dyDescent="0.35">
      <c r="A1153" s="1">
        <v>1966.05</v>
      </c>
      <c r="B1153" s="2">
        <v>86.78</v>
      </c>
      <c r="C1153" s="3">
        <v>2.8133300000000001</v>
      </c>
      <c r="D1153" s="4">
        <v>5.42</v>
      </c>
      <c r="E1153" s="5">
        <v>32.299999999999997</v>
      </c>
      <c r="F1153" s="3">
        <f t="shared" si="243"/>
        <v>1966.3749999999134</v>
      </c>
      <c r="G1153" s="6">
        <v>4.78</v>
      </c>
      <c r="H1153" s="3">
        <f t="shared" si="235"/>
        <v>818.44286749226012</v>
      </c>
      <c r="I1153" s="3">
        <f t="shared" si="236"/>
        <v>26.533185900000003</v>
      </c>
      <c r="J1153" s="7">
        <f t="shared" si="244"/>
        <v>107159.16069917029</v>
      </c>
      <c r="K1153" s="3">
        <f t="shared" si="237"/>
        <v>51.117312074303413</v>
      </c>
      <c r="L1153" s="7">
        <f t="shared" si="238"/>
        <v>6692.8169046958164</v>
      </c>
      <c r="M1153" s="27">
        <f t="shared" ref="M1153:M1216" si="246">H1153/AVERAGE(K1033:K1152)</f>
        <v>21.852177976763102</v>
      </c>
      <c r="N1153" s="9"/>
      <c r="O1153" s="10">
        <f t="shared" ref="O1153:O1216" si="247">J1153/AVERAGE(L1033:L1152)</f>
        <v>25.283601610272139</v>
      </c>
      <c r="P1153" s="10"/>
      <c r="Q1153" s="29">
        <f t="shared" ref="Q1153:Q1216" si="248">1/M1153-(G1153/100-(((E1153/E1033)^(1/10))-1))</f>
        <v>1.604664683538902E-2</v>
      </c>
      <c r="R1153" s="6">
        <f t="shared" si="239"/>
        <v>1.0016210031287147</v>
      </c>
      <c r="S1153" s="6">
        <f t="shared" si="245"/>
        <v>12.005109707866321</v>
      </c>
      <c r="T1153" s="13">
        <f t="shared" si="240"/>
        <v>-6.0843084754332866E-3</v>
      </c>
      <c r="U1153" s="67">
        <f t="shared" si="241"/>
        <v>-1.4018900137595436E-2</v>
      </c>
      <c r="V1153" s="13">
        <f t="shared" si="242"/>
        <v>7.9345916621621493E-3</v>
      </c>
      <c r="Y1153" s="28"/>
      <c r="Z1153" s="28"/>
    </row>
    <row r="1154" spans="1:26" x14ac:dyDescent="0.35">
      <c r="A1154" s="1">
        <v>1966.06</v>
      </c>
      <c r="B1154" s="2">
        <v>86.06</v>
      </c>
      <c r="C1154" s="3">
        <v>2.83</v>
      </c>
      <c r="D1154" s="4">
        <v>5.46</v>
      </c>
      <c r="E1154" s="5">
        <v>32.4</v>
      </c>
      <c r="F1154" s="3">
        <f t="shared" si="243"/>
        <v>1966.4583333332466</v>
      </c>
      <c r="G1154" s="6">
        <v>4.8099999999999996</v>
      </c>
      <c r="H1154" s="3">
        <f t="shared" si="235"/>
        <v>809.14727592592601</v>
      </c>
      <c r="I1154" s="3">
        <f t="shared" si="236"/>
        <v>26.608026851851854</v>
      </c>
      <c r="J1154" s="7">
        <f t="shared" si="244"/>
        <v>106232.40087047355</v>
      </c>
      <c r="K1154" s="3">
        <f t="shared" si="237"/>
        <v>51.335627777777788</v>
      </c>
      <c r="L1154" s="7">
        <f t="shared" si="238"/>
        <v>6739.819994803458</v>
      </c>
      <c r="M1154" s="27">
        <f t="shared" si="246"/>
        <v>21.555253383226258</v>
      </c>
      <c r="N1154" s="9"/>
      <c r="O1154" s="10">
        <f t="shared" si="247"/>
        <v>24.925488570872407</v>
      </c>
      <c r="P1154" s="10"/>
      <c r="Q1154" s="29">
        <f t="shared" si="248"/>
        <v>1.5940466672773559E-2</v>
      </c>
      <c r="R1154" s="6">
        <f t="shared" si="239"/>
        <v>0.98763033601551209</v>
      </c>
      <c r="S1154" s="6">
        <f t="shared" si="245"/>
        <v>11.987457157805732</v>
      </c>
      <c r="T1154" s="13">
        <f t="shared" si="240"/>
        <v>-4.8535843755378449E-3</v>
      </c>
      <c r="U1154" s="67">
        <f t="shared" si="241"/>
        <v>-1.3479928932099705E-2</v>
      </c>
      <c r="V1154" s="13">
        <f t="shared" si="242"/>
        <v>8.6263445565618602E-3</v>
      </c>
      <c r="Y1154" s="28"/>
      <c r="Z1154" s="28"/>
    </row>
    <row r="1155" spans="1:26" x14ac:dyDescent="0.35">
      <c r="A1155" s="1">
        <v>1966.07</v>
      </c>
      <c r="B1155" s="2">
        <v>85.84</v>
      </c>
      <c r="C1155" s="3">
        <v>2.85</v>
      </c>
      <c r="D1155" s="4">
        <v>5.4766700000000004</v>
      </c>
      <c r="E1155" s="5">
        <v>32.5</v>
      </c>
      <c r="F1155" s="3">
        <f t="shared" si="243"/>
        <v>1966.5416666665799</v>
      </c>
      <c r="G1155" s="6">
        <v>5.0199999999999996</v>
      </c>
      <c r="H1155" s="3">
        <f t="shared" si="235"/>
        <v>804.59548800000005</v>
      </c>
      <c r="I1155" s="3">
        <f t="shared" si="236"/>
        <v>26.713620000000002</v>
      </c>
      <c r="J1155" s="7">
        <f t="shared" si="244"/>
        <v>105927.06746422825</v>
      </c>
      <c r="K1155" s="3">
        <f t="shared" si="237"/>
        <v>51.333923244000012</v>
      </c>
      <c r="L1155" s="7">
        <f t="shared" si="238"/>
        <v>6758.24315667888</v>
      </c>
      <c r="M1155" s="27">
        <f t="shared" si="246"/>
        <v>21.381702007433425</v>
      </c>
      <c r="N1155" s="9"/>
      <c r="O1155" s="10">
        <f t="shared" si="247"/>
        <v>24.711793345102819</v>
      </c>
      <c r="P1155" s="10"/>
      <c r="Q1155" s="29">
        <f t="shared" si="248"/>
        <v>1.3785189143865215E-2</v>
      </c>
      <c r="R1155" s="6">
        <f t="shared" si="239"/>
        <v>0.98872696127512882</v>
      </c>
      <c r="S1155" s="6">
        <f t="shared" si="245"/>
        <v>11.80274810584066</v>
      </c>
      <c r="T1155" s="13">
        <f t="shared" si="240"/>
        <v>-2.4684475548127915E-3</v>
      </c>
      <c r="U1155" s="67">
        <f t="shared" si="241"/>
        <v>-1.1619750356131608E-2</v>
      </c>
      <c r="V1155" s="13">
        <f t="shared" si="242"/>
        <v>9.1513028013188169E-3</v>
      </c>
      <c r="Y1155" s="28"/>
      <c r="Z1155" s="28"/>
    </row>
    <row r="1156" spans="1:26" x14ac:dyDescent="0.35">
      <c r="A1156" s="1">
        <v>1966.08</v>
      </c>
      <c r="B1156" s="2">
        <v>80.650000000000006</v>
      </c>
      <c r="C1156" s="3">
        <v>2.87</v>
      </c>
      <c r="D1156" s="4">
        <v>5.4933300000000003</v>
      </c>
      <c r="E1156" s="5">
        <v>32.700000000000003</v>
      </c>
      <c r="F1156" s="3">
        <f t="shared" si="243"/>
        <v>1966.6249999999131</v>
      </c>
      <c r="G1156" s="6">
        <v>5.22</v>
      </c>
      <c r="H1156" s="3">
        <f t="shared" si="235"/>
        <v>751.32504128440371</v>
      </c>
      <c r="I1156" s="3">
        <f t="shared" si="236"/>
        <v>26.736551376146789</v>
      </c>
      <c r="J1156" s="7">
        <f t="shared" si="244"/>
        <v>99207.203992107898</v>
      </c>
      <c r="K1156" s="3">
        <f t="shared" si="237"/>
        <v>51.175156714678906</v>
      </c>
      <c r="L1156" s="7">
        <f t="shared" si="238"/>
        <v>6757.3206435953643</v>
      </c>
      <c r="M1156" s="27">
        <f t="shared" si="246"/>
        <v>19.913903864009811</v>
      </c>
      <c r="N1156" s="9"/>
      <c r="O1156" s="10">
        <f t="shared" si="247"/>
        <v>23.008866665632201</v>
      </c>
      <c r="P1156" s="10"/>
      <c r="Q1156" s="29">
        <f t="shared" si="248"/>
        <v>1.6228873124906548E-2</v>
      </c>
      <c r="R1156" s="6">
        <f t="shared" si="239"/>
        <v>1.0074469142354381</v>
      </c>
      <c r="S1156" s="6">
        <f t="shared" si="245"/>
        <v>11.598320986390446</v>
      </c>
      <c r="T1156" s="13">
        <f t="shared" si="240"/>
        <v>3.0032157325894371E-3</v>
      </c>
      <c r="U1156" s="67">
        <f t="shared" si="241"/>
        <v>-9.3597095052878609E-3</v>
      </c>
      <c r="V1156" s="13">
        <f t="shared" si="242"/>
        <v>1.2362925237877298E-2</v>
      </c>
      <c r="Y1156" s="28"/>
      <c r="Z1156" s="28"/>
    </row>
    <row r="1157" spans="1:26" x14ac:dyDescent="0.35">
      <c r="A1157" s="1">
        <v>1966.09</v>
      </c>
      <c r="B1157" s="2">
        <v>77.81</v>
      </c>
      <c r="C1157" s="3">
        <v>2.89</v>
      </c>
      <c r="D1157" s="4">
        <v>5.51</v>
      </c>
      <c r="E1157" s="5">
        <v>32.700000000000003</v>
      </c>
      <c r="F1157" s="3">
        <f t="shared" si="243"/>
        <v>1966.7083333332464</v>
      </c>
      <c r="G1157" s="6">
        <v>5.18</v>
      </c>
      <c r="H1157" s="3">
        <f t="shared" si="235"/>
        <v>724.86796605504594</v>
      </c>
      <c r="I1157" s="3">
        <f t="shared" si="236"/>
        <v>26.922868807339448</v>
      </c>
      <c r="J1157" s="7">
        <f t="shared" si="244"/>
        <v>96009.980709907191</v>
      </c>
      <c r="K1157" s="3">
        <f t="shared" si="237"/>
        <v>51.330452293577977</v>
      </c>
      <c r="L1157" s="7">
        <f t="shared" si="238"/>
        <v>6798.8047000589704</v>
      </c>
      <c r="M1157" s="27">
        <f t="shared" si="246"/>
        <v>19.161676250615013</v>
      </c>
      <c r="N1157" s="9"/>
      <c r="O1157" s="10">
        <f t="shared" si="247"/>
        <v>22.136998500688097</v>
      </c>
      <c r="P1157" s="10"/>
      <c r="Q1157" s="29">
        <f t="shared" si="248"/>
        <v>1.8227981090812209E-2</v>
      </c>
      <c r="R1157" s="6">
        <f t="shared" si="239"/>
        <v>1.0175811091873184</v>
      </c>
      <c r="S1157" s="6">
        <f t="shared" si="245"/>
        <v>11.684692688051177</v>
      </c>
      <c r="T1157" s="13">
        <f t="shared" si="240"/>
        <v>8.3725961215934674E-3</v>
      </c>
      <c r="U1157" s="67">
        <f t="shared" si="241"/>
        <v>-8.5752295276819712E-3</v>
      </c>
      <c r="V1157" s="13">
        <f t="shared" si="242"/>
        <v>1.6947825649275439E-2</v>
      </c>
      <c r="Y1157" s="28"/>
      <c r="Z1157" s="28"/>
    </row>
    <row r="1158" spans="1:26" x14ac:dyDescent="0.35">
      <c r="A1158" s="1">
        <v>1966.1</v>
      </c>
      <c r="B1158" s="2">
        <v>77.13</v>
      </c>
      <c r="C1158" s="3">
        <v>2.8833299999999999</v>
      </c>
      <c r="D1158" s="4">
        <v>5.5233299999999996</v>
      </c>
      <c r="E1158" s="5">
        <v>32.9</v>
      </c>
      <c r="F1158" s="3">
        <f t="shared" si="243"/>
        <v>1966.7916666665797</v>
      </c>
      <c r="G1158" s="6">
        <v>5.01</v>
      </c>
      <c r="H1158" s="3">
        <f t="shared" si="235"/>
        <v>714.16519057750759</v>
      </c>
      <c r="I1158" s="3">
        <f t="shared" si="236"/>
        <v>26.697444819756843</v>
      </c>
      <c r="J1158" s="7">
        <f t="shared" si="244"/>
        <v>94887.056892403678</v>
      </c>
      <c r="K1158" s="3">
        <f t="shared" si="237"/>
        <v>51.141838740729483</v>
      </c>
      <c r="L1158" s="7">
        <f t="shared" si="238"/>
        <v>6794.9245163427977</v>
      </c>
      <c r="M1158" s="27">
        <f t="shared" si="246"/>
        <v>18.825409371315679</v>
      </c>
      <c r="N1158" s="9"/>
      <c r="O1158" s="10">
        <f t="shared" si="247"/>
        <v>21.746931566579885</v>
      </c>
      <c r="P1158" s="10"/>
      <c r="Q1158" s="29">
        <f t="shared" si="248"/>
        <v>2.1110043424481036E-2</v>
      </c>
      <c r="R1158" s="6">
        <f t="shared" si="239"/>
        <v>0.99255097662632741</v>
      </c>
      <c r="S1158" s="6">
        <f t="shared" si="245"/>
        <v>11.8178421658011</v>
      </c>
      <c r="T1158" s="13">
        <f t="shared" si="240"/>
        <v>5.8597346247946103E-3</v>
      </c>
      <c r="U1158" s="67">
        <f t="shared" si="241"/>
        <v>-8.3533751848543503E-3</v>
      </c>
      <c r="V1158" s="13">
        <f t="shared" si="242"/>
        <v>1.4213109809648961E-2</v>
      </c>
      <c r="Y1158" s="28"/>
      <c r="Z1158" s="28"/>
    </row>
    <row r="1159" spans="1:26" x14ac:dyDescent="0.35">
      <c r="A1159" s="1">
        <v>1966.11</v>
      </c>
      <c r="B1159" s="2">
        <v>80.989999999999995</v>
      </c>
      <c r="C1159" s="3">
        <v>2.8766699999999998</v>
      </c>
      <c r="D1159" s="4">
        <v>5.53667</v>
      </c>
      <c r="E1159" s="5">
        <v>32.9</v>
      </c>
      <c r="F1159" s="3">
        <f t="shared" si="243"/>
        <v>1966.8749999999129</v>
      </c>
      <c r="G1159" s="6">
        <v>5.16</v>
      </c>
      <c r="H1159" s="3">
        <f t="shared" si="235"/>
        <v>749.90585744680845</v>
      </c>
      <c r="I1159" s="3">
        <f t="shared" si="236"/>
        <v>26.635778280547111</v>
      </c>
      <c r="J1159" s="7">
        <f t="shared" si="244"/>
        <v>99930.627514736989</v>
      </c>
      <c r="K1159" s="3">
        <f t="shared" si="237"/>
        <v>51.265357003951372</v>
      </c>
      <c r="L1159" s="7">
        <f t="shared" si="238"/>
        <v>6831.4965729351643</v>
      </c>
      <c r="M1159" s="27">
        <f t="shared" si="246"/>
        <v>19.711251211928971</v>
      </c>
      <c r="N1159" s="9"/>
      <c r="O1159" s="10">
        <f t="shared" si="247"/>
        <v>22.765719180291445</v>
      </c>
      <c r="P1159" s="10"/>
      <c r="Q1159" s="29">
        <f t="shared" si="248"/>
        <v>1.7222795263778005E-2</v>
      </c>
      <c r="R1159" s="6">
        <f t="shared" si="239"/>
        <v>1.0294635264998171</v>
      </c>
      <c r="S1159" s="6">
        <f t="shared" si="245"/>
        <v>11.729810783281673</v>
      </c>
      <c r="T1159" s="13">
        <f t="shared" si="240"/>
        <v>1.2934079183102298E-4</v>
      </c>
      <c r="U1159" s="67">
        <f t="shared" si="241"/>
        <v>-6.3407983623332553E-3</v>
      </c>
      <c r="V1159" s="13">
        <f t="shared" si="242"/>
        <v>6.4701391541642783E-3</v>
      </c>
      <c r="Y1159" s="28"/>
      <c r="Z1159" s="28"/>
    </row>
    <row r="1160" spans="1:26" x14ac:dyDescent="0.35">
      <c r="A1160" s="1">
        <v>1966.12</v>
      </c>
      <c r="B1160" s="2">
        <v>81.33</v>
      </c>
      <c r="C1160" s="3">
        <v>2.87</v>
      </c>
      <c r="D1160" s="4">
        <v>5.55</v>
      </c>
      <c r="E1160" s="5">
        <v>32.9</v>
      </c>
      <c r="F1160" s="3">
        <f t="shared" si="243"/>
        <v>1966.9583333332462</v>
      </c>
      <c r="G1160" s="6">
        <v>4.84</v>
      </c>
      <c r="H1160" s="3">
        <f t="shared" si="235"/>
        <v>753.05399908814604</v>
      </c>
      <c r="I1160" s="3">
        <f t="shared" si="236"/>
        <v>26.574019148936173</v>
      </c>
      <c r="J1160" s="7">
        <f t="shared" si="244"/>
        <v>100645.24028712395</v>
      </c>
      <c r="K1160" s="3">
        <f t="shared" si="237"/>
        <v>51.388782674772045</v>
      </c>
      <c r="L1160" s="7">
        <f t="shared" si="238"/>
        <v>6868.081686874928</v>
      </c>
      <c r="M1160" s="27">
        <f t="shared" si="246"/>
        <v>19.736473752791973</v>
      </c>
      <c r="N1160" s="9"/>
      <c r="O1160" s="10">
        <f t="shared" si="247"/>
        <v>22.790219081135167</v>
      </c>
      <c r="P1160" s="10"/>
      <c r="Q1160" s="29">
        <f t="shared" si="248"/>
        <v>1.9988484803566048E-2</v>
      </c>
      <c r="R1160" s="6">
        <f t="shared" si="239"/>
        <v>1.0247245931872906</v>
      </c>
      <c r="S1160" s="6">
        <f t="shared" si="245"/>
        <v>12.075412374132732</v>
      </c>
      <c r="T1160" s="13">
        <f t="shared" si="240"/>
        <v>2.7983091447607578E-3</v>
      </c>
      <c r="U1160" s="67">
        <f t="shared" si="241"/>
        <v>-6.0330276215824208E-3</v>
      </c>
      <c r="V1160" s="13">
        <f t="shared" si="242"/>
        <v>8.8313367663431785E-3</v>
      </c>
      <c r="Y1160" s="28"/>
      <c r="Z1160" s="28"/>
    </row>
    <row r="1161" spans="1:26" x14ac:dyDescent="0.35">
      <c r="A1161" s="1">
        <v>1967.01</v>
      </c>
      <c r="B1161" s="2">
        <v>84.45</v>
      </c>
      <c r="C1161" s="3">
        <v>2.88</v>
      </c>
      <c r="D1161" s="4">
        <v>5.5166700000000004</v>
      </c>
      <c r="E1161" s="5">
        <v>32.9</v>
      </c>
      <c r="F1161" s="3">
        <f t="shared" si="243"/>
        <v>1967.0416666665794</v>
      </c>
      <c r="G1161" s="6">
        <v>4.58</v>
      </c>
      <c r="H1161" s="3">
        <f t="shared" ref="H1161:H1224" si="249">B1161*$E$1838/E1161</f>
        <v>781.94282826747735</v>
      </c>
      <c r="I1161" s="3">
        <f t="shared" ref="I1161:I1224" si="250">C1161*$E$1838/E1161</f>
        <v>26.66661155015198</v>
      </c>
      <c r="J1161" s="7">
        <f t="shared" si="244"/>
        <v>104803.21406512392</v>
      </c>
      <c r="K1161" s="3">
        <f t="shared" ref="K1161:K1224" si="251">D1161*$E$1838/E1161</f>
        <v>51.080172201519765</v>
      </c>
      <c r="L1161" s="7">
        <f t="shared" ref="L1161:L1224" si="252">K1161*(J1161/H1161)</f>
        <v>6846.2373823167227</v>
      </c>
      <c r="M1161" s="27">
        <f t="shared" si="246"/>
        <v>20.432242125384281</v>
      </c>
      <c r="N1161" s="9"/>
      <c r="O1161" s="10">
        <f t="shared" si="247"/>
        <v>23.586985839267918</v>
      </c>
      <c r="P1161" s="10"/>
      <c r="Q1161" s="29">
        <f t="shared" si="248"/>
        <v>2.0863127305986433E-2</v>
      </c>
      <c r="R1161" s="6">
        <f t="shared" ref="R1161:R1224" si="253">((G1161/G1162+G1161/1200+((1+G1162/1200)^(-119))*(1-G1161/G1162)))</f>
        <v>0.99984673348798547</v>
      </c>
      <c r="S1161" s="6">
        <f t="shared" si="245"/>
        <v>12.373972032651938</v>
      </c>
      <c r="T1161" s="13">
        <f t="shared" ref="T1161:T1224" si="254">(($J1281/$J1161)^(1/10)-1)</f>
        <v>-2.3003099633071011E-3</v>
      </c>
      <c r="U1161" s="67">
        <f t="shared" ref="U1161:U1224" si="255">(($S1281/$S1161)^(1/10)-1)</f>
        <v>-1.0797432825817355E-2</v>
      </c>
      <c r="V1161" s="13">
        <f t="shared" ref="V1161:V1224" si="256">T1161-U1161</f>
        <v>8.4971228625102535E-3</v>
      </c>
      <c r="Y1161" s="28"/>
      <c r="Z1161" s="28"/>
    </row>
    <row r="1162" spans="1:26" x14ac:dyDescent="0.35">
      <c r="A1162" s="1">
        <v>1967.02</v>
      </c>
      <c r="B1162" s="2">
        <v>87.36</v>
      </c>
      <c r="C1162" s="3">
        <v>2.89</v>
      </c>
      <c r="D1162" s="4">
        <v>5.4833299999999996</v>
      </c>
      <c r="E1162" s="5">
        <v>32.9</v>
      </c>
      <c r="F1162" s="3">
        <f t="shared" ref="F1162:F1225" si="257">F1161+1/12</f>
        <v>1967.1249999999127</v>
      </c>
      <c r="G1162" s="6">
        <v>4.63</v>
      </c>
      <c r="H1162" s="3">
        <f t="shared" si="249"/>
        <v>808.88721702127668</v>
      </c>
      <c r="I1162" s="3">
        <f t="shared" si="250"/>
        <v>26.759203951367784</v>
      </c>
      <c r="J1162" s="7">
        <f t="shared" ref="J1162:J1225" si="258">J1161*((H1162+(I1162/12))/H1161)</f>
        <v>108713.42673909504</v>
      </c>
      <c r="K1162" s="3">
        <f t="shared" si="251"/>
        <v>50.771469135866262</v>
      </c>
      <c r="L1162" s="7">
        <f t="shared" si="252"/>
        <v>6823.6217289524029</v>
      </c>
      <c r="M1162" s="27">
        <f t="shared" si="246"/>
        <v>21.074443163678442</v>
      </c>
      <c r="N1162" s="9"/>
      <c r="O1162" s="10">
        <f t="shared" si="247"/>
        <v>24.32001954482433</v>
      </c>
      <c r="P1162" s="10"/>
      <c r="Q1162" s="29">
        <f t="shared" si="248"/>
        <v>1.8503704565098977E-2</v>
      </c>
      <c r="R1162" s="6">
        <f t="shared" si="253"/>
        <v>1.0110339143296996</v>
      </c>
      <c r="S1162" s="6">
        <f t="shared" ref="S1162:S1225" si="259">S1161*R1161*E1161/E1162</f>
        <v>12.372075517118729</v>
      </c>
      <c r="T1162" s="13">
        <f t="shared" si="254"/>
        <v>-9.3358805231842368E-3</v>
      </c>
      <c r="U1162" s="67">
        <f t="shared" si="255"/>
        <v>-1.2447113464996162E-2</v>
      </c>
      <c r="V1162" s="13">
        <f t="shared" si="256"/>
        <v>3.1112329418119256E-3</v>
      </c>
      <c r="Y1162" s="28"/>
      <c r="Z1162" s="28"/>
    </row>
    <row r="1163" spans="1:26" x14ac:dyDescent="0.35">
      <c r="A1163" s="1">
        <v>1967.03</v>
      </c>
      <c r="B1163" s="2">
        <v>89.42</v>
      </c>
      <c r="C1163" s="3">
        <v>2.9</v>
      </c>
      <c r="D1163" s="4">
        <v>5.45</v>
      </c>
      <c r="E1163" s="5">
        <v>33</v>
      </c>
      <c r="F1163" s="3">
        <f t="shared" si="257"/>
        <v>1967.2083333332459</v>
      </c>
      <c r="G1163" s="6">
        <v>4.54</v>
      </c>
      <c r="H1163" s="3">
        <f t="shared" si="249"/>
        <v>825.4522781818182</v>
      </c>
      <c r="I1163" s="3">
        <f t="shared" si="250"/>
        <v>26.770427272727275</v>
      </c>
      <c r="J1163" s="7">
        <f t="shared" si="258"/>
        <v>111239.57615388885</v>
      </c>
      <c r="K1163" s="3">
        <f t="shared" si="251"/>
        <v>50.309940909090912</v>
      </c>
      <c r="L1163" s="7">
        <f t="shared" si="252"/>
        <v>6779.8668087530104</v>
      </c>
      <c r="M1163" s="27">
        <f t="shared" si="246"/>
        <v>21.4438986020191</v>
      </c>
      <c r="N1163" s="9"/>
      <c r="O1163" s="10">
        <f t="shared" si="247"/>
        <v>24.737345583070869</v>
      </c>
      <c r="P1163" s="10"/>
      <c r="Q1163" s="29">
        <f t="shared" si="248"/>
        <v>1.8528321766579807E-2</v>
      </c>
      <c r="R1163" s="6">
        <f t="shared" si="253"/>
        <v>0.99980607830898216</v>
      </c>
      <c r="S1163" s="6">
        <f t="shared" si="259"/>
        <v>12.470683126520477</v>
      </c>
      <c r="T1163" s="13">
        <f t="shared" si="254"/>
        <v>-1.2325121447545606E-2</v>
      </c>
      <c r="U1163" s="67">
        <f t="shared" si="255"/>
        <v>-1.3771681759980003E-2</v>
      </c>
      <c r="V1163" s="13">
        <f t="shared" si="256"/>
        <v>1.4465603124343973E-3</v>
      </c>
      <c r="Y1163" s="28"/>
      <c r="Z1163" s="28"/>
    </row>
    <row r="1164" spans="1:26" x14ac:dyDescent="0.35">
      <c r="A1164" s="1">
        <v>1967.04</v>
      </c>
      <c r="B1164" s="2">
        <v>90.96</v>
      </c>
      <c r="C1164" s="3">
        <v>2.9</v>
      </c>
      <c r="D1164" s="4">
        <v>5.41</v>
      </c>
      <c r="E1164" s="5">
        <v>33.1</v>
      </c>
      <c r="F1164" s="3">
        <f t="shared" si="257"/>
        <v>1967.2916666665792</v>
      </c>
      <c r="G1164" s="6">
        <v>4.59</v>
      </c>
      <c r="H1164" s="3">
        <f t="shared" si="249"/>
        <v>837.13153595166159</v>
      </c>
      <c r="I1164" s="3">
        <f t="shared" si="250"/>
        <v>26.689549848942598</v>
      </c>
      <c r="J1164" s="7">
        <f t="shared" si="258"/>
        <v>113113.2239823584</v>
      </c>
      <c r="K1164" s="3">
        <f t="shared" si="251"/>
        <v>49.789815407854988</v>
      </c>
      <c r="L1164" s="7">
        <f t="shared" si="252"/>
        <v>6727.60050290852</v>
      </c>
      <c r="M1164" s="27">
        <f t="shared" si="246"/>
        <v>21.686025566746245</v>
      </c>
      <c r="N1164" s="9"/>
      <c r="O1164" s="10">
        <f t="shared" si="247"/>
        <v>25.007294802946539</v>
      </c>
      <c r="P1164" s="10"/>
      <c r="Q1164" s="29">
        <f t="shared" si="248"/>
        <v>1.7450185317673492E-2</v>
      </c>
      <c r="R1164" s="6">
        <f t="shared" si="253"/>
        <v>0.98338901038643711</v>
      </c>
      <c r="S1164" s="6">
        <f t="shared" si="259"/>
        <v>12.430596316872942</v>
      </c>
      <c r="T1164" s="13">
        <f t="shared" si="254"/>
        <v>-1.5975949325964911E-2</v>
      </c>
      <c r="U1164" s="67">
        <f t="shared" si="255"/>
        <v>-1.305060279982817E-2</v>
      </c>
      <c r="V1164" s="13">
        <f t="shared" si="256"/>
        <v>-2.9253465261367406E-3</v>
      </c>
      <c r="Y1164" s="28"/>
      <c r="Z1164" s="28"/>
    </row>
    <row r="1165" spans="1:26" x14ac:dyDescent="0.35">
      <c r="A1165" s="1">
        <v>1967.05</v>
      </c>
      <c r="B1165" s="2">
        <v>92.59</v>
      </c>
      <c r="C1165" s="3">
        <v>2.9</v>
      </c>
      <c r="D1165" s="4">
        <v>5.37</v>
      </c>
      <c r="E1165" s="5">
        <v>33.200000000000003</v>
      </c>
      <c r="F1165" s="3">
        <f t="shared" si="257"/>
        <v>1967.3749999999125</v>
      </c>
      <c r="G1165" s="6">
        <v>4.8499999999999996</v>
      </c>
      <c r="H1165" s="3">
        <f t="shared" si="249"/>
        <v>849.5662382530121</v>
      </c>
      <c r="I1165" s="3">
        <f t="shared" si="250"/>
        <v>26.609159638554218</v>
      </c>
      <c r="J1165" s="7">
        <f t="shared" si="258"/>
        <v>115093.02028465715</v>
      </c>
      <c r="K1165" s="3">
        <f t="shared" si="251"/>
        <v>49.272823192771085</v>
      </c>
      <c r="L1165" s="7">
        <f t="shared" si="252"/>
        <v>6675.1217078367954</v>
      </c>
      <c r="M1165" s="27">
        <f t="shared" si="246"/>
        <v>21.948477389658407</v>
      </c>
      <c r="N1165" s="9"/>
      <c r="O1165" s="10">
        <f t="shared" si="247"/>
        <v>25.300129034292674</v>
      </c>
      <c r="P1165" s="10"/>
      <c r="Q1165" s="29">
        <f t="shared" si="248"/>
        <v>1.4241698664414555E-2</v>
      </c>
      <c r="R1165" s="6">
        <f t="shared" si="253"/>
        <v>0.99078328788557335</v>
      </c>
      <c r="S1165" s="6">
        <f t="shared" si="259"/>
        <v>12.187292196675735</v>
      </c>
      <c r="T1165" s="13">
        <f t="shared" si="254"/>
        <v>-1.8103709951358016E-2</v>
      </c>
      <c r="U1165" s="67">
        <f t="shared" si="255"/>
        <v>-1.1605898470410048E-2</v>
      </c>
      <c r="V1165" s="13">
        <f t="shared" si="256"/>
        <v>-6.4978114809479681E-3</v>
      </c>
      <c r="Y1165" s="28"/>
      <c r="Z1165" s="28"/>
    </row>
    <row r="1166" spans="1:26" x14ac:dyDescent="0.35">
      <c r="A1166" s="1">
        <v>1967.06</v>
      </c>
      <c r="B1166" s="2">
        <v>91.43</v>
      </c>
      <c r="C1166" s="3">
        <v>2.9</v>
      </c>
      <c r="D1166" s="4">
        <v>5.33</v>
      </c>
      <c r="E1166" s="5">
        <v>33.299999999999997</v>
      </c>
      <c r="F1166" s="3">
        <f t="shared" si="257"/>
        <v>1967.4583333332457</v>
      </c>
      <c r="G1166" s="6">
        <v>5.0199999999999996</v>
      </c>
      <c r="H1166" s="3">
        <f t="shared" si="249"/>
        <v>836.40328738738754</v>
      </c>
      <c r="I1166" s="3">
        <f t="shared" si="250"/>
        <v>26.529252252252256</v>
      </c>
      <c r="J1166" s="7">
        <f t="shared" si="258"/>
        <v>113609.2990628626</v>
      </c>
      <c r="K1166" s="3">
        <f t="shared" si="251"/>
        <v>48.758936036036047</v>
      </c>
      <c r="L1166" s="7">
        <f t="shared" si="252"/>
        <v>6622.9636224987171</v>
      </c>
      <c r="M1166" s="27">
        <f t="shared" si="246"/>
        <v>21.552097609793485</v>
      </c>
      <c r="N1166" s="9"/>
      <c r="O1166" s="10">
        <f t="shared" si="247"/>
        <v>24.8352079347131</v>
      </c>
      <c r="P1166" s="10"/>
      <c r="Q1166" s="29">
        <f t="shared" si="248"/>
        <v>1.3322936774481063E-2</v>
      </c>
      <c r="R1166" s="6">
        <f t="shared" si="253"/>
        <v>0.99333424485123878</v>
      </c>
      <c r="S1166" s="6">
        <f t="shared" si="259"/>
        <v>12.038704275587987</v>
      </c>
      <c r="T1166" s="13">
        <f t="shared" si="254"/>
        <v>-1.6593517526992785E-2</v>
      </c>
      <c r="U1166" s="67">
        <f t="shared" si="255"/>
        <v>-9.1929769882308499E-3</v>
      </c>
      <c r="V1166" s="13">
        <f t="shared" si="256"/>
        <v>-7.400540538761935E-3</v>
      </c>
      <c r="Y1166" s="28"/>
      <c r="Z1166" s="28"/>
    </row>
    <row r="1167" spans="1:26" x14ac:dyDescent="0.35">
      <c r="A1167" s="1">
        <v>1967.07</v>
      </c>
      <c r="B1167" s="2">
        <v>93.01</v>
      </c>
      <c r="C1167" s="3">
        <v>2.9066700000000001</v>
      </c>
      <c r="D1167" s="4">
        <v>5.32</v>
      </c>
      <c r="E1167" s="5">
        <v>33.4</v>
      </c>
      <c r="F1167" s="3">
        <f t="shared" si="257"/>
        <v>1967.541666666579</v>
      </c>
      <c r="G1167" s="6">
        <v>5.16</v>
      </c>
      <c r="H1167" s="3">
        <f t="shared" si="249"/>
        <v>848.30967934131752</v>
      </c>
      <c r="I1167" s="3">
        <f t="shared" si="250"/>
        <v>26.510657947005992</v>
      </c>
      <c r="J1167" s="7">
        <f t="shared" si="258"/>
        <v>115526.63364777417</v>
      </c>
      <c r="K1167" s="3">
        <f t="shared" si="251"/>
        <v>48.521744910179649</v>
      </c>
      <c r="L1167" s="7">
        <f t="shared" si="252"/>
        <v>6607.9098054634842</v>
      </c>
      <c r="M1167" s="27">
        <f t="shared" si="246"/>
        <v>21.804196245666368</v>
      </c>
      <c r="N1167" s="9"/>
      <c r="O1167" s="10">
        <f t="shared" si="247"/>
        <v>25.117400694974126</v>
      </c>
      <c r="P1167" s="10"/>
      <c r="Q1167" s="29">
        <f t="shared" si="248"/>
        <v>1.0970175118491611E-2</v>
      </c>
      <c r="R1167" s="6">
        <f t="shared" si="253"/>
        <v>0.99505147492736934</v>
      </c>
      <c r="S1167" s="6">
        <f t="shared" si="259"/>
        <v>11.922653456445104</v>
      </c>
      <c r="T1167" s="13">
        <f t="shared" si="254"/>
        <v>-1.7466825169580424E-2</v>
      </c>
      <c r="U1167" s="67">
        <f t="shared" si="255"/>
        <v>-8.4690950527326336E-3</v>
      </c>
      <c r="V1167" s="13">
        <f t="shared" si="256"/>
        <v>-8.9977301168477908E-3</v>
      </c>
      <c r="Y1167" s="28"/>
      <c r="Z1167" s="28"/>
    </row>
    <row r="1168" spans="1:26" x14ac:dyDescent="0.35">
      <c r="A1168" s="1">
        <v>1967.08</v>
      </c>
      <c r="B1168" s="2">
        <v>94.49</v>
      </c>
      <c r="C1168" s="3">
        <v>2.9133300000000002</v>
      </c>
      <c r="D1168" s="4">
        <v>5.31</v>
      </c>
      <c r="E1168" s="5">
        <v>33.5</v>
      </c>
      <c r="F1168" s="3">
        <f t="shared" si="257"/>
        <v>1967.6249999999122</v>
      </c>
      <c r="G1168" s="6">
        <v>5.28</v>
      </c>
      <c r="H1168" s="3">
        <f t="shared" si="249"/>
        <v>859.23564805970148</v>
      </c>
      <c r="I1168" s="3">
        <f t="shared" si="250"/>
        <v>26.492083718507466</v>
      </c>
      <c r="J1168" s="7">
        <f t="shared" si="258"/>
        <v>117315.23222977637</v>
      </c>
      <c r="K1168" s="3">
        <f t="shared" si="251"/>
        <v>48.28596985074627</v>
      </c>
      <c r="L1168" s="7">
        <f t="shared" si="252"/>
        <v>6592.6964032184633</v>
      </c>
      <c r="M1168" s="27">
        <f t="shared" si="246"/>
        <v>22.030627049126025</v>
      </c>
      <c r="N1168" s="9"/>
      <c r="O1168" s="10">
        <f t="shared" si="247"/>
        <v>25.369524753969294</v>
      </c>
      <c r="P1168" s="10"/>
      <c r="Q1168" s="29">
        <f t="shared" si="248"/>
        <v>9.6027920021897056E-3</v>
      </c>
      <c r="R1168" s="6">
        <f t="shared" si="253"/>
        <v>1.0028599810166616</v>
      </c>
      <c r="S1168" s="6">
        <f t="shared" si="259"/>
        <v>11.828240014624244</v>
      </c>
      <c r="T1168" s="13">
        <f t="shared" si="254"/>
        <v>-2.1350205562549407E-2</v>
      </c>
      <c r="U1168" s="67">
        <f t="shared" si="255"/>
        <v>-7.8862428294715903E-3</v>
      </c>
      <c r="V1168" s="13">
        <f t="shared" si="256"/>
        <v>-1.3463962733077817E-2</v>
      </c>
      <c r="Y1168" s="28"/>
      <c r="Z1168" s="28"/>
    </row>
    <row r="1169" spans="1:26" x14ac:dyDescent="0.35">
      <c r="A1169" s="1">
        <v>1967.09</v>
      </c>
      <c r="B1169" s="2">
        <v>95.81</v>
      </c>
      <c r="C1169" s="3">
        <v>2.92</v>
      </c>
      <c r="D1169" s="4">
        <v>5.3</v>
      </c>
      <c r="E1169" s="5">
        <v>33.6</v>
      </c>
      <c r="F1169" s="3">
        <f t="shared" si="257"/>
        <v>1967.7083333332455</v>
      </c>
      <c r="G1169" s="6">
        <v>5.3</v>
      </c>
      <c r="H1169" s="3">
        <f t="shared" si="249"/>
        <v>868.64596696428578</v>
      </c>
      <c r="I1169" s="3">
        <f t="shared" si="250"/>
        <v>26.473710714285716</v>
      </c>
      <c r="J1169" s="7">
        <f t="shared" si="258"/>
        <v>118901.27894167372</v>
      </c>
      <c r="K1169" s="3">
        <f t="shared" si="251"/>
        <v>48.051598214285711</v>
      </c>
      <c r="L1169" s="7">
        <f t="shared" si="252"/>
        <v>6577.359131519368</v>
      </c>
      <c r="M1169" s="27">
        <f t="shared" si="246"/>
        <v>22.219145488664793</v>
      </c>
      <c r="N1169" s="9"/>
      <c r="O1169" s="10">
        <f t="shared" si="247"/>
        <v>25.577428710702129</v>
      </c>
      <c r="P1169" s="10"/>
      <c r="Q1169" s="29">
        <f t="shared" si="248"/>
        <v>9.3208473238869244E-3</v>
      </c>
      <c r="R1169" s="6">
        <f t="shared" si="253"/>
        <v>0.99066932403217856</v>
      </c>
      <c r="S1169" s="6">
        <f t="shared" si="259"/>
        <v>11.826764781060733</v>
      </c>
      <c r="T1169" s="13">
        <f t="shared" si="254"/>
        <v>-2.4132878792964885E-2</v>
      </c>
      <c r="U1169" s="67">
        <f t="shared" si="255"/>
        <v>-7.1723420467514343E-3</v>
      </c>
      <c r="V1169" s="13">
        <f t="shared" si="256"/>
        <v>-1.696053674621345E-2</v>
      </c>
      <c r="Y1169" s="28"/>
      <c r="Z1169" s="28"/>
    </row>
    <row r="1170" spans="1:26" x14ac:dyDescent="0.35">
      <c r="A1170" s="1">
        <v>1967.1</v>
      </c>
      <c r="B1170" s="2">
        <v>95.66</v>
      </c>
      <c r="C1170" s="3">
        <v>2.92</v>
      </c>
      <c r="D1170" s="4">
        <v>5.31</v>
      </c>
      <c r="E1170" s="5">
        <v>33.700000000000003</v>
      </c>
      <c r="F1170" s="3">
        <f t="shared" si="257"/>
        <v>1967.7916666665787</v>
      </c>
      <c r="G1170" s="6">
        <v>5.48</v>
      </c>
      <c r="H1170" s="3">
        <f t="shared" si="249"/>
        <v>864.71246706231454</v>
      </c>
      <c r="I1170" s="3">
        <f t="shared" si="250"/>
        <v>26.395153709198812</v>
      </c>
      <c r="J1170" s="7">
        <f t="shared" si="258"/>
        <v>118663.94016107553</v>
      </c>
      <c r="K1170" s="3">
        <f t="shared" si="251"/>
        <v>47.999406231454003</v>
      </c>
      <c r="L1170" s="7">
        <f t="shared" si="252"/>
        <v>6586.9278931142699</v>
      </c>
      <c r="M1170" s="27">
        <f t="shared" si="246"/>
        <v>22.06819919418389</v>
      </c>
      <c r="N1170" s="9"/>
      <c r="O1170" s="10">
        <f t="shared" si="247"/>
        <v>25.395023055830517</v>
      </c>
      <c r="P1170" s="10"/>
      <c r="Q1170" s="29">
        <f t="shared" si="248"/>
        <v>8.1310570335601726E-3</v>
      </c>
      <c r="R1170" s="6">
        <f t="shared" si="253"/>
        <v>0.98419589994287426</v>
      </c>
      <c r="S1170" s="6">
        <f t="shared" si="259"/>
        <v>11.681646266775607</v>
      </c>
      <c r="T1170" s="13">
        <f t="shared" si="254"/>
        <v>-2.6416414101271046E-2</v>
      </c>
      <c r="U1170" s="67">
        <f t="shared" si="255"/>
        <v>-6.9106636236335728E-3</v>
      </c>
      <c r="V1170" s="13">
        <f t="shared" si="256"/>
        <v>-1.9505750477637473E-2</v>
      </c>
      <c r="Y1170" s="28"/>
      <c r="Z1170" s="28"/>
    </row>
    <row r="1171" spans="1:26" x14ac:dyDescent="0.35">
      <c r="A1171" s="1">
        <v>1967.11</v>
      </c>
      <c r="B1171" s="2">
        <v>92.66</v>
      </c>
      <c r="C1171" s="3">
        <v>2.92</v>
      </c>
      <c r="D1171" s="4">
        <v>5.32</v>
      </c>
      <c r="E1171" s="5">
        <v>33.799999999999997</v>
      </c>
      <c r="F1171" s="3">
        <f t="shared" si="257"/>
        <v>1967.874999999912</v>
      </c>
      <c r="G1171" s="6">
        <v>5.75</v>
      </c>
      <c r="H1171" s="3">
        <f t="shared" si="249"/>
        <v>835.11606923076931</v>
      </c>
      <c r="I1171" s="3">
        <f t="shared" si="250"/>
        <v>26.317061538461541</v>
      </c>
      <c r="J1171" s="7">
        <f t="shared" si="258"/>
        <v>114903.40149977323</v>
      </c>
      <c r="K1171" s="3">
        <f t="shared" si="251"/>
        <v>47.947523076923083</v>
      </c>
      <c r="L1171" s="7">
        <f t="shared" si="252"/>
        <v>6597.0871571205862</v>
      </c>
      <c r="M1171" s="27">
        <f t="shared" si="246"/>
        <v>21.263102968336288</v>
      </c>
      <c r="N1171" s="9"/>
      <c r="O1171" s="10">
        <f t="shared" si="247"/>
        <v>24.462965360562389</v>
      </c>
      <c r="P1171" s="10"/>
      <c r="Q1171" s="29">
        <f t="shared" si="248"/>
        <v>7.0893778261975557E-3</v>
      </c>
      <c r="R1171" s="6">
        <f t="shared" si="253"/>
        <v>1.0085725527060585</v>
      </c>
      <c r="S1171" s="6">
        <f t="shared" si="259"/>
        <v>11.463013483537786</v>
      </c>
      <c r="T1171" s="13">
        <f t="shared" si="254"/>
        <v>-2.2791959816527929E-2</v>
      </c>
      <c r="U1171" s="67">
        <f t="shared" si="255"/>
        <v>-5.307967461709362E-3</v>
      </c>
      <c r="V1171" s="13">
        <f t="shared" si="256"/>
        <v>-1.7483992354818567E-2</v>
      </c>
      <c r="Y1171" s="28"/>
      <c r="Z1171" s="28"/>
    </row>
    <row r="1172" spans="1:26" x14ac:dyDescent="0.35">
      <c r="A1172" s="1">
        <v>1967.12</v>
      </c>
      <c r="B1172" s="2">
        <v>95.3</v>
      </c>
      <c r="C1172" s="3">
        <v>2.92</v>
      </c>
      <c r="D1172" s="4">
        <v>5.33</v>
      </c>
      <c r="E1172" s="5">
        <v>33.9</v>
      </c>
      <c r="F1172" s="3">
        <f t="shared" si="257"/>
        <v>1967.9583333332453</v>
      </c>
      <c r="G1172" s="6">
        <v>5.7</v>
      </c>
      <c r="H1172" s="3">
        <f t="shared" si="249"/>
        <v>856.37592035398234</v>
      </c>
      <c r="I1172" s="3">
        <f t="shared" si="250"/>
        <v>26.239430088495578</v>
      </c>
      <c r="J1172" s="7">
        <f t="shared" si="258"/>
        <v>118129.39521439478</v>
      </c>
      <c r="K1172" s="3">
        <f t="shared" si="251"/>
        <v>47.895946017699124</v>
      </c>
      <c r="L1172" s="7">
        <f t="shared" si="252"/>
        <v>6606.8171720117971</v>
      </c>
      <c r="M1172" s="27">
        <f t="shared" si="246"/>
        <v>21.751597808723638</v>
      </c>
      <c r="N1172" s="9"/>
      <c r="O1172" s="10">
        <f t="shared" si="247"/>
        <v>25.018284016206444</v>
      </c>
      <c r="P1172" s="10"/>
      <c r="Q1172" s="29">
        <f t="shared" si="248"/>
        <v>6.8338405886379031E-3</v>
      </c>
      <c r="R1172" s="6">
        <f t="shared" si="253"/>
        <v>1.0177042180566567</v>
      </c>
      <c r="S1172" s="6">
        <f t="shared" si="259"/>
        <v>11.527176697725478</v>
      </c>
      <c r="T1172" s="13">
        <f t="shared" si="254"/>
        <v>-2.588151249309012E-2</v>
      </c>
      <c r="U1172" s="67">
        <f t="shared" si="255"/>
        <v>-6.3128452528026235E-3</v>
      </c>
      <c r="V1172" s="13">
        <f t="shared" si="256"/>
        <v>-1.9568667240287496E-2</v>
      </c>
      <c r="Y1172" s="28"/>
      <c r="Z1172" s="28"/>
    </row>
    <row r="1173" spans="1:26" x14ac:dyDescent="0.35">
      <c r="A1173" s="1">
        <v>1968.01</v>
      </c>
      <c r="B1173" s="2">
        <v>95.04</v>
      </c>
      <c r="C1173" s="3">
        <v>2.93</v>
      </c>
      <c r="D1173" s="4">
        <v>5.3666700000000001</v>
      </c>
      <c r="E1173" s="5">
        <v>34.1</v>
      </c>
      <c r="F1173" s="3">
        <f t="shared" si="257"/>
        <v>1968.0416666665785</v>
      </c>
      <c r="G1173" s="6">
        <v>5.53</v>
      </c>
      <c r="H1173" s="3">
        <f t="shared" si="249"/>
        <v>849.03050322580646</v>
      </c>
      <c r="I1173" s="3">
        <f t="shared" si="250"/>
        <v>26.174867155425222</v>
      </c>
      <c r="J1173" s="7">
        <f t="shared" si="258"/>
        <v>117417.04304185501</v>
      </c>
      <c r="K1173" s="3">
        <f t="shared" si="251"/>
        <v>47.942619220821115</v>
      </c>
      <c r="L1173" s="7">
        <f t="shared" si="252"/>
        <v>6630.2453954275261</v>
      </c>
      <c r="M1173" s="27">
        <f t="shared" si="246"/>
        <v>21.511535896332184</v>
      </c>
      <c r="N1173" s="9"/>
      <c r="O1173" s="10">
        <f t="shared" si="247"/>
        <v>24.736682989926909</v>
      </c>
      <c r="P1173" s="10"/>
      <c r="Q1173" s="29">
        <f t="shared" si="248"/>
        <v>8.9313505399880866E-3</v>
      </c>
      <c r="R1173" s="6">
        <f t="shared" si="253"/>
        <v>1.0023253980989233</v>
      </c>
      <c r="S1173" s="6">
        <f t="shared" si="259"/>
        <v>11.662451324993288</v>
      </c>
      <c r="T1173" s="13">
        <f t="shared" si="254"/>
        <v>-2.9267866978391566E-2</v>
      </c>
      <c r="U1173" s="67">
        <f t="shared" si="255"/>
        <v>-9.3120270743408673E-3</v>
      </c>
      <c r="V1173" s="13">
        <f t="shared" si="256"/>
        <v>-1.9955839904050698E-2</v>
      </c>
      <c r="Y1173" s="28"/>
      <c r="Z1173" s="28"/>
    </row>
    <row r="1174" spans="1:26" x14ac:dyDescent="0.35">
      <c r="A1174" s="1">
        <v>1968.02</v>
      </c>
      <c r="B1174" s="2">
        <v>90.75</v>
      </c>
      <c r="C1174" s="3">
        <v>2.94</v>
      </c>
      <c r="D1174" s="4">
        <v>5.4033300000000004</v>
      </c>
      <c r="E1174" s="5">
        <v>34.200000000000003</v>
      </c>
      <c r="F1174" s="3">
        <f t="shared" si="257"/>
        <v>1968.1249999999118</v>
      </c>
      <c r="G1174" s="6">
        <v>5.56</v>
      </c>
      <c r="H1174" s="3">
        <f t="shared" si="249"/>
        <v>808.33572368421051</v>
      </c>
      <c r="I1174" s="3">
        <f t="shared" si="250"/>
        <v>26.187405263157896</v>
      </c>
      <c r="J1174" s="7">
        <f t="shared" si="258"/>
        <v>112090.94067420725</v>
      </c>
      <c r="K1174" s="3">
        <f t="shared" si="251"/>
        <v>48.128977034210529</v>
      </c>
      <c r="L1174" s="7">
        <f t="shared" si="252"/>
        <v>6673.9872448833521</v>
      </c>
      <c r="M1174" s="27">
        <f t="shared" si="246"/>
        <v>20.424992376214227</v>
      </c>
      <c r="N1174" s="9"/>
      <c r="O1174" s="10">
        <f t="shared" si="247"/>
        <v>23.486290074730885</v>
      </c>
      <c r="P1174" s="10"/>
      <c r="Q1174" s="29">
        <f t="shared" si="248"/>
        <v>1.140235753135415E-2</v>
      </c>
      <c r="R1174" s="6">
        <f t="shared" si="253"/>
        <v>0.99104669427467706</v>
      </c>
      <c r="S1174" s="6">
        <f t="shared" si="259"/>
        <v>11.655391134480777</v>
      </c>
      <c r="T1174" s="13">
        <f t="shared" si="254"/>
        <v>-2.6320637692261339E-2</v>
      </c>
      <c r="U1174" s="67">
        <f t="shared" si="255"/>
        <v>-9.7000904770658813E-3</v>
      </c>
      <c r="V1174" s="13">
        <f t="shared" si="256"/>
        <v>-1.6620547215195458E-2</v>
      </c>
      <c r="Y1174" s="28"/>
      <c r="Z1174" s="28"/>
    </row>
    <row r="1175" spans="1:26" x14ac:dyDescent="0.35">
      <c r="A1175" s="1">
        <v>1968.03</v>
      </c>
      <c r="B1175" s="2">
        <v>89.09</v>
      </c>
      <c r="C1175" s="3">
        <v>2.95</v>
      </c>
      <c r="D1175" s="4">
        <v>5.44</v>
      </c>
      <c r="E1175" s="5">
        <v>34.299999999999997</v>
      </c>
      <c r="F1175" s="3">
        <f t="shared" si="257"/>
        <v>1968.208333333245</v>
      </c>
      <c r="G1175" s="6">
        <v>5.74</v>
      </c>
      <c r="H1175" s="3">
        <f t="shared" si="249"/>
        <v>791.2360819241984</v>
      </c>
      <c r="I1175" s="3">
        <f t="shared" si="250"/>
        <v>26.199870262390675</v>
      </c>
      <c r="J1175" s="7">
        <f t="shared" si="258"/>
        <v>110022.51266117813</v>
      </c>
      <c r="K1175" s="3">
        <f t="shared" si="251"/>
        <v>48.314337026239073</v>
      </c>
      <c r="L1175" s="7">
        <f t="shared" si="252"/>
        <v>6718.177897371299</v>
      </c>
      <c r="M1175" s="27">
        <f t="shared" si="246"/>
        <v>19.9347113082957</v>
      </c>
      <c r="N1175" s="9"/>
      <c r="O1175" s="10">
        <f t="shared" si="247"/>
        <v>22.923790260635627</v>
      </c>
      <c r="P1175" s="10"/>
      <c r="Q1175" s="29">
        <f t="shared" si="248"/>
        <v>1.0394369323284226E-2</v>
      </c>
      <c r="R1175" s="6">
        <f t="shared" si="253"/>
        <v>1.0123656295663206</v>
      </c>
      <c r="S1175" s="6">
        <f t="shared" si="259"/>
        <v>11.517360362018948</v>
      </c>
      <c r="T1175" s="13">
        <f t="shared" si="254"/>
        <v>-2.5014894991435721E-2</v>
      </c>
      <c r="U1175" s="67">
        <f t="shared" si="255"/>
        <v>-8.7105434123138092E-3</v>
      </c>
      <c r="V1175" s="13">
        <f t="shared" si="256"/>
        <v>-1.6304351579121912E-2</v>
      </c>
      <c r="Y1175" s="28"/>
      <c r="Z1175" s="28"/>
    </row>
    <row r="1176" spans="1:26" x14ac:dyDescent="0.35">
      <c r="A1176" s="1">
        <v>1968.04</v>
      </c>
      <c r="B1176" s="2">
        <v>95.67</v>
      </c>
      <c r="C1176" s="3">
        <v>2.96333</v>
      </c>
      <c r="D1176" s="4">
        <v>5.4833299999999996</v>
      </c>
      <c r="E1176" s="5">
        <v>34.4</v>
      </c>
      <c r="F1176" s="3">
        <f t="shared" si="257"/>
        <v>1968.2916666665783</v>
      </c>
      <c r="G1176" s="6">
        <v>5.64</v>
      </c>
      <c r="H1176" s="3">
        <f t="shared" si="249"/>
        <v>847.20512877906992</v>
      </c>
      <c r="I1176" s="3">
        <f t="shared" si="250"/>
        <v>26.241751586337212</v>
      </c>
      <c r="J1176" s="7">
        <f t="shared" si="258"/>
        <v>118109.16837988238</v>
      </c>
      <c r="K1176" s="3">
        <f t="shared" si="251"/>
        <v>48.557596935174423</v>
      </c>
      <c r="L1176" s="7">
        <f t="shared" si="252"/>
        <v>6769.4318621559578</v>
      </c>
      <c r="M1176" s="27">
        <f t="shared" si="246"/>
        <v>21.277356015671749</v>
      </c>
      <c r="N1176" s="9"/>
      <c r="O1176" s="10">
        <f t="shared" si="247"/>
        <v>24.465807304987653</v>
      </c>
      <c r="P1176" s="10"/>
      <c r="Q1176" s="29">
        <f t="shared" si="248"/>
        <v>8.1724569389255847E-3</v>
      </c>
      <c r="R1176" s="6">
        <f t="shared" si="253"/>
        <v>0.98744069838917836</v>
      </c>
      <c r="S1176" s="6">
        <f t="shared" si="259"/>
        <v>11.625885065192623</v>
      </c>
      <c r="T1176" s="13">
        <f t="shared" si="254"/>
        <v>-2.8088777735389869E-2</v>
      </c>
      <c r="U1176" s="67">
        <f t="shared" si="255"/>
        <v>-1.0493246848304993E-2</v>
      </c>
      <c r="V1176" s="13">
        <f t="shared" si="256"/>
        <v>-1.7595530887084876E-2</v>
      </c>
      <c r="Y1176" s="28"/>
      <c r="Z1176" s="28"/>
    </row>
    <row r="1177" spans="1:26" x14ac:dyDescent="0.35">
      <c r="A1177" s="1">
        <v>1968.05</v>
      </c>
      <c r="B1177" s="2">
        <v>97.87</v>
      </c>
      <c r="C1177" s="3">
        <v>2.9766699999999999</v>
      </c>
      <c r="D1177" s="4">
        <v>5.5266700000000002</v>
      </c>
      <c r="E1177" s="5">
        <v>34.5</v>
      </c>
      <c r="F1177" s="3">
        <f t="shared" si="257"/>
        <v>1968.3749999999116</v>
      </c>
      <c r="G1177" s="6">
        <v>5.87</v>
      </c>
      <c r="H1177" s="3">
        <f t="shared" si="249"/>
        <v>864.17507913043482</v>
      </c>
      <c r="I1177" s="3">
        <f t="shared" si="250"/>
        <v>26.28347841826087</v>
      </c>
      <c r="J1177" s="7">
        <f t="shared" si="258"/>
        <v>120780.30428477413</v>
      </c>
      <c r="K1177" s="3">
        <f t="shared" si="251"/>
        <v>48.799534940000001</v>
      </c>
      <c r="L1177" s="7">
        <f t="shared" si="252"/>
        <v>6820.4034360021733</v>
      </c>
      <c r="M1177" s="27">
        <f t="shared" si="246"/>
        <v>21.630227142779876</v>
      </c>
      <c r="N1177" s="9"/>
      <c r="O1177" s="10">
        <f t="shared" si="247"/>
        <v>24.869313748785785</v>
      </c>
      <c r="P1177" s="10"/>
      <c r="Q1177" s="29">
        <f t="shared" si="248"/>
        <v>5.401156083205301E-3</v>
      </c>
      <c r="R1177" s="6">
        <f t="shared" si="253"/>
        <v>1.0162240888211822</v>
      </c>
      <c r="S1177" s="6">
        <f t="shared" si="259"/>
        <v>11.44659707666419</v>
      </c>
      <c r="T1177" s="13">
        <f t="shared" si="254"/>
        <v>-2.5957646492055453E-2</v>
      </c>
      <c r="U1177" s="67">
        <f t="shared" si="255"/>
        <v>-1.0541948226916231E-2</v>
      </c>
      <c r="V1177" s="13">
        <f t="shared" si="256"/>
        <v>-1.5415698265139222E-2</v>
      </c>
      <c r="Y1177" s="28"/>
      <c r="Z1177" s="28"/>
    </row>
    <row r="1178" spans="1:26" x14ac:dyDescent="0.35">
      <c r="A1178" s="1">
        <v>1968.06</v>
      </c>
      <c r="B1178" s="2">
        <v>100.5</v>
      </c>
      <c r="C1178" s="3">
        <v>2.99</v>
      </c>
      <c r="D1178" s="4">
        <v>5.57</v>
      </c>
      <c r="E1178" s="5">
        <v>34.700000000000003</v>
      </c>
      <c r="F1178" s="3">
        <f t="shared" si="257"/>
        <v>1968.4583333332448</v>
      </c>
      <c r="G1178" s="6">
        <v>5.72</v>
      </c>
      <c r="H1178" s="3">
        <f t="shared" si="249"/>
        <v>882.28283861671468</v>
      </c>
      <c r="I1178" s="3">
        <f t="shared" si="250"/>
        <v>26.249011815561964</v>
      </c>
      <c r="J1178" s="7">
        <f t="shared" si="258"/>
        <v>123616.83328148676</v>
      </c>
      <c r="K1178" s="3">
        <f t="shared" si="251"/>
        <v>48.898660806916425</v>
      </c>
      <c r="L1178" s="7">
        <f t="shared" si="252"/>
        <v>6851.2016057500623</v>
      </c>
      <c r="M1178" s="27">
        <f t="shared" si="246"/>
        <v>22.004623431346538</v>
      </c>
      <c r="N1178" s="9"/>
      <c r="O1178" s="10">
        <f t="shared" si="247"/>
        <v>25.296903018034904</v>
      </c>
      <c r="P1178" s="10"/>
      <c r="Q1178" s="29">
        <f t="shared" si="248"/>
        <v>6.7030870496969583E-3</v>
      </c>
      <c r="R1178" s="6">
        <f t="shared" si="253"/>
        <v>1.0215537495838729</v>
      </c>
      <c r="S1178" s="6">
        <f t="shared" si="259"/>
        <v>11.565262683273817</v>
      </c>
      <c r="T1178" s="13">
        <f t="shared" si="254"/>
        <v>-2.8609620524990831E-2</v>
      </c>
      <c r="U1178" s="67">
        <f t="shared" si="255"/>
        <v>-1.2668593559625685E-2</v>
      </c>
      <c r="V1178" s="13">
        <f t="shared" si="256"/>
        <v>-1.5941026965365146E-2</v>
      </c>
      <c r="Y1178" s="28"/>
      <c r="Z1178" s="28"/>
    </row>
    <row r="1179" spans="1:26" x14ac:dyDescent="0.35">
      <c r="A1179" s="1">
        <v>1968.07</v>
      </c>
      <c r="B1179" s="2">
        <v>100.3</v>
      </c>
      <c r="C1179" s="3">
        <v>3.0033300000000001</v>
      </c>
      <c r="D1179" s="4">
        <v>5.6</v>
      </c>
      <c r="E1179" s="5">
        <v>34.9</v>
      </c>
      <c r="F1179" s="3">
        <f t="shared" si="257"/>
        <v>1968.5416666665781</v>
      </c>
      <c r="G1179" s="6">
        <v>5.5</v>
      </c>
      <c r="H1179" s="3">
        <f t="shared" si="249"/>
        <v>875.48105157593125</v>
      </c>
      <c r="I1179" s="3">
        <f t="shared" si="250"/>
        <v>26.21494024555874</v>
      </c>
      <c r="J1179" s="7">
        <f t="shared" si="258"/>
        <v>122969.91520544217</v>
      </c>
      <c r="K1179" s="3">
        <f t="shared" si="251"/>
        <v>48.880297994269341</v>
      </c>
      <c r="L1179" s="7">
        <f t="shared" si="252"/>
        <v>6865.7180972131227</v>
      </c>
      <c r="M1179" s="27">
        <f t="shared" si="246"/>
        <v>21.753537415670948</v>
      </c>
      <c r="N1179" s="9"/>
      <c r="O1179" s="10">
        <f t="shared" si="247"/>
        <v>25.0067146752748</v>
      </c>
      <c r="P1179" s="10"/>
      <c r="Q1179" s="29">
        <f t="shared" si="248"/>
        <v>9.6611769330873093E-3</v>
      </c>
      <c r="R1179" s="6">
        <f t="shared" si="253"/>
        <v>1.0107099146729044</v>
      </c>
      <c r="S1179" s="6">
        <f t="shared" si="259"/>
        <v>11.746832373295765</v>
      </c>
      <c r="T1179" s="13">
        <f t="shared" si="254"/>
        <v>-2.8899465108500499E-2</v>
      </c>
      <c r="U1179" s="67">
        <f t="shared" si="255"/>
        <v>-1.5443154806242365E-2</v>
      </c>
      <c r="V1179" s="13">
        <f t="shared" si="256"/>
        <v>-1.3456310302258134E-2</v>
      </c>
      <c r="Y1179" s="28"/>
      <c r="Z1179" s="28"/>
    </row>
    <row r="1180" spans="1:26" x14ac:dyDescent="0.35">
      <c r="A1180" s="1">
        <v>1968.08</v>
      </c>
      <c r="B1180" s="2">
        <v>98.11</v>
      </c>
      <c r="C1180" s="3">
        <v>3.01667</v>
      </c>
      <c r="D1180" s="4">
        <v>5.63</v>
      </c>
      <c r="E1180" s="5">
        <v>35</v>
      </c>
      <c r="F1180" s="3">
        <f t="shared" si="257"/>
        <v>1968.6249999999113</v>
      </c>
      <c r="G1180" s="6">
        <v>5.42</v>
      </c>
      <c r="H1180" s="3">
        <f t="shared" si="249"/>
        <v>853.91860542857148</v>
      </c>
      <c r="I1180" s="3">
        <f t="shared" si="250"/>
        <v>26.256147583714288</v>
      </c>
      <c r="J1180" s="7">
        <f t="shared" si="258"/>
        <v>120248.58561956303</v>
      </c>
      <c r="K1180" s="3">
        <f t="shared" si="251"/>
        <v>49.001750571428573</v>
      </c>
      <c r="L1180" s="7">
        <f t="shared" si="252"/>
        <v>6900.4131794734467</v>
      </c>
      <c r="M1180" s="27">
        <f t="shared" si="246"/>
        <v>21.137766793617853</v>
      </c>
      <c r="N1180" s="9"/>
      <c r="O1180" s="10">
        <f t="shared" si="247"/>
        <v>24.299558060393466</v>
      </c>
      <c r="P1180" s="10"/>
      <c r="Q1180" s="29">
        <f t="shared" si="248"/>
        <v>1.2443883796378667E-2</v>
      </c>
      <c r="R1180" s="6">
        <f t="shared" si="253"/>
        <v>1.0014589299656875</v>
      </c>
      <c r="S1180" s="6">
        <f t="shared" si="259"/>
        <v>11.838718117274414</v>
      </c>
      <c r="T1180" s="13">
        <f t="shared" si="254"/>
        <v>-2.0259953645670903E-2</v>
      </c>
      <c r="U1180" s="67">
        <f t="shared" si="255"/>
        <v>-1.4454547241377402E-2</v>
      </c>
      <c r="V1180" s="13">
        <f t="shared" si="256"/>
        <v>-5.8054064042935005E-3</v>
      </c>
      <c r="Y1180" s="28"/>
      <c r="Z1180" s="28"/>
    </row>
    <row r="1181" spans="1:26" x14ac:dyDescent="0.35">
      <c r="A1181" s="1">
        <v>1968.09</v>
      </c>
      <c r="B1181" s="2">
        <v>101.3</v>
      </c>
      <c r="C1181" s="3">
        <v>3.03</v>
      </c>
      <c r="D1181" s="4">
        <v>5.66</v>
      </c>
      <c r="E1181" s="5">
        <v>35.1</v>
      </c>
      <c r="F1181" s="3">
        <f t="shared" si="257"/>
        <v>1968.7083333332446</v>
      </c>
      <c r="G1181" s="6">
        <v>5.46</v>
      </c>
      <c r="H1181" s="3">
        <f t="shared" si="249"/>
        <v>879.17144444444443</v>
      </c>
      <c r="I1181" s="3">
        <f t="shared" si="250"/>
        <v>26.297033333333335</v>
      </c>
      <c r="J1181" s="7">
        <f t="shared" si="258"/>
        <v>124113.27862689551</v>
      </c>
      <c r="K1181" s="3">
        <f t="shared" si="251"/>
        <v>49.122511111111116</v>
      </c>
      <c r="L1181" s="7">
        <f t="shared" si="252"/>
        <v>6934.6609775738261</v>
      </c>
      <c r="M1181" s="27">
        <f t="shared" si="246"/>
        <v>21.680275633292929</v>
      </c>
      <c r="N1181" s="9"/>
      <c r="O1181" s="10">
        <f t="shared" si="247"/>
        <v>24.922460342186501</v>
      </c>
      <c r="P1181" s="10"/>
      <c r="Q1181" s="29">
        <f t="shared" si="248"/>
        <v>1.1150936161089031E-2</v>
      </c>
      <c r="R1181" s="6">
        <f t="shared" si="253"/>
        <v>0.99542652120307873</v>
      </c>
      <c r="S1181" s="6">
        <f t="shared" si="259"/>
        <v>11.822212228666272</v>
      </c>
      <c r="T1181" s="13">
        <f t="shared" si="254"/>
        <v>-2.3698916981740425E-2</v>
      </c>
      <c r="U1181" s="67">
        <f t="shared" si="255"/>
        <v>-1.4438237545495558E-2</v>
      </c>
      <c r="V1181" s="13">
        <f t="shared" si="256"/>
        <v>-9.2606794362448674E-3</v>
      </c>
      <c r="Y1181" s="28"/>
      <c r="Z1181" s="28"/>
    </row>
    <row r="1182" spans="1:26" x14ac:dyDescent="0.35">
      <c r="A1182" s="1">
        <v>1968.1</v>
      </c>
      <c r="B1182" s="2">
        <v>103.8</v>
      </c>
      <c r="C1182" s="3">
        <v>3.0433300000000001</v>
      </c>
      <c r="D1182" s="4">
        <v>5.6933299999999996</v>
      </c>
      <c r="E1182" s="5">
        <v>35.299999999999997</v>
      </c>
      <c r="F1182" s="3">
        <f t="shared" si="257"/>
        <v>1968.7916666665778</v>
      </c>
      <c r="G1182" s="6">
        <v>5.58</v>
      </c>
      <c r="H1182" s="3">
        <f t="shared" si="249"/>
        <v>895.76459490084994</v>
      </c>
      <c r="I1182" s="3">
        <f t="shared" si="250"/>
        <v>26.263075766855529</v>
      </c>
      <c r="J1182" s="7">
        <f t="shared" si="258"/>
        <v>126764.71067386612</v>
      </c>
      <c r="K1182" s="3">
        <f t="shared" si="251"/>
        <v>49.131825058640231</v>
      </c>
      <c r="L1182" s="7">
        <f t="shared" si="252"/>
        <v>6952.9222564628335</v>
      </c>
      <c r="M1182" s="27">
        <f t="shared" si="246"/>
        <v>22.004606927956889</v>
      </c>
      <c r="N1182" s="9"/>
      <c r="O1182" s="10">
        <f t="shared" si="247"/>
        <v>25.293645118119233</v>
      </c>
      <c r="P1182" s="10"/>
      <c r="Q1182" s="29">
        <f t="shared" si="248"/>
        <v>9.8505894892879364E-3</v>
      </c>
      <c r="R1182" s="6">
        <f t="shared" si="253"/>
        <v>0.99557587350545962</v>
      </c>
      <c r="S1182" s="6">
        <f t="shared" si="259"/>
        <v>11.70146855719185</v>
      </c>
      <c r="T1182" s="13">
        <f t="shared" si="254"/>
        <v>-2.9367712362797227E-2</v>
      </c>
      <c r="U1182" s="67">
        <f t="shared" si="255"/>
        <v>-1.5063763787013462E-2</v>
      </c>
      <c r="V1182" s="13">
        <f t="shared" si="256"/>
        <v>-1.4303948575783765E-2</v>
      </c>
      <c r="Y1182" s="28"/>
      <c r="Z1182" s="28"/>
    </row>
    <row r="1183" spans="1:26" x14ac:dyDescent="0.35">
      <c r="A1183" s="1">
        <v>1968.11</v>
      </c>
      <c r="B1183" s="2">
        <v>105.4</v>
      </c>
      <c r="C1183" s="3">
        <v>3.05667</v>
      </c>
      <c r="D1183" s="4">
        <v>5.7266700000000004</v>
      </c>
      <c r="E1183" s="5">
        <v>35.4</v>
      </c>
      <c r="F1183" s="3">
        <f t="shared" si="257"/>
        <v>1968.8749999999111</v>
      </c>
      <c r="G1183" s="6">
        <v>5.7</v>
      </c>
      <c r="H1183" s="3">
        <f t="shared" si="249"/>
        <v>907.00272881355943</v>
      </c>
      <c r="I1183" s="3">
        <f t="shared" si="250"/>
        <v>26.303681509322036</v>
      </c>
      <c r="J1183" s="7">
        <f t="shared" si="258"/>
        <v>128665.28107483863</v>
      </c>
      <c r="K1183" s="3">
        <f t="shared" si="251"/>
        <v>49.279936594067806</v>
      </c>
      <c r="L1183" s="7">
        <f t="shared" si="252"/>
        <v>6990.7362919624875</v>
      </c>
      <c r="M1183" s="27">
        <f t="shared" si="246"/>
        <v>22.195529227158158</v>
      </c>
      <c r="N1183" s="9"/>
      <c r="O1183" s="10">
        <f t="shared" si="247"/>
        <v>25.511036361496661</v>
      </c>
      <c r="P1183" s="10"/>
      <c r="Q1183" s="29">
        <f t="shared" si="248"/>
        <v>8.1958793247940559E-3</v>
      </c>
      <c r="R1183" s="6">
        <f t="shared" si="253"/>
        <v>0.98016407937857886</v>
      </c>
      <c r="S1183" s="6">
        <f t="shared" si="259"/>
        <v>11.61679102368192</v>
      </c>
      <c r="T1183" s="13">
        <f t="shared" si="254"/>
        <v>-3.664322817288268E-2</v>
      </c>
      <c r="U1183" s="67">
        <f t="shared" si="255"/>
        <v>-1.5184124813503619E-2</v>
      </c>
      <c r="V1183" s="13">
        <f t="shared" si="256"/>
        <v>-2.1459103359379061E-2</v>
      </c>
      <c r="Y1183" s="28"/>
      <c r="Z1183" s="28"/>
    </row>
    <row r="1184" spans="1:26" x14ac:dyDescent="0.35">
      <c r="A1184" s="1">
        <v>1968.12</v>
      </c>
      <c r="B1184" s="2">
        <v>106.5</v>
      </c>
      <c r="C1184" s="3">
        <v>3.07</v>
      </c>
      <c r="D1184" s="4">
        <v>5.76</v>
      </c>
      <c r="E1184" s="5">
        <v>35.5</v>
      </c>
      <c r="F1184" s="3">
        <f t="shared" si="257"/>
        <v>1968.9583333332444</v>
      </c>
      <c r="G1184" s="6">
        <v>6.03</v>
      </c>
      <c r="H1184" s="3">
        <f t="shared" si="249"/>
        <v>913.88700000000006</v>
      </c>
      <c r="I1184" s="3">
        <f t="shared" si="250"/>
        <v>26.343972676056339</v>
      </c>
      <c r="J1184" s="7">
        <f t="shared" si="258"/>
        <v>129953.29216620876</v>
      </c>
      <c r="K1184" s="3">
        <f t="shared" si="251"/>
        <v>49.427127887323948</v>
      </c>
      <c r="L1184" s="7">
        <f t="shared" si="252"/>
        <v>7028.4597453273473</v>
      </c>
      <c r="M1184" s="27">
        <f t="shared" si="246"/>
        <v>22.27787299543489</v>
      </c>
      <c r="N1184" s="9"/>
      <c r="O1184" s="10">
        <f t="shared" si="247"/>
        <v>25.60348192501467</v>
      </c>
      <c r="P1184" s="10"/>
      <c r="Q1184" s="29">
        <f t="shared" si="248"/>
        <v>5.3697008905874005E-3</v>
      </c>
      <c r="R1184" s="6">
        <f t="shared" si="253"/>
        <v>1.0042803063246961</v>
      </c>
      <c r="S1184" s="6">
        <f t="shared" si="259"/>
        <v>11.354287021936413</v>
      </c>
      <c r="T1184" s="13">
        <f t="shared" si="254"/>
        <v>-3.6194372497889371E-2</v>
      </c>
      <c r="U1184" s="67">
        <f t="shared" si="255"/>
        <v>-1.3936881814938795E-2</v>
      </c>
      <c r="V1184" s="13">
        <f t="shared" si="256"/>
        <v>-2.2257490682950576E-2</v>
      </c>
      <c r="Y1184" s="28"/>
      <c r="Z1184" s="28"/>
    </row>
    <row r="1185" spans="1:26" x14ac:dyDescent="0.35">
      <c r="A1185" s="1">
        <v>1969.01</v>
      </c>
      <c r="B1185" s="2">
        <v>102</v>
      </c>
      <c r="C1185" s="3">
        <v>3.08</v>
      </c>
      <c r="D1185" s="4">
        <v>5.78</v>
      </c>
      <c r="E1185" s="5">
        <v>35.6</v>
      </c>
      <c r="F1185" s="3">
        <f t="shared" si="257"/>
        <v>1969.0416666665776</v>
      </c>
      <c r="G1185" s="6">
        <v>6.04</v>
      </c>
      <c r="H1185" s="3">
        <f t="shared" si="249"/>
        <v>872.81342696629224</v>
      </c>
      <c r="I1185" s="3">
        <f t="shared" si="250"/>
        <v>26.355542696629215</v>
      </c>
      <c r="J1185" s="7">
        <f t="shared" si="258"/>
        <v>124425.00448760256</v>
      </c>
      <c r="K1185" s="3">
        <f t="shared" si="251"/>
        <v>49.45942752808989</v>
      </c>
      <c r="L1185" s="7">
        <f t="shared" si="252"/>
        <v>7050.750254297478</v>
      </c>
      <c r="M1185" s="27">
        <f t="shared" si="246"/>
        <v>21.194968072847157</v>
      </c>
      <c r="N1185" s="9"/>
      <c r="O1185" s="10">
        <f t="shared" si="247"/>
        <v>24.359671474340768</v>
      </c>
      <c r="P1185" s="10"/>
      <c r="Q1185" s="29">
        <f t="shared" si="248"/>
        <v>7.4976621748610167E-3</v>
      </c>
      <c r="R1185" s="6">
        <f t="shared" si="253"/>
        <v>0.99393774788232392</v>
      </c>
      <c r="S1185" s="6">
        <f t="shared" si="259"/>
        <v>11.370856267453741</v>
      </c>
      <c r="T1185" s="13">
        <f t="shared" si="254"/>
        <v>-2.8872101644775161E-2</v>
      </c>
      <c r="U1185" s="67">
        <f t="shared" si="255"/>
        <v>-1.4788467462165222E-2</v>
      </c>
      <c r="V1185" s="13">
        <f t="shared" si="256"/>
        <v>-1.4083634182609939E-2</v>
      </c>
      <c r="Y1185" s="28"/>
      <c r="Z1185" s="28"/>
    </row>
    <row r="1186" spans="1:26" x14ac:dyDescent="0.35">
      <c r="A1186" s="1">
        <v>1969.02</v>
      </c>
      <c r="B1186" s="2">
        <v>101.5</v>
      </c>
      <c r="C1186" s="3">
        <v>3.09</v>
      </c>
      <c r="D1186" s="4">
        <v>5.8</v>
      </c>
      <c r="E1186" s="5">
        <v>35.799999999999997</v>
      </c>
      <c r="F1186" s="3">
        <f t="shared" si="257"/>
        <v>1969.1249999999109</v>
      </c>
      <c r="G1186" s="6">
        <v>6.19</v>
      </c>
      <c r="H1186" s="3">
        <f t="shared" si="249"/>
        <v>863.68277932960905</v>
      </c>
      <c r="I1186" s="3">
        <f t="shared" si="250"/>
        <v>26.293396927374307</v>
      </c>
      <c r="J1186" s="7">
        <f t="shared" si="258"/>
        <v>123435.73097591219</v>
      </c>
      <c r="K1186" s="3">
        <f t="shared" si="251"/>
        <v>49.353301675977661</v>
      </c>
      <c r="L1186" s="7">
        <f t="shared" si="252"/>
        <v>7053.4703414806972</v>
      </c>
      <c r="M1186" s="27">
        <f t="shared" si="246"/>
        <v>20.895729901987242</v>
      </c>
      <c r="N1186" s="9"/>
      <c r="O1186" s="10">
        <f t="shared" si="247"/>
        <v>24.016674426994658</v>
      </c>
      <c r="P1186" s="10"/>
      <c r="Q1186" s="29">
        <f t="shared" si="248"/>
        <v>7.5981495746427E-3</v>
      </c>
      <c r="R1186" s="6">
        <f t="shared" si="253"/>
        <v>0.99706147684174262</v>
      </c>
      <c r="S1186" s="6">
        <f t="shared" si="259"/>
        <v>11.238784033821517</v>
      </c>
      <c r="T1186" s="13">
        <f t="shared" si="254"/>
        <v>-3.0255130155565357E-2</v>
      </c>
      <c r="U1186" s="67">
        <f t="shared" si="255"/>
        <v>-1.4040140079615737E-2</v>
      </c>
      <c r="V1186" s="13">
        <f t="shared" si="256"/>
        <v>-1.621499007594962E-2</v>
      </c>
      <c r="Y1186" s="28"/>
      <c r="Z1186" s="28"/>
    </row>
    <row r="1187" spans="1:26" x14ac:dyDescent="0.35">
      <c r="A1187" s="1">
        <v>1969.03</v>
      </c>
      <c r="B1187" s="2">
        <v>99.3</v>
      </c>
      <c r="C1187" s="3">
        <v>3.1</v>
      </c>
      <c r="D1187" s="4">
        <v>5.82</v>
      </c>
      <c r="E1187" s="5">
        <v>36.1</v>
      </c>
      <c r="F1187" s="3">
        <f t="shared" si="257"/>
        <v>1969.2083333332441</v>
      </c>
      <c r="G1187" s="6">
        <v>6.3</v>
      </c>
      <c r="H1187" s="3">
        <f t="shared" si="249"/>
        <v>837.94071191135731</v>
      </c>
      <c r="I1187" s="3">
        <f t="shared" si="250"/>
        <v>26.159277008310248</v>
      </c>
      <c r="J1187" s="7">
        <f t="shared" si="258"/>
        <v>120068.28111862726</v>
      </c>
      <c r="K1187" s="3">
        <f t="shared" si="251"/>
        <v>49.11193296398892</v>
      </c>
      <c r="L1187" s="7">
        <f t="shared" si="252"/>
        <v>7037.2346033273989</v>
      </c>
      <c r="M1187" s="27">
        <f t="shared" si="246"/>
        <v>20.202287616481659</v>
      </c>
      <c r="N1187" s="9"/>
      <c r="O1187" s="10">
        <f t="shared" si="247"/>
        <v>23.221677104407618</v>
      </c>
      <c r="P1187" s="10"/>
      <c r="Q1187" s="29">
        <f t="shared" si="248"/>
        <v>8.9937395359405287E-3</v>
      </c>
      <c r="R1187" s="6">
        <f t="shared" si="253"/>
        <v>1.0148747842994055</v>
      </c>
      <c r="S1187" s="6">
        <f t="shared" si="259"/>
        <v>11.11263595896664</v>
      </c>
      <c r="T1187" s="13">
        <f t="shared" si="254"/>
        <v>-2.6294536014482395E-2</v>
      </c>
      <c r="U1187" s="67">
        <f t="shared" si="255"/>
        <v>-1.3303355333953992E-2</v>
      </c>
      <c r="V1187" s="13">
        <f t="shared" si="256"/>
        <v>-1.2991180680528402E-2</v>
      </c>
      <c r="Y1187" s="28"/>
      <c r="Z1187" s="28"/>
    </row>
    <row r="1188" spans="1:26" x14ac:dyDescent="0.35">
      <c r="A1188" s="1">
        <v>1969.04</v>
      </c>
      <c r="B1188" s="2">
        <v>101.3</v>
      </c>
      <c r="C1188" s="3">
        <v>3.11</v>
      </c>
      <c r="D1188" s="4">
        <v>5.82667</v>
      </c>
      <c r="E1188" s="5">
        <v>36.299999999999997</v>
      </c>
      <c r="F1188" s="3">
        <f t="shared" si="257"/>
        <v>1969.2916666665774</v>
      </c>
      <c r="G1188" s="6">
        <v>6.17</v>
      </c>
      <c r="H1188" s="3">
        <f t="shared" si="249"/>
        <v>850.10792561983487</v>
      </c>
      <c r="I1188" s="3">
        <f t="shared" si="250"/>
        <v>26.099068595041327</v>
      </c>
      <c r="J1188" s="7">
        <f t="shared" si="258"/>
        <v>122123.36163158571</v>
      </c>
      <c r="K1188" s="3">
        <f t="shared" si="251"/>
        <v>48.897318331404961</v>
      </c>
      <c r="L1188" s="7">
        <f t="shared" si="252"/>
        <v>7024.4079715489779</v>
      </c>
      <c r="M1188" s="27">
        <f t="shared" si="246"/>
        <v>20.428608081932165</v>
      </c>
      <c r="N1188" s="9"/>
      <c r="O1188" s="10">
        <f t="shared" si="247"/>
        <v>23.482621868082415</v>
      </c>
      <c r="P1188" s="10"/>
      <c r="Q1188" s="29">
        <f t="shared" si="248"/>
        <v>9.9570996914371893E-3</v>
      </c>
      <c r="R1188" s="6">
        <f t="shared" si="253"/>
        <v>0.994110352163324</v>
      </c>
      <c r="S1188" s="6">
        <f t="shared" si="259"/>
        <v>11.215796644323211</v>
      </c>
      <c r="T1188" s="13">
        <f t="shared" si="254"/>
        <v>-2.6714214502781108E-2</v>
      </c>
      <c r="U1188" s="67">
        <f t="shared" si="255"/>
        <v>-1.497342443227645E-2</v>
      </c>
      <c r="V1188" s="13">
        <f t="shared" si="256"/>
        <v>-1.1740790070504659E-2</v>
      </c>
      <c r="Y1188" s="28"/>
      <c r="Z1188" s="28"/>
    </row>
    <row r="1189" spans="1:26" x14ac:dyDescent="0.35">
      <c r="A1189" s="1">
        <v>1969.05</v>
      </c>
      <c r="B1189" s="2">
        <v>104.6</v>
      </c>
      <c r="C1189" s="3">
        <v>3.12</v>
      </c>
      <c r="D1189" s="4">
        <v>5.8333300000000001</v>
      </c>
      <c r="E1189" s="5">
        <v>36.4</v>
      </c>
      <c r="F1189" s="3">
        <f t="shared" si="257"/>
        <v>1969.3749999999106</v>
      </c>
      <c r="G1189" s="6">
        <v>6.32</v>
      </c>
      <c r="H1189" s="3">
        <f t="shared" si="249"/>
        <v>875.38992857142864</v>
      </c>
      <c r="I1189" s="3">
        <f t="shared" si="250"/>
        <v>26.111057142857145</v>
      </c>
      <c r="J1189" s="7">
        <f t="shared" si="258"/>
        <v>126067.86553241302</v>
      </c>
      <c r="K1189" s="3">
        <f t="shared" si="251"/>
        <v>48.818722103571439</v>
      </c>
      <c r="L1189" s="7">
        <f t="shared" si="252"/>
        <v>7030.5493503459948</v>
      </c>
      <c r="M1189" s="27">
        <f t="shared" si="246"/>
        <v>20.972258271972102</v>
      </c>
      <c r="N1189" s="9"/>
      <c r="O1189" s="10">
        <f t="shared" si="247"/>
        <v>24.106259591810346</v>
      </c>
      <c r="P1189" s="10"/>
      <c r="Q1189" s="29">
        <f t="shared" si="248"/>
        <v>7.4695643878682633E-3</v>
      </c>
      <c r="R1189" s="6">
        <f t="shared" si="253"/>
        <v>0.98708467973815017</v>
      </c>
      <c r="S1189" s="6">
        <f t="shared" si="259"/>
        <v>11.119108399265317</v>
      </c>
      <c r="T1189" s="13">
        <f t="shared" si="254"/>
        <v>-3.287779118619516E-2</v>
      </c>
      <c r="U1189" s="67">
        <f t="shared" si="255"/>
        <v>-1.5061774733856059E-2</v>
      </c>
      <c r="V1189" s="13">
        <f t="shared" si="256"/>
        <v>-1.7816016452339101E-2</v>
      </c>
      <c r="Y1189" s="28"/>
      <c r="Z1189" s="28"/>
    </row>
    <row r="1190" spans="1:26" x14ac:dyDescent="0.35">
      <c r="A1190" s="1">
        <v>1969.06</v>
      </c>
      <c r="B1190" s="2">
        <v>99.14</v>
      </c>
      <c r="C1190" s="3">
        <v>3.13</v>
      </c>
      <c r="D1190" s="4">
        <v>5.84</v>
      </c>
      <c r="E1190" s="5">
        <v>36.6</v>
      </c>
      <c r="F1190" s="3">
        <f t="shared" si="257"/>
        <v>1969.4583333332439</v>
      </c>
      <c r="G1190" s="6">
        <v>6.57</v>
      </c>
      <c r="H1190" s="3">
        <f t="shared" si="249"/>
        <v>825.16172295081969</v>
      </c>
      <c r="I1190" s="3">
        <f t="shared" si="250"/>
        <v>26.051605737704918</v>
      </c>
      <c r="J1190" s="7">
        <f t="shared" si="258"/>
        <v>119146.98001581442</v>
      </c>
      <c r="K1190" s="3">
        <f t="shared" si="251"/>
        <v>48.607468852459021</v>
      </c>
      <c r="L1190" s="7">
        <f t="shared" si="252"/>
        <v>7018.5431036146492</v>
      </c>
      <c r="M1190" s="27">
        <f t="shared" si="246"/>
        <v>19.713341583757636</v>
      </c>
      <c r="N1190" s="9"/>
      <c r="O1190" s="10">
        <f t="shared" si="247"/>
        <v>22.660788139262035</v>
      </c>
      <c r="P1190" s="10"/>
      <c r="Q1190" s="29">
        <f t="shared" si="248"/>
        <v>8.2230104032739448E-3</v>
      </c>
      <c r="R1190" s="6">
        <f t="shared" si="253"/>
        <v>0.99463816126572757</v>
      </c>
      <c r="S1190" s="6">
        <f t="shared" si="259"/>
        <v>10.915526134938741</v>
      </c>
      <c r="T1190" s="13">
        <f t="shared" si="254"/>
        <v>-2.6155992087097846E-2</v>
      </c>
      <c r="U1190" s="67">
        <f t="shared" si="255"/>
        <v>-1.1415251035158724E-2</v>
      </c>
      <c r="V1190" s="13">
        <f t="shared" si="256"/>
        <v>-1.4740741051939121E-2</v>
      </c>
      <c r="Y1190" s="28"/>
      <c r="Z1190" s="28"/>
    </row>
    <row r="1191" spans="1:26" x14ac:dyDescent="0.35">
      <c r="A1191" s="1">
        <v>1969.07</v>
      </c>
      <c r="B1191" s="2">
        <v>94.71</v>
      </c>
      <c r="C1191" s="3">
        <v>3.1366700000000001</v>
      </c>
      <c r="D1191" s="4">
        <v>5.8566700000000003</v>
      </c>
      <c r="E1191" s="5">
        <v>36.799999999999997</v>
      </c>
      <c r="F1191" s="3">
        <f t="shared" si="257"/>
        <v>1969.5416666665772</v>
      </c>
      <c r="G1191" s="6">
        <v>6.72</v>
      </c>
      <c r="H1191" s="3">
        <f t="shared" si="249"/>
        <v>784.00577690217392</v>
      </c>
      <c r="I1191" s="3">
        <f t="shared" si="250"/>
        <v>25.965234930163046</v>
      </c>
      <c r="J1191" s="7">
        <f t="shared" si="258"/>
        <v>113516.81087252758</v>
      </c>
      <c r="K1191" s="3">
        <f t="shared" si="251"/>
        <v>48.481291451902187</v>
      </c>
      <c r="L1191" s="7">
        <f t="shared" si="252"/>
        <v>7019.6441846986199</v>
      </c>
      <c r="M1191" s="27">
        <f t="shared" si="246"/>
        <v>18.681708207192766</v>
      </c>
      <c r="N1191" s="9"/>
      <c r="O1191" s="10">
        <f t="shared" si="247"/>
        <v>21.478815780067087</v>
      </c>
      <c r="P1191" s="10"/>
      <c r="Q1191" s="29">
        <f t="shared" si="248"/>
        <v>9.7308502568545993E-3</v>
      </c>
      <c r="R1191" s="6">
        <f t="shared" si="253"/>
        <v>1.007770250943413</v>
      </c>
      <c r="S1191" s="6">
        <f t="shared" si="259"/>
        <v>10.797993415602901</v>
      </c>
      <c r="T1191" s="13">
        <f t="shared" si="254"/>
        <v>-2.1122186476369764E-2</v>
      </c>
      <c r="U1191" s="67">
        <f t="shared" si="255"/>
        <v>-1.0959231654178225E-2</v>
      </c>
      <c r="V1191" s="13">
        <f t="shared" si="256"/>
        <v>-1.0162954822191539E-2</v>
      </c>
      <c r="Y1191" s="28"/>
      <c r="Z1191" s="28"/>
    </row>
    <row r="1192" spans="1:26" x14ac:dyDescent="0.35">
      <c r="A1192" s="1">
        <v>1969.08</v>
      </c>
      <c r="B1192" s="2">
        <v>94.18</v>
      </c>
      <c r="C1192" s="3">
        <v>3.1433300000000002</v>
      </c>
      <c r="D1192" s="4">
        <v>5.8733300000000002</v>
      </c>
      <c r="E1192" s="5">
        <v>37</v>
      </c>
      <c r="F1192" s="3">
        <f t="shared" si="257"/>
        <v>1969.6249999999104</v>
      </c>
      <c r="G1192" s="6">
        <v>6.69</v>
      </c>
      <c r="H1192" s="3">
        <f t="shared" si="249"/>
        <v>775.40430324324336</v>
      </c>
      <c r="I1192" s="3">
        <f t="shared" si="250"/>
        <v>25.879715528918922</v>
      </c>
      <c r="J1192" s="7">
        <f t="shared" si="258"/>
        <v>112583.65878484485</v>
      </c>
      <c r="K1192" s="3">
        <f t="shared" si="251"/>
        <v>48.356395799189194</v>
      </c>
      <c r="L1192" s="7">
        <f t="shared" si="252"/>
        <v>7021.0339844000082</v>
      </c>
      <c r="M1192" s="27">
        <f t="shared" si="246"/>
        <v>18.429515590207746</v>
      </c>
      <c r="N1192" s="9"/>
      <c r="O1192" s="10">
        <f t="shared" si="247"/>
        <v>21.193349289269676</v>
      </c>
      <c r="P1192" s="10"/>
      <c r="Q1192" s="29">
        <f t="shared" si="248"/>
        <v>1.1318181972567828E-2</v>
      </c>
      <c r="R1192" s="6">
        <f t="shared" si="253"/>
        <v>0.97227236092193536</v>
      </c>
      <c r="S1192" s="6">
        <f t="shared" si="259"/>
        <v>10.823075471780822</v>
      </c>
      <c r="T1192" s="13">
        <f t="shared" si="254"/>
        <v>-1.6442330554510831E-2</v>
      </c>
      <c r="U1192" s="67">
        <f t="shared" si="255"/>
        <v>-1.1910586002217616E-2</v>
      </c>
      <c r="V1192" s="13">
        <f t="shared" si="256"/>
        <v>-4.5317445522932154E-3</v>
      </c>
      <c r="Y1192" s="28"/>
      <c r="Z1192" s="28"/>
    </row>
    <row r="1193" spans="1:26" x14ac:dyDescent="0.35">
      <c r="A1193" s="1">
        <v>1969.09</v>
      </c>
      <c r="B1193" s="2">
        <v>94.51</v>
      </c>
      <c r="C1193" s="3">
        <v>3.15</v>
      </c>
      <c r="D1193" s="4">
        <v>5.89</v>
      </c>
      <c r="E1193" s="5">
        <v>37.1</v>
      </c>
      <c r="F1193" s="3">
        <f t="shared" si="257"/>
        <v>1969.7083333332437</v>
      </c>
      <c r="G1193" s="6">
        <v>7.16</v>
      </c>
      <c r="H1193" s="3">
        <f t="shared" si="249"/>
        <v>776.02390269541786</v>
      </c>
      <c r="I1193" s="3">
        <f t="shared" si="250"/>
        <v>25.864726415094339</v>
      </c>
      <c r="J1193" s="7">
        <f t="shared" si="258"/>
        <v>112986.56975628714</v>
      </c>
      <c r="K1193" s="3">
        <f t="shared" si="251"/>
        <v>48.362932884097035</v>
      </c>
      <c r="L1193" s="7">
        <f t="shared" si="252"/>
        <v>7041.4865714160533</v>
      </c>
      <c r="M1193" s="27">
        <f t="shared" si="246"/>
        <v>18.398046344676978</v>
      </c>
      <c r="N1193" s="9"/>
      <c r="O1193" s="10">
        <f t="shared" si="247"/>
        <v>21.161648629370426</v>
      </c>
      <c r="P1193" s="10"/>
      <c r="Q1193" s="29">
        <f t="shared" si="248"/>
        <v>6.6372965809133253E-3</v>
      </c>
      <c r="R1193" s="6">
        <f t="shared" si="253"/>
        <v>1.0102292959873826</v>
      </c>
      <c r="S1193" s="6">
        <f t="shared" si="259"/>
        <v>10.49461332159653</v>
      </c>
      <c r="T1193" s="13">
        <f t="shared" si="254"/>
        <v>-1.6346310010965426E-2</v>
      </c>
      <c r="U1193" s="67">
        <f t="shared" si="255"/>
        <v>-1.1106974916049062E-2</v>
      </c>
      <c r="V1193" s="13">
        <f t="shared" si="256"/>
        <v>-5.2393350949163642E-3</v>
      </c>
      <c r="Y1193" s="28"/>
      <c r="Z1193" s="28"/>
    </row>
    <row r="1194" spans="1:26" x14ac:dyDescent="0.35">
      <c r="A1194" s="1">
        <v>1969.1</v>
      </c>
      <c r="B1194" s="2">
        <v>95.52</v>
      </c>
      <c r="C1194" s="3">
        <v>3.15333</v>
      </c>
      <c r="D1194" s="4">
        <v>5.8533299999999997</v>
      </c>
      <c r="E1194" s="5">
        <v>37.299999999999997</v>
      </c>
      <c r="F1194" s="3">
        <f t="shared" si="257"/>
        <v>1969.7916666665769</v>
      </c>
      <c r="G1194" s="6">
        <v>7.1</v>
      </c>
      <c r="H1194" s="3">
        <f t="shared" si="249"/>
        <v>780.11158391420918</v>
      </c>
      <c r="I1194" s="3">
        <f t="shared" si="250"/>
        <v>25.753237656032173</v>
      </c>
      <c r="J1194" s="7">
        <f t="shared" si="258"/>
        <v>113894.18859203195</v>
      </c>
      <c r="K1194" s="3">
        <f t="shared" si="251"/>
        <v>47.804130417426279</v>
      </c>
      <c r="L1194" s="7">
        <f t="shared" si="252"/>
        <v>6979.2741929585254</v>
      </c>
      <c r="M1194" s="27">
        <f t="shared" si="246"/>
        <v>18.44866203181536</v>
      </c>
      <c r="N1194" s="9"/>
      <c r="O1194" s="10">
        <f t="shared" si="247"/>
        <v>21.223912918013696</v>
      </c>
      <c r="P1194" s="10"/>
      <c r="Q1194" s="29">
        <f t="shared" si="248"/>
        <v>7.2898151339660169E-3</v>
      </c>
      <c r="R1194" s="6">
        <f t="shared" si="253"/>
        <v>1.0030799074007841</v>
      </c>
      <c r="S1194" s="6">
        <f t="shared" si="259"/>
        <v>10.545118825780046</v>
      </c>
      <c r="T1194" s="13">
        <f t="shared" si="254"/>
        <v>-2.12596026719446E-2</v>
      </c>
      <c r="U1194" s="67">
        <f t="shared" si="255"/>
        <v>-1.7668368369158527E-2</v>
      </c>
      <c r="V1194" s="13">
        <f t="shared" si="256"/>
        <v>-3.5912343027860727E-3</v>
      </c>
      <c r="Y1194" s="28"/>
      <c r="Z1194" s="28"/>
    </row>
    <row r="1195" spans="1:26" x14ac:dyDescent="0.35">
      <c r="A1195" s="1">
        <v>1969.11</v>
      </c>
      <c r="B1195" s="2">
        <v>96.21</v>
      </c>
      <c r="C1195" s="3">
        <v>3.1566700000000001</v>
      </c>
      <c r="D1195" s="4">
        <v>5.8166700000000002</v>
      </c>
      <c r="E1195" s="5">
        <v>37.5</v>
      </c>
      <c r="F1195" s="3">
        <f t="shared" si="257"/>
        <v>1969.8749999999102</v>
      </c>
      <c r="G1195" s="6">
        <v>7.14</v>
      </c>
      <c r="H1195" s="3">
        <f t="shared" si="249"/>
        <v>781.55616240000006</v>
      </c>
      <c r="I1195" s="3">
        <f t="shared" si="250"/>
        <v>25.643019344800003</v>
      </c>
      <c r="J1195" s="7">
        <f t="shared" si="258"/>
        <v>114417.07746633091</v>
      </c>
      <c r="K1195" s="3">
        <f t="shared" si="251"/>
        <v>47.251369744800009</v>
      </c>
      <c r="L1195" s="7">
        <f t="shared" si="252"/>
        <v>6917.4345908542055</v>
      </c>
      <c r="M1195" s="27">
        <f t="shared" si="246"/>
        <v>18.437760084691043</v>
      </c>
      <c r="N1195" s="9"/>
      <c r="O1195" s="10">
        <f t="shared" si="247"/>
        <v>21.215681439338898</v>
      </c>
      <c r="P1195" s="10"/>
      <c r="Q1195" s="29">
        <f t="shared" si="248"/>
        <v>7.4696523355253369E-3</v>
      </c>
      <c r="R1195" s="6">
        <f t="shared" si="253"/>
        <v>0.97057926051089938</v>
      </c>
      <c r="S1195" s="6">
        <f t="shared" si="259"/>
        <v>10.521182965612146</v>
      </c>
      <c r="T1195" s="13">
        <f t="shared" si="254"/>
        <v>-2.2925778303101496E-2</v>
      </c>
      <c r="U1195" s="67">
        <f t="shared" si="255"/>
        <v>-1.9618585245797182E-2</v>
      </c>
      <c r="V1195" s="13">
        <f t="shared" si="256"/>
        <v>-3.307193057304314E-3</v>
      </c>
      <c r="Y1195" s="28"/>
      <c r="Z1195" s="28"/>
    </row>
    <row r="1196" spans="1:26" x14ac:dyDescent="0.35">
      <c r="A1196" s="1">
        <v>1969.12</v>
      </c>
      <c r="B1196" s="2">
        <v>91.11</v>
      </c>
      <c r="C1196" s="3">
        <v>3.16</v>
      </c>
      <c r="D1196" s="4">
        <v>5.78</v>
      </c>
      <c r="E1196" s="5">
        <v>37.700000000000003</v>
      </c>
      <c r="F1196" s="3">
        <f t="shared" si="257"/>
        <v>1969.9583333332434</v>
      </c>
      <c r="G1196" s="6">
        <v>7.65</v>
      </c>
      <c r="H1196" s="3">
        <f t="shared" si="249"/>
        <v>736.20021724137928</v>
      </c>
      <c r="I1196" s="3">
        <f t="shared" si="250"/>
        <v>25.533889655172416</v>
      </c>
      <c r="J1196" s="7">
        <f t="shared" si="258"/>
        <v>108088.63235963517</v>
      </c>
      <c r="K1196" s="3">
        <f t="shared" si="251"/>
        <v>46.704393103448275</v>
      </c>
      <c r="L1196" s="7">
        <f t="shared" si="252"/>
        <v>6857.1210079979292</v>
      </c>
      <c r="M1196" s="27">
        <f t="shared" si="246"/>
        <v>17.326929913742688</v>
      </c>
      <c r="N1196" s="9"/>
      <c r="O1196" s="10">
        <f t="shared" si="247"/>
        <v>19.94514475247211</v>
      </c>
      <c r="P1196" s="10"/>
      <c r="Q1196" s="29">
        <f t="shared" si="248"/>
        <v>6.3919218866562086E-3</v>
      </c>
      <c r="R1196" s="6">
        <f t="shared" si="253"/>
        <v>0.99672430310805182</v>
      </c>
      <c r="S1196" s="6">
        <f t="shared" si="259"/>
        <v>10.157468815447984</v>
      </c>
      <c r="T1196" s="13">
        <f t="shared" si="254"/>
        <v>-1.413703598923477E-2</v>
      </c>
      <c r="U1196" s="67">
        <f t="shared" si="255"/>
        <v>-1.4771464629442566E-2</v>
      </c>
      <c r="V1196" s="13">
        <f t="shared" si="256"/>
        <v>6.3442864020779588E-4</v>
      </c>
      <c r="Y1196" s="28"/>
      <c r="Z1196" s="28"/>
    </row>
    <row r="1197" spans="1:26" x14ac:dyDescent="0.35">
      <c r="A1197" s="1">
        <v>1970.01</v>
      </c>
      <c r="B1197" s="2">
        <v>90.31</v>
      </c>
      <c r="C1197" s="3">
        <v>3.1633300000000002</v>
      </c>
      <c r="D1197" s="4">
        <v>5.73</v>
      </c>
      <c r="E1197" s="5">
        <v>37.799999999999997</v>
      </c>
      <c r="F1197" s="3">
        <f t="shared" si="257"/>
        <v>1970.0416666665767</v>
      </c>
      <c r="G1197" s="6">
        <v>7.79</v>
      </c>
      <c r="H1197" s="3">
        <f t="shared" si="249"/>
        <v>727.80542301587309</v>
      </c>
      <c r="I1197" s="3">
        <f t="shared" si="250"/>
        <v>25.493176046825404</v>
      </c>
      <c r="J1197" s="7">
        <f t="shared" si="258"/>
        <v>107168.02009530929</v>
      </c>
      <c r="K1197" s="3">
        <f t="shared" si="251"/>
        <v>46.177888095238103</v>
      </c>
      <c r="L1197" s="7">
        <f t="shared" si="252"/>
        <v>6799.6097347594086</v>
      </c>
      <c r="M1197" s="27">
        <f t="shared" si="246"/>
        <v>17.090541395140207</v>
      </c>
      <c r="N1197" s="9"/>
      <c r="O1197" s="10">
        <f t="shared" si="247"/>
        <v>19.681596538879798</v>
      </c>
      <c r="P1197" s="10"/>
      <c r="Q1197" s="29">
        <f t="shared" si="248"/>
        <v>6.4112433742652061E-3</v>
      </c>
      <c r="R1197" s="6">
        <f t="shared" si="253"/>
        <v>1.0453262030836263</v>
      </c>
      <c r="S1197" s="6">
        <f t="shared" si="259"/>
        <v>10.097412439047684</v>
      </c>
      <c r="T1197" s="13">
        <f t="shared" si="254"/>
        <v>-1.1477621398428672E-2</v>
      </c>
      <c r="U1197" s="67">
        <f t="shared" si="255"/>
        <v>-1.7199657072738628E-2</v>
      </c>
      <c r="V1197" s="13">
        <f t="shared" si="256"/>
        <v>5.7220356743099554E-3</v>
      </c>
      <c r="Y1197" s="28"/>
      <c r="Z1197" s="28"/>
    </row>
    <row r="1198" spans="1:26" x14ac:dyDescent="0.35">
      <c r="A1198" s="1">
        <v>1970.02</v>
      </c>
      <c r="B1198" s="2">
        <v>87.16</v>
      </c>
      <c r="C1198" s="3">
        <v>3.1666699999999999</v>
      </c>
      <c r="D1198" s="4">
        <v>5.68</v>
      </c>
      <c r="E1198" s="5">
        <v>38</v>
      </c>
      <c r="F1198" s="3">
        <f t="shared" si="257"/>
        <v>1970.12499999991</v>
      </c>
      <c r="G1198" s="6">
        <v>7.24</v>
      </c>
      <c r="H1198" s="3">
        <f t="shared" si="249"/>
        <v>698.72272736842115</v>
      </c>
      <c r="I1198" s="3">
        <f t="shared" si="250"/>
        <v>25.385776721842106</v>
      </c>
      <c r="J1198" s="7">
        <f t="shared" si="258"/>
        <v>103197.14701894803</v>
      </c>
      <c r="K1198" s="3">
        <f t="shared" si="251"/>
        <v>45.534018947368416</v>
      </c>
      <c r="L1198" s="7">
        <f t="shared" si="252"/>
        <v>6725.1009071549415</v>
      </c>
      <c r="M1198" s="27">
        <f t="shared" si="246"/>
        <v>16.372586787159854</v>
      </c>
      <c r="N1198" s="9"/>
      <c r="O1198" s="10">
        <f t="shared" si="247"/>
        <v>18.865300867228161</v>
      </c>
      <c r="P1198" s="10"/>
      <c r="Q1198" s="29">
        <f t="shared" si="248"/>
        <v>1.4668881693785968E-2</v>
      </c>
      <c r="R1198" s="6">
        <f t="shared" si="253"/>
        <v>1.0181267352323757</v>
      </c>
      <c r="S1198" s="6">
        <f t="shared" si="259"/>
        <v>10.499536701637624</v>
      </c>
      <c r="T1198" s="13">
        <f t="shared" si="254"/>
        <v>-4.8549116449232432E-3</v>
      </c>
      <c r="U1198" s="67">
        <f t="shared" si="255"/>
        <v>-3.079532454964351E-2</v>
      </c>
      <c r="V1198" s="13">
        <f t="shared" si="256"/>
        <v>2.5940412904720267E-2</v>
      </c>
      <c r="Y1198" s="28"/>
      <c r="Z1198" s="28"/>
    </row>
    <row r="1199" spans="1:26" x14ac:dyDescent="0.35">
      <c r="A1199" s="1">
        <v>1970.03</v>
      </c>
      <c r="B1199" s="2">
        <v>88.65</v>
      </c>
      <c r="C1199" s="3">
        <v>3.17</v>
      </c>
      <c r="D1199" s="4">
        <v>5.63</v>
      </c>
      <c r="E1199" s="5">
        <v>38.200000000000003</v>
      </c>
      <c r="F1199" s="3">
        <f t="shared" si="257"/>
        <v>1970.2083333332432</v>
      </c>
      <c r="G1199" s="6">
        <v>7.07</v>
      </c>
      <c r="H1199" s="3">
        <f t="shared" si="249"/>
        <v>706.94661910994773</v>
      </c>
      <c r="I1199" s="3">
        <f t="shared" si="250"/>
        <v>25.279422251308901</v>
      </c>
      <c r="J1199" s="7">
        <f t="shared" si="258"/>
        <v>104722.90129110675</v>
      </c>
      <c r="K1199" s="3">
        <f t="shared" si="251"/>
        <v>44.896891884816753</v>
      </c>
      <c r="L1199" s="7">
        <f t="shared" si="252"/>
        <v>6650.7606798525767</v>
      </c>
      <c r="M1199" s="27">
        <f t="shared" si="246"/>
        <v>16.531690813943619</v>
      </c>
      <c r="N1199" s="9"/>
      <c r="O1199" s="10">
        <f t="shared" si="247"/>
        <v>19.058795732982531</v>
      </c>
      <c r="P1199" s="10"/>
      <c r="Q1199" s="29">
        <f t="shared" si="248"/>
        <v>1.6319779332802584E-2</v>
      </c>
      <c r="R1199" s="6">
        <f t="shared" si="253"/>
        <v>0.9834450156947917</v>
      </c>
      <c r="S1199" s="6">
        <f t="shared" si="259"/>
        <v>10.633891175200292</v>
      </c>
      <c r="T1199" s="13">
        <f t="shared" si="254"/>
        <v>-1.6882974241758775E-2</v>
      </c>
      <c r="U1199" s="67">
        <f t="shared" si="255"/>
        <v>-3.4335322596736328E-2</v>
      </c>
      <c r="V1199" s="13">
        <f t="shared" si="256"/>
        <v>1.7452348354977554E-2</v>
      </c>
      <c r="Y1199" s="28"/>
      <c r="Z1199" s="28"/>
    </row>
    <row r="1200" spans="1:26" x14ac:dyDescent="0.35">
      <c r="A1200" s="1">
        <v>1970.04</v>
      </c>
      <c r="B1200" s="2">
        <v>85.95</v>
      </c>
      <c r="C1200" s="3">
        <v>3.17333</v>
      </c>
      <c r="D1200" s="4">
        <v>5.5933299999999999</v>
      </c>
      <c r="E1200" s="5">
        <v>38.5</v>
      </c>
      <c r="F1200" s="3">
        <f t="shared" si="257"/>
        <v>1970.2916666665765</v>
      </c>
      <c r="G1200" s="6">
        <v>7.39</v>
      </c>
      <c r="H1200" s="3">
        <f t="shared" si="249"/>
        <v>680.07435194805203</v>
      </c>
      <c r="I1200" s="3">
        <f t="shared" si="250"/>
        <v>25.108788170649351</v>
      </c>
      <c r="J1200" s="7">
        <f t="shared" si="258"/>
        <v>101052.15782068354</v>
      </c>
      <c r="K1200" s="3">
        <f t="shared" si="251"/>
        <v>44.25689674207792</v>
      </c>
      <c r="L1200" s="7">
        <f t="shared" si="252"/>
        <v>6576.1264212119113</v>
      </c>
      <c r="M1200" s="27">
        <f t="shared" si="246"/>
        <v>15.873067819354061</v>
      </c>
      <c r="N1200" s="9"/>
      <c r="O1200" s="10">
        <f t="shared" si="247"/>
        <v>18.311411111344043</v>
      </c>
      <c r="P1200" s="10"/>
      <c r="Q1200" s="29">
        <f t="shared" si="248"/>
        <v>1.6084252196537169E-2</v>
      </c>
      <c r="R1200" s="6">
        <f t="shared" si="253"/>
        <v>0.97049894880882093</v>
      </c>
      <c r="S1200" s="6">
        <f t="shared" si="259"/>
        <v>10.37635755467578</v>
      </c>
      <c r="T1200" s="13">
        <f t="shared" si="254"/>
        <v>-1.5618191268961579E-2</v>
      </c>
      <c r="U1200" s="67">
        <f t="shared" si="255"/>
        <v>-2.5013508994320088E-2</v>
      </c>
      <c r="V1200" s="13">
        <f t="shared" si="256"/>
        <v>9.3953177253585096E-3</v>
      </c>
      <c r="Y1200" s="28"/>
      <c r="Z1200" s="28"/>
    </row>
    <row r="1201" spans="1:26" x14ac:dyDescent="0.35">
      <c r="A1201" s="1">
        <v>1970.05</v>
      </c>
      <c r="B1201" s="2">
        <v>76.06</v>
      </c>
      <c r="C1201" s="3">
        <v>3.1766700000000001</v>
      </c>
      <c r="D1201" s="4">
        <v>5.5566700000000004</v>
      </c>
      <c r="E1201" s="5">
        <v>38.6</v>
      </c>
      <c r="F1201" s="3">
        <f t="shared" si="257"/>
        <v>1970.3749999999097</v>
      </c>
      <c r="G1201" s="6">
        <v>7.91</v>
      </c>
      <c r="H1201" s="3">
        <f t="shared" si="249"/>
        <v>600.26118497409323</v>
      </c>
      <c r="I1201" s="3">
        <f t="shared" si="250"/>
        <v>25.070098586269431</v>
      </c>
      <c r="J1201" s="7">
        <f t="shared" si="258"/>
        <v>89503.160137102299</v>
      </c>
      <c r="K1201" s="3">
        <f t="shared" si="251"/>
        <v>43.85292293860104</v>
      </c>
      <c r="L1201" s="7">
        <f t="shared" si="252"/>
        <v>6538.7789224169383</v>
      </c>
      <c r="M1201" s="27">
        <f t="shared" si="246"/>
        <v>13.983836060789194</v>
      </c>
      <c r="N1201" s="9"/>
      <c r="O1201" s="10">
        <f t="shared" si="247"/>
        <v>16.149570146153568</v>
      </c>
      <c r="P1201" s="10"/>
      <c r="Q1201" s="29">
        <f t="shared" si="248"/>
        <v>1.9662032140303598E-2</v>
      </c>
      <c r="R1201" s="6">
        <f t="shared" si="253"/>
        <v>1.0114065562340058</v>
      </c>
      <c r="S1201" s="6">
        <f t="shared" si="259"/>
        <v>10.044155383994211</v>
      </c>
      <c r="T1201" s="13">
        <f t="shared" si="254"/>
        <v>3.2911346716124612E-4</v>
      </c>
      <c r="U1201" s="67">
        <f t="shared" si="255"/>
        <v>-1.4347637263584123E-2</v>
      </c>
      <c r="V1201" s="13">
        <f t="shared" si="256"/>
        <v>1.4676750730745369E-2</v>
      </c>
      <c r="Y1201" s="28"/>
      <c r="Z1201" s="28"/>
    </row>
    <row r="1202" spans="1:26" x14ac:dyDescent="0.35">
      <c r="A1202" s="1">
        <v>1970.06</v>
      </c>
      <c r="B1202" s="2">
        <v>75.59</v>
      </c>
      <c r="C1202" s="3">
        <v>3.18</v>
      </c>
      <c r="D1202" s="4">
        <v>5.52</v>
      </c>
      <c r="E1202" s="5">
        <v>38.799999999999997</v>
      </c>
      <c r="F1202" s="3">
        <f t="shared" si="257"/>
        <v>1970.458333333243</v>
      </c>
      <c r="G1202" s="6">
        <v>7.84</v>
      </c>
      <c r="H1202" s="3">
        <f t="shared" si="249"/>
        <v>593.47696159793827</v>
      </c>
      <c r="I1202" s="3">
        <f t="shared" si="250"/>
        <v>24.967015979381451</v>
      </c>
      <c r="J1202" s="7">
        <f t="shared" si="258"/>
        <v>88801.814557320453</v>
      </c>
      <c r="K1202" s="3">
        <f t="shared" si="251"/>
        <v>43.338971134020618</v>
      </c>
      <c r="L1202" s="7">
        <f t="shared" si="252"/>
        <v>6484.7997930468164</v>
      </c>
      <c r="M1202" s="27">
        <f t="shared" si="246"/>
        <v>13.799691797725185</v>
      </c>
      <c r="N1202" s="9"/>
      <c r="O1202" s="10">
        <f t="shared" si="247"/>
        <v>15.955062559858021</v>
      </c>
      <c r="P1202" s="10"/>
      <c r="Q1202" s="29">
        <f t="shared" si="248"/>
        <v>2.1499547604048042E-2</v>
      </c>
      <c r="R1202" s="6">
        <f t="shared" si="253"/>
        <v>1.0331072842441178</v>
      </c>
      <c r="S1202" s="6">
        <f t="shared" si="259"/>
        <v>10.106360047373879</v>
      </c>
      <c r="T1202" s="13">
        <f t="shared" si="254"/>
        <v>6.6845801773451896E-3</v>
      </c>
      <c r="U1202" s="67">
        <f t="shared" si="255"/>
        <v>-1.2755533215716874E-2</v>
      </c>
      <c r="V1202" s="13">
        <f t="shared" si="256"/>
        <v>1.9440113393062064E-2</v>
      </c>
      <c r="Y1202" s="28"/>
      <c r="Z1202" s="28"/>
    </row>
    <row r="1203" spans="1:26" x14ac:dyDescent="0.35">
      <c r="A1203" s="1">
        <v>1970.07</v>
      </c>
      <c r="B1203" s="2">
        <v>75.72</v>
      </c>
      <c r="C1203" s="3">
        <v>3.1833300000000002</v>
      </c>
      <c r="D1203" s="4">
        <v>5.4666699999999997</v>
      </c>
      <c r="E1203" s="5">
        <v>39</v>
      </c>
      <c r="F1203" s="3">
        <f t="shared" si="257"/>
        <v>1970.5416666665762</v>
      </c>
      <c r="G1203" s="6">
        <v>7.46</v>
      </c>
      <c r="H1203" s="3">
        <f t="shared" si="249"/>
        <v>591.44892000000004</v>
      </c>
      <c r="I1203" s="3">
        <f t="shared" si="250"/>
        <v>24.864990630000005</v>
      </c>
      <c r="J1203" s="7">
        <f t="shared" si="258"/>
        <v>88808.404394724392</v>
      </c>
      <c r="K1203" s="3">
        <f t="shared" si="251"/>
        <v>42.700159370000002</v>
      </c>
      <c r="L1203" s="7">
        <f t="shared" si="252"/>
        <v>6411.5985215597993</v>
      </c>
      <c r="M1203" s="27">
        <f t="shared" si="246"/>
        <v>13.726499744359774</v>
      </c>
      <c r="N1203" s="9"/>
      <c r="O1203" s="10">
        <f t="shared" si="247"/>
        <v>15.88893533250039</v>
      </c>
      <c r="P1203" s="10"/>
      <c r="Q1203" s="29">
        <f t="shared" si="248"/>
        <v>2.6214326254140566E-2</v>
      </c>
      <c r="R1203" s="6">
        <f t="shared" si="253"/>
        <v>1.0013364030516227</v>
      </c>
      <c r="S1203" s="6">
        <f t="shared" si="259"/>
        <v>10.387410827355499</v>
      </c>
      <c r="T1203" s="13">
        <f t="shared" si="254"/>
        <v>1.1574313955990734E-2</v>
      </c>
      <c r="U1203" s="67">
        <f t="shared" si="255"/>
        <v>-1.7551010788146693E-2</v>
      </c>
      <c r="V1203" s="13">
        <f t="shared" si="256"/>
        <v>2.9125324744137426E-2</v>
      </c>
      <c r="Y1203" s="28"/>
      <c r="Z1203" s="28"/>
    </row>
    <row r="1204" spans="1:26" x14ac:dyDescent="0.35">
      <c r="A1204" s="1">
        <v>1970.08</v>
      </c>
      <c r="B1204" s="2">
        <v>77.92</v>
      </c>
      <c r="C1204" s="3">
        <v>3.1866699999999999</v>
      </c>
      <c r="D1204" s="4">
        <v>5.4133300000000002</v>
      </c>
      <c r="E1204" s="5">
        <v>39</v>
      </c>
      <c r="F1204" s="3">
        <f t="shared" si="257"/>
        <v>1970.6249999999095</v>
      </c>
      <c r="G1204" s="6">
        <v>7.53</v>
      </c>
      <c r="H1204" s="3">
        <f t="shared" si="249"/>
        <v>608.63312000000008</v>
      </c>
      <c r="I1204" s="3">
        <f t="shared" si="250"/>
        <v>24.89107937</v>
      </c>
      <c r="J1204" s="7">
        <f t="shared" si="258"/>
        <v>91700.138144122669</v>
      </c>
      <c r="K1204" s="3">
        <f t="shared" si="251"/>
        <v>42.283520630000005</v>
      </c>
      <c r="L1204" s="7">
        <f t="shared" si="252"/>
        <v>6370.6764478917294</v>
      </c>
      <c r="M1204" s="27">
        <f t="shared" si="246"/>
        <v>14.100456516815452</v>
      </c>
      <c r="N1204" s="9"/>
      <c r="O1204" s="10">
        <f t="shared" si="247"/>
        <v>16.339508329168645</v>
      </c>
      <c r="P1204" s="10"/>
      <c r="Q1204" s="29">
        <f t="shared" si="248"/>
        <v>2.3582231493170833E-2</v>
      </c>
      <c r="R1204" s="6">
        <f t="shared" si="253"/>
        <v>1.0160954098001953</v>
      </c>
      <c r="S1204" s="6">
        <f t="shared" si="259"/>
        <v>10.401292594883635</v>
      </c>
      <c r="T1204" s="13">
        <f t="shared" si="254"/>
        <v>1.1089305510932679E-2</v>
      </c>
      <c r="U1204" s="67">
        <f t="shared" si="255"/>
        <v>-2.2639234506384609E-2</v>
      </c>
      <c r="V1204" s="13">
        <f t="shared" si="256"/>
        <v>3.3728540017317288E-2</v>
      </c>
      <c r="Y1204" s="28"/>
      <c r="Z1204" s="28"/>
    </row>
    <row r="1205" spans="1:26" x14ac:dyDescent="0.35">
      <c r="A1205" s="1">
        <v>1970.09</v>
      </c>
      <c r="B1205" s="2">
        <v>82.58</v>
      </c>
      <c r="C1205" s="3">
        <v>3.19</v>
      </c>
      <c r="D1205" s="4">
        <v>5.36</v>
      </c>
      <c r="E1205" s="5">
        <v>39.200000000000003</v>
      </c>
      <c r="F1205" s="3">
        <f t="shared" si="257"/>
        <v>1970.7083333332428</v>
      </c>
      <c r="G1205" s="6">
        <v>7.39</v>
      </c>
      <c r="H1205" s="3">
        <f t="shared" si="249"/>
        <v>641.74139846938772</v>
      </c>
      <c r="I1205" s="3">
        <f t="shared" si="250"/>
        <v>24.789961989795916</v>
      </c>
      <c r="J1205" s="7">
        <f t="shared" si="258"/>
        <v>96999.670021297847</v>
      </c>
      <c r="K1205" s="3">
        <f t="shared" si="251"/>
        <v>41.653353061224493</v>
      </c>
      <c r="L1205" s="7">
        <f t="shared" si="252"/>
        <v>6295.9340193043899</v>
      </c>
      <c r="M1205" s="27">
        <f t="shared" si="246"/>
        <v>14.842661145242227</v>
      </c>
      <c r="N1205" s="9"/>
      <c r="O1205" s="10">
        <f t="shared" si="247"/>
        <v>17.215125541252288</v>
      </c>
      <c r="P1205" s="10"/>
      <c r="Q1205" s="29">
        <f t="shared" si="248"/>
        <v>2.1961852727596293E-2</v>
      </c>
      <c r="R1205" s="6">
        <f t="shared" si="253"/>
        <v>1.0103781482444136</v>
      </c>
      <c r="S1205" s="6">
        <f t="shared" si="259"/>
        <v>10.514783693988544</v>
      </c>
      <c r="T1205" s="13">
        <f t="shared" si="254"/>
        <v>7.3995040543766155E-3</v>
      </c>
      <c r="U1205" s="67">
        <f t="shared" si="255"/>
        <v>-2.5982514542431612E-2</v>
      </c>
      <c r="V1205" s="13">
        <f t="shared" si="256"/>
        <v>3.3382018596808227E-2</v>
      </c>
      <c r="Y1205" s="28"/>
      <c r="Z1205" s="28"/>
    </row>
    <row r="1206" spans="1:26" x14ac:dyDescent="0.35">
      <c r="A1206" s="1">
        <v>1970.1</v>
      </c>
      <c r="B1206" s="2">
        <v>84.37</v>
      </c>
      <c r="C1206" s="3">
        <v>3.17333</v>
      </c>
      <c r="D1206" s="4">
        <v>5.2833300000000003</v>
      </c>
      <c r="E1206" s="5">
        <v>39.4</v>
      </c>
      <c r="F1206" s="3">
        <f t="shared" si="257"/>
        <v>1970.791666666576</v>
      </c>
      <c r="G1206" s="6">
        <v>7.33</v>
      </c>
      <c r="H1206" s="3">
        <f t="shared" si="249"/>
        <v>652.32357182741123</v>
      </c>
      <c r="I1206" s="3">
        <f t="shared" si="250"/>
        <v>24.535237171827411</v>
      </c>
      <c r="J1206" s="7">
        <f t="shared" si="258"/>
        <v>98908.216287059244</v>
      </c>
      <c r="K1206" s="3">
        <f t="shared" si="251"/>
        <v>40.849125242893408</v>
      </c>
      <c r="L1206" s="7">
        <f t="shared" si="252"/>
        <v>6193.7269924843995</v>
      </c>
      <c r="M1206" s="27">
        <f t="shared" si="246"/>
        <v>15.06418540408964</v>
      </c>
      <c r="N1206" s="9"/>
      <c r="O1206" s="10">
        <f t="shared" si="247"/>
        <v>17.486678518763032</v>
      </c>
      <c r="P1206" s="10"/>
      <c r="Q1206" s="29">
        <f t="shared" si="248"/>
        <v>2.1401934611650048E-2</v>
      </c>
      <c r="R1206" s="6">
        <f t="shared" si="253"/>
        <v>1.0413211919527887</v>
      </c>
      <c r="S1206" s="6">
        <f t="shared" si="259"/>
        <v>10.569979212552536</v>
      </c>
      <c r="T1206" s="13">
        <f t="shared" si="254"/>
        <v>7.7786185512358497E-3</v>
      </c>
      <c r="U1206" s="67">
        <f t="shared" si="255"/>
        <v>-2.7846164942143425E-2</v>
      </c>
      <c r="V1206" s="13">
        <f t="shared" si="256"/>
        <v>3.5624783493379275E-2</v>
      </c>
      <c r="Y1206" s="28"/>
      <c r="Z1206" s="28"/>
    </row>
    <row r="1207" spans="1:26" x14ac:dyDescent="0.35">
      <c r="A1207" s="1">
        <v>1970.11</v>
      </c>
      <c r="B1207" s="2">
        <v>84.28</v>
      </c>
      <c r="C1207" s="3">
        <v>3.1566700000000001</v>
      </c>
      <c r="D1207" s="4">
        <v>5.2066699999999999</v>
      </c>
      <c r="E1207" s="5">
        <v>39.6</v>
      </c>
      <c r="F1207" s="3">
        <f t="shared" si="257"/>
        <v>1970.8749999999093</v>
      </c>
      <c r="G1207" s="6">
        <v>6.84</v>
      </c>
      <c r="H1207" s="3">
        <f t="shared" si="249"/>
        <v>648.33666969696969</v>
      </c>
      <c r="I1207" s="3">
        <f t="shared" si="250"/>
        <v>24.283162258333334</v>
      </c>
      <c r="J1207" s="7">
        <f t="shared" si="258"/>
        <v>98610.531163876221</v>
      </c>
      <c r="K1207" s="3">
        <f t="shared" si="251"/>
        <v>40.053097864393941</v>
      </c>
      <c r="L1207" s="7">
        <f t="shared" si="252"/>
        <v>6091.984982143088</v>
      </c>
      <c r="M1207" s="27">
        <f t="shared" si="246"/>
        <v>14.950761908791739</v>
      </c>
      <c r="N1207" s="9"/>
      <c r="O1207" s="10">
        <f t="shared" si="247"/>
        <v>17.369848985307833</v>
      </c>
      <c r="P1207" s="10"/>
      <c r="Q1207" s="29">
        <f t="shared" si="248"/>
        <v>2.7326345228659787E-2</v>
      </c>
      <c r="R1207" s="6">
        <f t="shared" si="253"/>
        <v>1.0386907764634588</v>
      </c>
      <c r="S1207" s="6">
        <f t="shared" si="259"/>
        <v>10.951153739639832</v>
      </c>
      <c r="T1207" s="13">
        <f t="shared" si="254"/>
        <v>1.1810279795561707E-2</v>
      </c>
      <c r="U1207" s="67">
        <f t="shared" si="255"/>
        <v>-3.6280350482559065E-2</v>
      </c>
      <c r="V1207" s="13">
        <f t="shared" si="256"/>
        <v>4.8090630278120772E-2</v>
      </c>
      <c r="Y1207" s="28"/>
      <c r="Z1207" s="28"/>
    </row>
    <row r="1208" spans="1:26" x14ac:dyDescent="0.35">
      <c r="A1208" s="1">
        <v>1970.12</v>
      </c>
      <c r="B1208" s="2">
        <v>90.05</v>
      </c>
      <c r="C1208" s="3">
        <v>3.14</v>
      </c>
      <c r="D1208" s="4">
        <v>5.13</v>
      </c>
      <c r="E1208" s="5">
        <v>39.799999999999997</v>
      </c>
      <c r="F1208" s="3">
        <f t="shared" si="257"/>
        <v>1970.9583333332425</v>
      </c>
      <c r="G1208" s="6">
        <v>6.39</v>
      </c>
      <c r="H1208" s="3">
        <f t="shared" si="249"/>
        <v>689.24224748743723</v>
      </c>
      <c r="I1208" s="3">
        <f t="shared" si="250"/>
        <v>24.033544221105529</v>
      </c>
      <c r="J1208" s="7">
        <f t="shared" si="258"/>
        <v>105136.79701416414</v>
      </c>
      <c r="K1208" s="3">
        <f t="shared" si="251"/>
        <v>39.264994221105532</v>
      </c>
      <c r="L1208" s="7">
        <f t="shared" si="252"/>
        <v>5989.4699465037429</v>
      </c>
      <c r="M1208" s="27">
        <f t="shared" si="246"/>
        <v>15.873840687205751</v>
      </c>
      <c r="N1208" s="9"/>
      <c r="O1208" s="10">
        <f t="shared" si="247"/>
        <v>18.454515548006196</v>
      </c>
      <c r="P1208" s="10"/>
      <c r="Q1208" s="29">
        <f t="shared" si="248"/>
        <v>2.8455287421124506E-2</v>
      </c>
      <c r="R1208" s="6">
        <f t="shared" si="253"/>
        <v>1.0163958032214011</v>
      </c>
      <c r="S1208" s="6">
        <f t="shared" si="259"/>
        <v>11.317702268529887</v>
      </c>
      <c r="T1208" s="13">
        <f t="shared" si="254"/>
        <v>3.1555751529841469E-3</v>
      </c>
      <c r="U1208" s="67">
        <f t="shared" si="255"/>
        <v>-4.0187095108721205E-2</v>
      </c>
      <c r="V1208" s="13">
        <f t="shared" si="256"/>
        <v>4.3342670261705352E-2</v>
      </c>
      <c r="Y1208" s="28"/>
      <c r="Z1208" s="28"/>
    </row>
    <row r="1209" spans="1:26" x14ac:dyDescent="0.35">
      <c r="A1209" s="1">
        <v>1971.01</v>
      </c>
      <c r="B1209" s="2">
        <v>93.49</v>
      </c>
      <c r="C1209" s="3">
        <v>3.13</v>
      </c>
      <c r="D1209" s="4">
        <v>5.16</v>
      </c>
      <c r="E1209" s="5">
        <v>39.799999999999997</v>
      </c>
      <c r="F1209" s="3">
        <f t="shared" si="257"/>
        <v>1971.0416666665758</v>
      </c>
      <c r="G1209" s="6">
        <v>6.24</v>
      </c>
      <c r="H1209" s="3">
        <f t="shared" si="249"/>
        <v>715.57199020100506</v>
      </c>
      <c r="I1209" s="3">
        <f t="shared" si="250"/>
        <v>23.957004271356787</v>
      </c>
      <c r="J1209" s="7">
        <f t="shared" si="258"/>
        <v>109457.66056718933</v>
      </c>
      <c r="K1209" s="3">
        <f t="shared" si="251"/>
        <v>39.494614070351766</v>
      </c>
      <c r="L1209" s="7">
        <f t="shared" si="252"/>
        <v>6041.304187899209</v>
      </c>
      <c r="M1209" s="27">
        <f t="shared" si="246"/>
        <v>16.461793943491951</v>
      </c>
      <c r="N1209" s="9"/>
      <c r="O1209" s="10">
        <f t="shared" si="247"/>
        <v>19.14900274825979</v>
      </c>
      <c r="P1209" s="10"/>
      <c r="Q1209" s="29">
        <f t="shared" si="248"/>
        <v>2.7705281704982675E-2</v>
      </c>
      <c r="R1209" s="6">
        <f t="shared" si="253"/>
        <v>1.0148506806126156</v>
      </c>
      <c r="S1209" s="6">
        <f t="shared" si="259"/>
        <v>11.503265087843108</v>
      </c>
      <c r="T1209" s="13">
        <f t="shared" si="254"/>
        <v>-1.6709123430016515E-3</v>
      </c>
      <c r="U1209" s="67">
        <f t="shared" si="255"/>
        <v>-4.0063139342521037E-2</v>
      </c>
      <c r="V1209" s="13">
        <f t="shared" si="256"/>
        <v>3.8392226999519385E-2</v>
      </c>
      <c r="Y1209" s="28"/>
      <c r="Z1209" s="28"/>
    </row>
    <row r="1210" spans="1:26" x14ac:dyDescent="0.35">
      <c r="A1210" s="1">
        <v>1971.02</v>
      </c>
      <c r="B1210" s="2">
        <v>97.11</v>
      </c>
      <c r="C1210" s="3">
        <v>3.12</v>
      </c>
      <c r="D1210" s="4">
        <v>5.19</v>
      </c>
      <c r="E1210" s="5">
        <v>39.9</v>
      </c>
      <c r="F1210" s="3">
        <f t="shared" si="257"/>
        <v>1971.1249999999091</v>
      </c>
      <c r="G1210" s="6">
        <v>6.11</v>
      </c>
      <c r="H1210" s="3">
        <f t="shared" si="249"/>
        <v>741.41659624060162</v>
      </c>
      <c r="I1210" s="3">
        <f t="shared" si="250"/>
        <v>23.820613533834589</v>
      </c>
      <c r="J1210" s="7">
        <f t="shared" si="258"/>
        <v>113714.631507425</v>
      </c>
      <c r="K1210" s="3">
        <f t="shared" si="251"/>
        <v>39.624674436090231</v>
      </c>
      <c r="L1210" s="7">
        <f t="shared" si="252"/>
        <v>6077.4270159976913</v>
      </c>
      <c r="M1210" s="27">
        <f t="shared" si="246"/>
        <v>17.034534781502138</v>
      </c>
      <c r="N1210" s="9"/>
      <c r="O1210" s="10">
        <f t="shared" si="247"/>
        <v>19.824574232687649</v>
      </c>
      <c r="P1210" s="10"/>
      <c r="Q1210" s="29">
        <f t="shared" si="248"/>
        <v>2.7221175943178036E-2</v>
      </c>
      <c r="R1210" s="6">
        <f t="shared" si="253"/>
        <v>1.0360949321896797</v>
      </c>
      <c r="S1210" s="6">
        <f t="shared" si="259"/>
        <v>11.644838016688313</v>
      </c>
      <c r="T1210" s="13">
        <f t="shared" si="254"/>
        <v>-9.5863670714830818E-3</v>
      </c>
      <c r="U1210" s="67">
        <f t="shared" si="255"/>
        <v>-4.452039276429598E-2</v>
      </c>
      <c r="V1210" s="13">
        <f t="shared" si="256"/>
        <v>3.4934025692812898E-2</v>
      </c>
      <c r="Y1210" s="28"/>
      <c r="Z1210" s="28"/>
    </row>
    <row r="1211" spans="1:26" x14ac:dyDescent="0.35">
      <c r="A1211" s="1">
        <v>1971.03</v>
      </c>
      <c r="B1211" s="2">
        <v>99.6</v>
      </c>
      <c r="C1211" s="3">
        <v>3.11</v>
      </c>
      <c r="D1211" s="4">
        <v>5.22</v>
      </c>
      <c r="E1211" s="5">
        <v>40</v>
      </c>
      <c r="F1211" s="3">
        <f t="shared" si="257"/>
        <v>1971.2083333332423</v>
      </c>
      <c r="G1211" s="6">
        <v>5.7</v>
      </c>
      <c r="H1211" s="3">
        <f t="shared" si="249"/>
        <v>758.52620999999999</v>
      </c>
      <c r="I1211" s="3">
        <f t="shared" si="250"/>
        <v>23.684904750000001</v>
      </c>
      <c r="J1211" s="7">
        <f t="shared" si="258"/>
        <v>116641.53763040047</v>
      </c>
      <c r="K1211" s="3">
        <f t="shared" si="251"/>
        <v>39.754084499999998</v>
      </c>
      <c r="L1211" s="7">
        <f t="shared" si="252"/>
        <v>6113.1408276173743</v>
      </c>
      <c r="M1211" s="27">
        <f t="shared" si="246"/>
        <v>17.402902607188892</v>
      </c>
      <c r="N1211" s="9"/>
      <c r="O1211" s="10">
        <f t="shared" si="247"/>
        <v>20.261603158151765</v>
      </c>
      <c r="P1211" s="10"/>
      <c r="Q1211" s="29">
        <f t="shared" si="248"/>
        <v>3.0336339371474119E-2</v>
      </c>
      <c r="R1211" s="6">
        <f t="shared" si="253"/>
        <v>0.99497715756358207</v>
      </c>
      <c r="S1211" s="6">
        <f t="shared" si="259"/>
        <v>12.034994761122331</v>
      </c>
      <c r="T1211" s="13">
        <f t="shared" si="254"/>
        <v>-8.7534280564596223E-3</v>
      </c>
      <c r="U1211" s="67">
        <f t="shared" si="255"/>
        <v>-4.6906446445454719E-2</v>
      </c>
      <c r="V1211" s="13">
        <f t="shared" si="256"/>
        <v>3.8153018388995097E-2</v>
      </c>
      <c r="Y1211" s="28"/>
      <c r="Z1211" s="28"/>
    </row>
    <row r="1212" spans="1:26" x14ac:dyDescent="0.35">
      <c r="A1212" s="1">
        <v>1971.04</v>
      </c>
      <c r="B1212" s="2">
        <v>103</v>
      </c>
      <c r="C1212" s="3">
        <v>3.1066699999999998</v>
      </c>
      <c r="D1212" s="4">
        <v>5.2533300000000001</v>
      </c>
      <c r="E1212" s="5">
        <v>40.1</v>
      </c>
      <c r="F1212" s="3">
        <f t="shared" si="257"/>
        <v>1971.2916666665756</v>
      </c>
      <c r="G1212" s="6">
        <v>5.83</v>
      </c>
      <c r="H1212" s="3">
        <f t="shared" si="249"/>
        <v>782.46351620947632</v>
      </c>
      <c r="I1212" s="3">
        <f t="shared" si="250"/>
        <v>23.600543028179548</v>
      </c>
      <c r="J1212" s="7">
        <f t="shared" si="258"/>
        <v>120624.8996625615</v>
      </c>
      <c r="K1212" s="3">
        <f t="shared" si="251"/>
        <v>39.908146248628427</v>
      </c>
      <c r="L1212" s="7">
        <f t="shared" si="252"/>
        <v>6152.2563509157681</v>
      </c>
      <c r="M1212" s="27">
        <f t="shared" si="246"/>
        <v>17.92411044795962</v>
      </c>
      <c r="N1212" s="9"/>
      <c r="O1212" s="10">
        <f t="shared" si="247"/>
        <v>20.875485334712348</v>
      </c>
      <c r="P1212" s="10"/>
      <c r="Q1212" s="29">
        <f t="shared" si="248"/>
        <v>2.7622614301182589E-2</v>
      </c>
      <c r="R1212" s="6">
        <f t="shared" si="253"/>
        <v>0.9638031448454738</v>
      </c>
      <c r="S1212" s="6">
        <f t="shared" si="259"/>
        <v>11.94468317078713</v>
      </c>
      <c r="T1212" s="13">
        <f t="shared" si="254"/>
        <v>-1.1471603257818375E-2</v>
      </c>
      <c r="U1212" s="67">
        <f t="shared" si="255"/>
        <v>-4.8695950276563149E-2</v>
      </c>
      <c r="V1212" s="13">
        <f t="shared" si="256"/>
        <v>3.7224347018744774E-2</v>
      </c>
      <c r="Y1212" s="28"/>
      <c r="Z1212" s="28"/>
    </row>
    <row r="1213" spans="1:26" x14ac:dyDescent="0.35">
      <c r="A1213" s="1">
        <v>1971.05</v>
      </c>
      <c r="B1213" s="2">
        <v>101.6</v>
      </c>
      <c r="C1213" s="3">
        <v>3.1033300000000001</v>
      </c>
      <c r="D1213" s="4">
        <v>5.28667</v>
      </c>
      <c r="E1213" s="5">
        <v>40.299999999999997</v>
      </c>
      <c r="F1213" s="3">
        <f t="shared" si="257"/>
        <v>1971.3749999999088</v>
      </c>
      <c r="G1213" s="6">
        <v>6.39</v>
      </c>
      <c r="H1213" s="3">
        <f t="shared" si="249"/>
        <v>767.99767741935489</v>
      </c>
      <c r="I1213" s="3">
        <f t="shared" si="250"/>
        <v>23.45817157741936</v>
      </c>
      <c r="J1213" s="7">
        <f t="shared" si="258"/>
        <v>118696.20008497029</v>
      </c>
      <c r="K1213" s="3">
        <f t="shared" si="251"/>
        <v>39.962109067741942</v>
      </c>
      <c r="L1213" s="7">
        <f t="shared" si="252"/>
        <v>6176.2563002284442</v>
      </c>
      <c r="M1213" s="27">
        <f t="shared" si="246"/>
        <v>17.564153279699394</v>
      </c>
      <c r="N1213" s="9"/>
      <c r="O1213" s="10">
        <f t="shared" si="247"/>
        <v>20.463891147264615</v>
      </c>
      <c r="P1213" s="10"/>
      <c r="Q1213" s="29">
        <f t="shared" si="248"/>
        <v>2.3678614175411568E-2</v>
      </c>
      <c r="R1213" s="6">
        <f t="shared" si="253"/>
        <v>0.99584933245988749</v>
      </c>
      <c r="S1213" s="6">
        <f t="shared" si="259"/>
        <v>11.455190086548795</v>
      </c>
      <c r="T1213" s="13">
        <f t="shared" si="254"/>
        <v>-1.2261023454120168E-2</v>
      </c>
      <c r="U1213" s="67">
        <f t="shared" si="255"/>
        <v>-4.6506538769724881E-2</v>
      </c>
      <c r="V1213" s="13">
        <f t="shared" si="256"/>
        <v>3.4245515315604713E-2</v>
      </c>
      <c r="Y1213" s="28"/>
      <c r="Z1213" s="28"/>
    </row>
    <row r="1214" spans="1:26" x14ac:dyDescent="0.35">
      <c r="A1214" s="1">
        <v>1971.06</v>
      </c>
      <c r="B1214" s="2">
        <v>99.72</v>
      </c>
      <c r="C1214" s="3">
        <v>3.1</v>
      </c>
      <c r="D1214" s="4">
        <v>5.32</v>
      </c>
      <c r="E1214" s="5">
        <v>40.6</v>
      </c>
      <c r="F1214" s="3">
        <f t="shared" si="257"/>
        <v>1971.4583333332421</v>
      </c>
      <c r="G1214" s="6">
        <v>6.52</v>
      </c>
      <c r="H1214" s="3">
        <f t="shared" si="249"/>
        <v>748.21684433497535</v>
      </c>
      <c r="I1214" s="3">
        <f t="shared" si="250"/>
        <v>23.259849753694581</v>
      </c>
      <c r="J1214" s="7">
        <f t="shared" si="258"/>
        <v>115938.58965348901</v>
      </c>
      <c r="K1214" s="3">
        <f t="shared" si="251"/>
        <v>39.916903448275868</v>
      </c>
      <c r="L1214" s="7">
        <f t="shared" si="252"/>
        <v>6185.2516742535263</v>
      </c>
      <c r="M1214" s="27">
        <f t="shared" si="246"/>
        <v>17.083166880070713</v>
      </c>
      <c r="N1214" s="9"/>
      <c r="O1214" s="10">
        <f t="shared" si="247"/>
        <v>19.911939063113664</v>
      </c>
      <c r="P1214" s="10"/>
      <c r="Q1214" s="29">
        <f t="shared" si="248"/>
        <v>2.4746298795041678E-2</v>
      </c>
      <c r="R1214" s="6">
        <f t="shared" si="253"/>
        <v>0.99026847808800322</v>
      </c>
      <c r="S1214" s="6">
        <f t="shared" si="259"/>
        <v>11.323350469357061</v>
      </c>
      <c r="T1214" s="13">
        <f t="shared" si="254"/>
        <v>-9.9668358478814945E-3</v>
      </c>
      <c r="U1214" s="67">
        <f t="shared" si="255"/>
        <v>-4.1937497891791575E-2</v>
      </c>
      <c r="V1214" s="13">
        <f t="shared" si="256"/>
        <v>3.1970662043910081E-2</v>
      </c>
      <c r="Y1214" s="28"/>
      <c r="Z1214" s="28"/>
    </row>
    <row r="1215" spans="1:26" x14ac:dyDescent="0.35">
      <c r="A1215" s="1">
        <v>1971.07</v>
      </c>
      <c r="B1215" s="2">
        <v>99</v>
      </c>
      <c r="C1215" s="3">
        <v>3.09667</v>
      </c>
      <c r="D1215" s="4">
        <v>5.3566700000000003</v>
      </c>
      <c r="E1215" s="5">
        <v>40.700000000000003</v>
      </c>
      <c r="F1215" s="3">
        <f t="shared" si="257"/>
        <v>1971.5416666665753</v>
      </c>
      <c r="G1215" s="6">
        <v>6.73</v>
      </c>
      <c r="H1215" s="3">
        <f t="shared" si="249"/>
        <v>740.98945945945945</v>
      </c>
      <c r="I1215" s="3">
        <f t="shared" si="250"/>
        <v>23.177776054791156</v>
      </c>
      <c r="J1215" s="7">
        <f t="shared" si="258"/>
        <v>115117.97248649925</v>
      </c>
      <c r="K1215" s="3">
        <f t="shared" si="251"/>
        <v>40.093293008108105</v>
      </c>
      <c r="L1215" s="7">
        <f t="shared" si="252"/>
        <v>6228.7776735278367</v>
      </c>
      <c r="M1215" s="27">
        <f t="shared" si="246"/>
        <v>16.889414708693366</v>
      </c>
      <c r="N1215" s="9"/>
      <c r="O1215" s="10">
        <f t="shared" si="247"/>
        <v>19.694941690150518</v>
      </c>
      <c r="P1215" s="10"/>
      <c r="Q1215" s="29">
        <f t="shared" si="248"/>
        <v>2.2881739151916637E-2</v>
      </c>
      <c r="R1215" s="6">
        <f t="shared" si="253"/>
        <v>1.0165126805988081</v>
      </c>
      <c r="S1215" s="6">
        <f t="shared" si="259"/>
        <v>11.185606281758727</v>
      </c>
      <c r="T1215" s="13">
        <f t="shared" si="254"/>
        <v>-1.2361256495427297E-2</v>
      </c>
      <c r="U1215" s="67">
        <f t="shared" si="255"/>
        <v>-4.4890131515096465E-2</v>
      </c>
      <c r="V1215" s="13">
        <f t="shared" si="256"/>
        <v>3.2528875019669168E-2</v>
      </c>
      <c r="Y1215" s="28"/>
      <c r="Z1215" s="28"/>
    </row>
    <row r="1216" spans="1:26" x14ac:dyDescent="0.35">
      <c r="A1216" s="1">
        <v>1971.08</v>
      </c>
      <c r="B1216" s="2">
        <v>97.24</v>
      </c>
      <c r="C1216" s="3">
        <v>3.0933299999999999</v>
      </c>
      <c r="D1216" s="4">
        <v>5.3933299999999997</v>
      </c>
      <c r="E1216" s="5">
        <v>40.799999999999997</v>
      </c>
      <c r="F1216" s="3">
        <f t="shared" si="257"/>
        <v>1971.6249999999086</v>
      </c>
      <c r="G1216" s="6">
        <v>6.58</v>
      </c>
      <c r="H1216" s="3">
        <f t="shared" si="249"/>
        <v>726.03245000000004</v>
      </c>
      <c r="I1216" s="3">
        <f t="shared" si="250"/>
        <v>23.096030013970591</v>
      </c>
      <c r="J1216" s="7">
        <f t="shared" si="258"/>
        <v>113093.30591132178</v>
      </c>
      <c r="K1216" s="3">
        <f t="shared" si="251"/>
        <v>40.268743249264709</v>
      </c>
      <c r="L1216" s="7">
        <f t="shared" si="252"/>
        <v>6272.6194937341543</v>
      </c>
      <c r="M1216" s="27">
        <f t="shared" si="246"/>
        <v>16.519449443051574</v>
      </c>
      <c r="N1216" s="9"/>
      <c r="O1216" s="10">
        <f t="shared" si="247"/>
        <v>19.273018870882751</v>
      </c>
      <c r="P1216" s="10"/>
      <c r="Q1216" s="29">
        <f t="shared" si="248"/>
        <v>2.6305165708427107E-2</v>
      </c>
      <c r="R1216" s="6">
        <f t="shared" si="253"/>
        <v>1.0381033092028704</v>
      </c>
      <c r="S1216" s="6">
        <f t="shared" si="259"/>
        <v>11.34244221719737</v>
      </c>
      <c r="T1216" s="13">
        <f t="shared" si="254"/>
        <v>-1.0566792316608509E-2</v>
      </c>
      <c r="U1216" s="67">
        <f t="shared" si="255"/>
        <v>-4.9076659971994618E-2</v>
      </c>
      <c r="V1216" s="13">
        <f t="shared" si="256"/>
        <v>3.850986765538611E-2</v>
      </c>
      <c r="Y1216" s="28"/>
      <c r="Z1216" s="28"/>
    </row>
    <row r="1217" spans="1:26" x14ac:dyDescent="0.35">
      <c r="A1217" s="1">
        <v>1971.09</v>
      </c>
      <c r="B1217" s="2">
        <v>99.4</v>
      </c>
      <c r="C1217" s="3">
        <v>3.09</v>
      </c>
      <c r="D1217" s="4">
        <v>5.43</v>
      </c>
      <c r="E1217" s="5">
        <v>40.799999999999997</v>
      </c>
      <c r="F1217" s="3">
        <f t="shared" si="257"/>
        <v>1971.7083333332419</v>
      </c>
      <c r="G1217" s="6">
        <v>6.14</v>
      </c>
      <c r="H1217" s="3">
        <f t="shared" si="249"/>
        <v>742.15986764705895</v>
      </c>
      <c r="I1217" s="3">
        <f t="shared" si="250"/>
        <v>23.07116691176471</v>
      </c>
      <c r="J1217" s="7">
        <f t="shared" si="258"/>
        <v>115904.93761679917</v>
      </c>
      <c r="K1217" s="3">
        <f t="shared" si="251"/>
        <v>40.542536029411764</v>
      </c>
      <c r="L1217" s="7">
        <f t="shared" si="252"/>
        <v>6331.6278798714229</v>
      </c>
      <c r="M1217" s="27">
        <f t="shared" ref="M1217:M1280" si="260">H1217/AVERAGE(K1097:K1216)</f>
        <v>16.856792547836008</v>
      </c>
      <c r="N1217" s="9"/>
      <c r="O1217" s="10">
        <f t="shared" ref="O1217:O1280" si="261">J1217/AVERAGE(L1097:L1216)</f>
        <v>19.674910494388264</v>
      </c>
      <c r="P1217" s="10"/>
      <c r="Q1217" s="29">
        <f t="shared" ref="Q1217:Q1280" si="262">1/M1217-(G1217/100-(((E1217/E1097)^(1/10))-1))</f>
        <v>2.9149353637379923E-2</v>
      </c>
      <c r="R1217" s="6">
        <f t="shared" si="253"/>
        <v>1.0208326848149401</v>
      </c>
      <c r="S1217" s="6">
        <f t="shared" si="259"/>
        <v>11.774626800114932</v>
      </c>
      <c r="T1217" s="13">
        <f t="shared" si="254"/>
        <v>-2.245774415799473E-2</v>
      </c>
      <c r="U1217" s="67">
        <f t="shared" si="255"/>
        <v>-5.4197352679455246E-2</v>
      </c>
      <c r="V1217" s="13">
        <f t="shared" si="256"/>
        <v>3.1739608521460516E-2</v>
      </c>
      <c r="Y1217" s="28"/>
      <c r="Z1217" s="28"/>
    </row>
    <row r="1218" spans="1:26" x14ac:dyDescent="0.35">
      <c r="A1218" s="1">
        <v>1971.1</v>
      </c>
      <c r="B1218" s="2">
        <v>97.29</v>
      </c>
      <c r="C1218" s="3">
        <v>3.0833300000000001</v>
      </c>
      <c r="D1218" s="4">
        <v>5.52</v>
      </c>
      <c r="E1218" s="5">
        <v>40.9</v>
      </c>
      <c r="F1218" s="3">
        <f t="shared" si="257"/>
        <v>1971.7916666665751</v>
      </c>
      <c r="G1218" s="6">
        <v>5.93</v>
      </c>
      <c r="H1218" s="3">
        <f t="shared" si="249"/>
        <v>724.62971662591701</v>
      </c>
      <c r="I1218" s="3">
        <f t="shared" si="250"/>
        <v>22.965079084841079</v>
      </c>
      <c r="J1218" s="7">
        <f t="shared" si="258"/>
        <v>113466.08676916097</v>
      </c>
      <c r="K1218" s="3">
        <f t="shared" si="251"/>
        <v>41.113742787286064</v>
      </c>
      <c r="L1218" s="7">
        <f t="shared" si="252"/>
        <v>6437.7921571155157</v>
      </c>
      <c r="M1218" s="27">
        <f t="shared" si="260"/>
        <v>16.428862709159482</v>
      </c>
      <c r="N1218" s="9"/>
      <c r="O1218" s="10">
        <f t="shared" si="261"/>
        <v>19.184397344751755</v>
      </c>
      <c r="P1218" s="10"/>
      <c r="Q1218" s="29">
        <f t="shared" si="262"/>
        <v>3.3047046104171356E-2</v>
      </c>
      <c r="R1218" s="6">
        <f t="shared" si="253"/>
        <v>1.0139708836443282</v>
      </c>
      <c r="S1218" s="6">
        <f t="shared" si="259"/>
        <v>11.990535322089366</v>
      </c>
      <c r="T1218" s="13">
        <f t="shared" si="254"/>
        <v>-1.8905454566532809E-2</v>
      </c>
      <c r="U1218" s="67">
        <f t="shared" si="255"/>
        <v>-5.4109870934527682E-2</v>
      </c>
      <c r="V1218" s="13">
        <f t="shared" si="256"/>
        <v>3.5204416367994873E-2</v>
      </c>
      <c r="Y1218" s="28"/>
      <c r="Z1218" s="28"/>
    </row>
    <row r="1219" spans="1:26" x14ac:dyDescent="0.35">
      <c r="A1219" s="1">
        <v>1971.11</v>
      </c>
      <c r="B1219" s="2">
        <v>92.78</v>
      </c>
      <c r="C1219" s="3">
        <v>3.07667</v>
      </c>
      <c r="D1219" s="4">
        <v>5.61</v>
      </c>
      <c r="E1219" s="5">
        <v>40.9</v>
      </c>
      <c r="F1219" s="3">
        <f t="shared" si="257"/>
        <v>1971.8749999999084</v>
      </c>
      <c r="G1219" s="6">
        <v>5.81</v>
      </c>
      <c r="H1219" s="3">
        <f t="shared" si="249"/>
        <v>691.03859706601474</v>
      </c>
      <c r="I1219" s="3">
        <f t="shared" si="250"/>
        <v>22.915474460391202</v>
      </c>
      <c r="J1219" s="7">
        <f t="shared" si="258"/>
        <v>108505.24212020174</v>
      </c>
      <c r="K1219" s="3">
        <f t="shared" si="251"/>
        <v>41.784075550122253</v>
      </c>
      <c r="L1219" s="7">
        <f t="shared" si="252"/>
        <v>6560.8364765502456</v>
      </c>
      <c r="M1219" s="27">
        <f t="shared" si="260"/>
        <v>15.638712654326651</v>
      </c>
      <c r="N1219" s="9"/>
      <c r="O1219" s="10">
        <f t="shared" si="261"/>
        <v>18.271922182649188</v>
      </c>
      <c r="P1219" s="10"/>
      <c r="Q1219" s="29">
        <f t="shared" si="262"/>
        <v>3.7322442309907028E-2</v>
      </c>
      <c r="R1219" s="6">
        <f t="shared" si="253"/>
        <v>0.99586108486765323</v>
      </c>
      <c r="S1219" s="6">
        <f t="shared" si="259"/>
        <v>12.158053695907483</v>
      </c>
      <c r="T1219" s="13">
        <f t="shared" si="254"/>
        <v>-1.1864829171232438E-2</v>
      </c>
      <c r="U1219" s="67">
        <f t="shared" si="255"/>
        <v>-4.5906608894522138E-2</v>
      </c>
      <c r="V1219" s="13">
        <f t="shared" si="256"/>
        <v>3.40417797232897E-2</v>
      </c>
      <c r="Y1219" s="28"/>
      <c r="Z1219" s="28"/>
    </row>
    <row r="1220" spans="1:26" x14ac:dyDescent="0.35">
      <c r="A1220" s="1">
        <v>1971.12</v>
      </c>
      <c r="B1220" s="2">
        <v>99.17</v>
      </c>
      <c r="C1220" s="3">
        <v>3.07</v>
      </c>
      <c r="D1220" s="4">
        <v>5.7</v>
      </c>
      <c r="E1220" s="5">
        <v>41.1</v>
      </c>
      <c r="F1220" s="3">
        <f t="shared" si="257"/>
        <v>1971.9583333332416</v>
      </c>
      <c r="G1220" s="6">
        <v>5.93</v>
      </c>
      <c r="H1220" s="3">
        <f t="shared" si="249"/>
        <v>735.03790583941611</v>
      </c>
      <c r="I1220" s="3">
        <f t="shared" si="250"/>
        <v>22.754526277372264</v>
      </c>
      <c r="J1220" s="7">
        <f t="shared" si="258"/>
        <v>115711.64774594294</v>
      </c>
      <c r="K1220" s="3">
        <f t="shared" si="251"/>
        <v>42.247817518248176</v>
      </c>
      <c r="L1220" s="7">
        <f t="shared" si="252"/>
        <v>6650.7652732870292</v>
      </c>
      <c r="M1220" s="27">
        <f t="shared" si="260"/>
        <v>16.603557212925342</v>
      </c>
      <c r="N1220" s="9"/>
      <c r="O1220" s="10">
        <f t="shared" si="261"/>
        <v>19.405829401067091</v>
      </c>
      <c r="P1220" s="10"/>
      <c r="Q1220" s="29">
        <f t="shared" si="262"/>
        <v>3.290990169479012E-2</v>
      </c>
      <c r="R1220" s="6">
        <f t="shared" si="253"/>
        <v>1.003446248011016</v>
      </c>
      <c r="S1220" s="6">
        <f t="shared" si="259"/>
        <v>12.048814136947962</v>
      </c>
      <c r="T1220" s="13">
        <f t="shared" si="254"/>
        <v>-1.7358370037446225E-2</v>
      </c>
      <c r="U1220" s="67">
        <f t="shared" si="255"/>
        <v>-4.5989603996534179E-2</v>
      </c>
      <c r="V1220" s="13">
        <f t="shared" si="256"/>
        <v>2.8631233959087954E-2</v>
      </c>
      <c r="Y1220" s="28"/>
      <c r="Z1220" s="28"/>
    </row>
    <row r="1221" spans="1:26" x14ac:dyDescent="0.35">
      <c r="A1221" s="1">
        <v>1972.01</v>
      </c>
      <c r="B1221" s="2">
        <v>103.3</v>
      </c>
      <c r="C1221" s="3">
        <v>3.07</v>
      </c>
      <c r="D1221" s="4">
        <v>5.7366700000000002</v>
      </c>
      <c r="E1221" s="5">
        <v>41.1</v>
      </c>
      <c r="F1221" s="3">
        <f t="shared" si="257"/>
        <v>1972.0416666665749</v>
      </c>
      <c r="G1221" s="6">
        <v>5.95</v>
      </c>
      <c r="H1221" s="3">
        <f t="shared" si="249"/>
        <v>765.6490437956204</v>
      </c>
      <c r="I1221" s="3">
        <f t="shared" si="250"/>
        <v>22.754526277372264</v>
      </c>
      <c r="J1221" s="7">
        <f t="shared" si="258"/>
        <v>120829.04213677769</v>
      </c>
      <c r="K1221" s="3">
        <f t="shared" si="251"/>
        <v>42.519611810948909</v>
      </c>
      <c r="L1221" s="7">
        <f t="shared" si="252"/>
        <v>6710.1291496107315</v>
      </c>
      <c r="M1221" s="27">
        <f t="shared" si="260"/>
        <v>17.262996797035179</v>
      </c>
      <c r="N1221" s="9"/>
      <c r="O1221" s="10">
        <f t="shared" si="261"/>
        <v>20.180821727051928</v>
      </c>
      <c r="P1221" s="10"/>
      <c r="Q1221" s="29">
        <f t="shared" si="262"/>
        <v>3.0409213945432355E-2</v>
      </c>
      <c r="R1221" s="6">
        <f t="shared" si="253"/>
        <v>0.99529466757156304</v>
      </c>
      <c r="S1221" s="6">
        <f t="shared" si="259"/>
        <v>12.09033733870252</v>
      </c>
      <c r="T1221" s="13">
        <f t="shared" si="254"/>
        <v>-2.6714873596010769E-2</v>
      </c>
      <c r="U1221" s="67">
        <f t="shared" si="255"/>
        <v>-4.9917893224626586E-2</v>
      </c>
      <c r="V1221" s="13">
        <f t="shared" si="256"/>
        <v>2.3203019628615817E-2</v>
      </c>
      <c r="Y1221" s="28"/>
      <c r="Z1221" s="28"/>
    </row>
    <row r="1222" spans="1:26" x14ac:dyDescent="0.35">
      <c r="A1222" s="1">
        <v>1972.02</v>
      </c>
      <c r="B1222" s="2">
        <v>105.2</v>
      </c>
      <c r="C1222" s="3">
        <v>3.07</v>
      </c>
      <c r="D1222" s="4">
        <v>5.7733299999999996</v>
      </c>
      <c r="E1222" s="5">
        <v>41.3</v>
      </c>
      <c r="F1222" s="3">
        <f t="shared" si="257"/>
        <v>1972.1249999999081</v>
      </c>
      <c r="G1222" s="6">
        <v>6.08</v>
      </c>
      <c r="H1222" s="3">
        <f t="shared" si="249"/>
        <v>775.95570944309941</v>
      </c>
      <c r="I1222" s="3">
        <f t="shared" si="250"/>
        <v>22.644334866828089</v>
      </c>
      <c r="J1222" s="7">
        <f t="shared" si="258"/>
        <v>122753.36023534177</v>
      </c>
      <c r="K1222" s="3">
        <f t="shared" si="251"/>
        <v>42.584110038014529</v>
      </c>
      <c r="L1222" s="7">
        <f t="shared" si="252"/>
        <v>6736.6507342918776</v>
      </c>
      <c r="M1222" s="27">
        <f t="shared" si="260"/>
        <v>17.464147605486176</v>
      </c>
      <c r="N1222" s="9"/>
      <c r="O1222" s="10">
        <f t="shared" si="261"/>
        <v>20.418898605460935</v>
      </c>
      <c r="P1222" s="10"/>
      <c r="Q1222" s="29">
        <f t="shared" si="262"/>
        <v>2.8599563798766707E-2</v>
      </c>
      <c r="R1222" s="6">
        <f t="shared" si="253"/>
        <v>1.0058103589465617</v>
      </c>
      <c r="S1222" s="6">
        <f t="shared" si="259"/>
        <v>11.975174925052459</v>
      </c>
      <c r="T1222" s="13">
        <f t="shared" si="254"/>
        <v>-3.0433439385573302E-2</v>
      </c>
      <c r="U1222" s="67">
        <f t="shared" si="255"/>
        <v>-4.7372210081731425E-2</v>
      </c>
      <c r="V1222" s="13">
        <f t="shared" si="256"/>
        <v>1.6938770696158123E-2</v>
      </c>
      <c r="Y1222" s="28"/>
      <c r="Z1222" s="28"/>
    </row>
    <row r="1223" spans="1:26" x14ac:dyDescent="0.35">
      <c r="A1223" s="1">
        <v>1972.03</v>
      </c>
      <c r="B1223" s="2">
        <v>107.7</v>
      </c>
      <c r="C1223" s="3">
        <v>3.07</v>
      </c>
      <c r="D1223" s="4">
        <v>5.81</v>
      </c>
      <c r="E1223" s="5">
        <v>41.4</v>
      </c>
      <c r="F1223" s="3">
        <f t="shared" si="257"/>
        <v>1972.2083333332414</v>
      </c>
      <c r="G1223" s="6">
        <v>6.07</v>
      </c>
      <c r="H1223" s="3">
        <f t="shared" si="249"/>
        <v>792.47689130434799</v>
      </c>
      <c r="I1223" s="3">
        <f t="shared" si="250"/>
        <v>22.589638405797103</v>
      </c>
      <c r="J1223" s="7">
        <f t="shared" si="258"/>
        <v>125664.75074741521</v>
      </c>
      <c r="K1223" s="3">
        <f t="shared" si="251"/>
        <v>42.751074637681157</v>
      </c>
      <c r="L1223" s="7">
        <f t="shared" si="252"/>
        <v>6779.1290793173839</v>
      </c>
      <c r="M1223" s="27">
        <f t="shared" si="260"/>
        <v>17.805643849614949</v>
      </c>
      <c r="N1223" s="9"/>
      <c r="O1223" s="10">
        <f t="shared" si="261"/>
        <v>20.819715240429748</v>
      </c>
      <c r="P1223" s="10"/>
      <c r="Q1223" s="29">
        <f t="shared" si="262"/>
        <v>2.7851006076088432E-2</v>
      </c>
      <c r="R1223" s="6">
        <f t="shared" si="253"/>
        <v>0.99618186497252592</v>
      </c>
      <c r="S1223" s="6">
        <f t="shared" si="259"/>
        <v>12.015661378728367</v>
      </c>
      <c r="T1223" s="13">
        <f t="shared" si="254"/>
        <v>-3.5287453923462331E-2</v>
      </c>
      <c r="U1223" s="67">
        <f t="shared" si="255"/>
        <v>-4.3605540234173401E-2</v>
      </c>
      <c r="V1223" s="13">
        <f t="shared" si="256"/>
        <v>8.3180863107110703E-3</v>
      </c>
      <c r="Y1223" s="28"/>
      <c r="Z1223" s="28"/>
    </row>
    <row r="1224" spans="1:26" x14ac:dyDescent="0.35">
      <c r="A1224" s="1">
        <v>1972.04</v>
      </c>
      <c r="B1224" s="2">
        <v>108.8</v>
      </c>
      <c r="C1224" s="3">
        <v>3.07</v>
      </c>
      <c r="D1224" s="4">
        <v>5.8633300000000004</v>
      </c>
      <c r="E1224" s="5">
        <v>41.5</v>
      </c>
      <c r="F1224" s="3">
        <f t="shared" si="257"/>
        <v>1972.2916666665747</v>
      </c>
      <c r="G1224" s="6">
        <v>6.19</v>
      </c>
      <c r="H1224" s="3">
        <f t="shared" si="249"/>
        <v>798.64181204819283</v>
      </c>
      <c r="I1224" s="3">
        <f t="shared" si="250"/>
        <v>22.535205542168676</v>
      </c>
      <c r="J1224" s="7">
        <f t="shared" si="258"/>
        <v>126940.12334443927</v>
      </c>
      <c r="K1224" s="3">
        <f t="shared" si="251"/>
        <v>43.039526616144585</v>
      </c>
      <c r="L1224" s="7">
        <f t="shared" si="252"/>
        <v>6840.9175864811687</v>
      </c>
      <c r="M1224" s="27">
        <f t="shared" si="260"/>
        <v>17.915161678498304</v>
      </c>
      <c r="N1224" s="9"/>
      <c r="O1224" s="10">
        <f t="shared" si="261"/>
        <v>20.948428276212148</v>
      </c>
      <c r="P1224" s="10"/>
      <c r="Q1224" s="29">
        <f t="shared" si="262"/>
        <v>2.6214335260434124E-2</v>
      </c>
      <c r="R1224" s="6">
        <f t="shared" si="253"/>
        <v>1.0096085045152758</v>
      </c>
      <c r="S1224" s="6">
        <f t="shared" si="259"/>
        <v>11.940941108221567</v>
      </c>
      <c r="T1224" s="13">
        <f t="shared" si="254"/>
        <v>-3.1522616565126449E-2</v>
      </c>
      <c r="U1224" s="67">
        <f t="shared" si="255"/>
        <v>-4.2364617970634733E-2</v>
      </c>
      <c r="V1224" s="13">
        <f t="shared" si="256"/>
        <v>1.0842001405508284E-2</v>
      </c>
      <c r="Y1224" s="28"/>
      <c r="Z1224" s="28"/>
    </row>
    <row r="1225" spans="1:26" x14ac:dyDescent="0.35">
      <c r="A1225" s="1">
        <v>1972.05</v>
      </c>
      <c r="B1225" s="2">
        <v>107.7</v>
      </c>
      <c r="C1225" s="3">
        <v>3.07</v>
      </c>
      <c r="D1225" s="4">
        <v>5.9166699999999999</v>
      </c>
      <c r="E1225" s="5">
        <v>41.6</v>
      </c>
      <c r="F1225" s="3">
        <f t="shared" si="257"/>
        <v>1972.3749999999079</v>
      </c>
      <c r="G1225" s="6">
        <v>6.13</v>
      </c>
      <c r="H1225" s="3">
        <f t="shared" ref="H1225:H1288" si="263">B1225*$E$1838/E1225</f>
        <v>788.66690625000012</v>
      </c>
      <c r="I1225" s="3">
        <f t="shared" ref="I1225:I1288" si="264">C1225*$E$1838/E1225</f>
        <v>22.481034375</v>
      </c>
      <c r="J1225" s="7">
        <f t="shared" si="258"/>
        <v>125652.43260437953</v>
      </c>
      <c r="K1225" s="3">
        <f t="shared" ref="K1225:K1288" si="265">D1225*$E$1838/E1225</f>
        <v>43.326665034374997</v>
      </c>
      <c r="L1225" s="7">
        <f t="shared" ref="L1225:L1288" si="266">K1225*(J1225/H1225)</f>
        <v>6902.9153056393143</v>
      </c>
      <c r="M1225" s="27">
        <f t="shared" si="260"/>
        <v>17.66264620037256</v>
      </c>
      <c r="N1225" s="9"/>
      <c r="O1225" s="10">
        <f t="shared" si="261"/>
        <v>20.654075196229325</v>
      </c>
      <c r="P1225" s="10"/>
      <c r="Q1225" s="29">
        <f t="shared" si="262"/>
        <v>2.7860827719040623E-2</v>
      </c>
      <c r="R1225" s="6">
        <f t="shared" ref="R1225:R1288" si="267">((G1225/G1226+G1225/1200+((1+G1226/1200)^(-119))*(1-G1225/G1226)))</f>
        <v>1.0065930534275818</v>
      </c>
      <c r="S1225" s="6">
        <f t="shared" si="259"/>
        <v>12.02669570512565</v>
      </c>
      <c r="T1225" s="13">
        <f t="shared" ref="T1225:T1288" si="268">(($J1345/$J1225)^(1/10)-1)</f>
        <v>-3.0896914942138198E-2</v>
      </c>
      <c r="U1225" s="67">
        <f t="shared" ref="U1225:U1288" si="269">(($S1345/$S1225)^(1/10)-1)</f>
        <v>-4.15774270225443E-2</v>
      </c>
      <c r="V1225" s="13">
        <f t="shared" ref="V1225:V1288" si="270">T1225-U1225</f>
        <v>1.0680512080406102E-2</v>
      </c>
      <c r="Y1225" s="28"/>
      <c r="Z1225" s="28"/>
    </row>
    <row r="1226" spans="1:26" x14ac:dyDescent="0.35">
      <c r="A1226" s="1">
        <v>1972.06</v>
      </c>
      <c r="B1226" s="2">
        <v>108</v>
      </c>
      <c r="C1226" s="3">
        <v>3.07</v>
      </c>
      <c r="D1226" s="4">
        <v>5.97</v>
      </c>
      <c r="E1226" s="5">
        <v>41.7</v>
      </c>
      <c r="F1226" s="3">
        <f t="shared" ref="F1226:F1289" si="271">F1225+1/12</f>
        <v>1972.4583333332412</v>
      </c>
      <c r="G1226" s="6">
        <v>6.11</v>
      </c>
      <c r="H1226" s="3">
        <f t="shared" si="263"/>
        <v>788.96719424460423</v>
      </c>
      <c r="I1226" s="3">
        <f t="shared" si="264"/>
        <v>22.427123021582734</v>
      </c>
      <c r="J1226" s="7">
        <f t="shared" ref="J1226:J1289" si="272">J1225*((H1226+(I1226/12))/H1225)</f>
        <v>125998.03748333266</v>
      </c>
      <c r="K1226" s="3">
        <f t="shared" si="265"/>
        <v>43.612353237410069</v>
      </c>
      <c r="L1226" s="7">
        <f t="shared" si="266"/>
        <v>6964.8915164397786</v>
      </c>
      <c r="M1226" s="27">
        <f t="shared" si="260"/>
        <v>17.640857315740256</v>
      </c>
      <c r="N1226" s="9"/>
      <c r="O1226" s="10">
        <f t="shared" si="261"/>
        <v>20.629105958815586</v>
      </c>
      <c r="P1226" s="10"/>
      <c r="Q1226" s="29">
        <f t="shared" si="262"/>
        <v>2.8378696724454158E-2</v>
      </c>
      <c r="R1226" s="6">
        <f t="shared" si="267"/>
        <v>1.0050916666666667</v>
      </c>
      <c r="S1226" s="6">
        <f t="shared" ref="S1226:S1289" si="273">S1225*R1225*E1225/E1226</f>
        <v>12.076957205338593</v>
      </c>
      <c r="T1226" s="13">
        <f t="shared" si="268"/>
        <v>-3.7591344064675569E-2</v>
      </c>
      <c r="U1226" s="67">
        <f t="shared" si="269"/>
        <v>-4.5548115657706001E-2</v>
      </c>
      <c r="V1226" s="13">
        <f t="shared" si="270"/>
        <v>7.9567715930304317E-3</v>
      </c>
      <c r="Y1226" s="28"/>
      <c r="Z1226" s="28"/>
    </row>
    <row r="1227" spans="1:26" x14ac:dyDescent="0.35">
      <c r="A1227" s="1">
        <v>1972.07</v>
      </c>
      <c r="B1227" s="2">
        <v>107.2</v>
      </c>
      <c r="C1227" s="3">
        <v>3.0733299999999999</v>
      </c>
      <c r="D1227" s="4">
        <v>6.0266700000000002</v>
      </c>
      <c r="E1227" s="5">
        <v>41.9</v>
      </c>
      <c r="F1227" s="3">
        <f t="shared" si="271"/>
        <v>1972.5416666665744</v>
      </c>
      <c r="G1227" s="6">
        <v>6.11</v>
      </c>
      <c r="H1227" s="3">
        <f t="shared" si="263"/>
        <v>779.38493556085928</v>
      </c>
      <c r="I1227" s="3">
        <f t="shared" si="264"/>
        <v>22.344282686634845</v>
      </c>
      <c r="J1227" s="7">
        <f t="shared" si="272"/>
        <v>124765.11616296848</v>
      </c>
      <c r="K1227" s="3">
        <f t="shared" si="265"/>
        <v>43.816192253699292</v>
      </c>
      <c r="L1227" s="7">
        <f t="shared" si="266"/>
        <v>7014.1621513607961</v>
      </c>
      <c r="M1227" s="27">
        <f t="shared" si="260"/>
        <v>17.39869003113818</v>
      </c>
      <c r="N1227" s="9"/>
      <c r="O1227" s="10">
        <f t="shared" si="261"/>
        <v>20.346611167293194</v>
      </c>
      <c r="P1227" s="10"/>
      <c r="Q1227" s="29">
        <f t="shared" si="262"/>
        <v>2.9320452728723488E-2</v>
      </c>
      <c r="R1227" s="6">
        <f t="shared" si="267"/>
        <v>0.99770122457419719</v>
      </c>
      <c r="S1227" s="6">
        <f t="shared" si="273"/>
        <v>12.080508954865152</v>
      </c>
      <c r="T1227" s="13">
        <f t="shared" si="268"/>
        <v>-3.6904166721433262E-2</v>
      </c>
      <c r="U1227" s="67">
        <f t="shared" si="269"/>
        <v>-4.3181112257929199E-2</v>
      </c>
      <c r="V1227" s="13">
        <f t="shared" si="270"/>
        <v>6.276945536495937E-3</v>
      </c>
      <c r="Y1227" s="28"/>
      <c r="Z1227" s="28"/>
    </row>
    <row r="1228" spans="1:26" x14ac:dyDescent="0.35">
      <c r="A1228" s="1">
        <v>1972.08</v>
      </c>
      <c r="B1228" s="2">
        <v>111</v>
      </c>
      <c r="C1228" s="3">
        <v>3.07667</v>
      </c>
      <c r="D1228" s="4">
        <v>6.0833300000000001</v>
      </c>
      <c r="E1228" s="5">
        <v>42</v>
      </c>
      <c r="F1228" s="3">
        <f t="shared" si="271"/>
        <v>1972.6249999999077</v>
      </c>
      <c r="G1228" s="6">
        <v>6.21</v>
      </c>
      <c r="H1228" s="3">
        <f t="shared" si="263"/>
        <v>805.09092857142866</v>
      </c>
      <c r="I1228" s="3">
        <f t="shared" si="264"/>
        <v>22.31530727214286</v>
      </c>
      <c r="J1228" s="7">
        <f t="shared" si="272"/>
        <v>129177.85930497997</v>
      </c>
      <c r="K1228" s="3">
        <f t="shared" si="265"/>
        <v>44.122827013571431</v>
      </c>
      <c r="L1228" s="7">
        <f t="shared" si="266"/>
        <v>7079.5634850969709</v>
      </c>
      <c r="M1228" s="27">
        <f t="shared" si="260"/>
        <v>17.943404688029812</v>
      </c>
      <c r="N1228" s="9"/>
      <c r="O1228" s="10">
        <f t="shared" si="261"/>
        <v>20.982640900740666</v>
      </c>
      <c r="P1228" s="10"/>
      <c r="Q1228" s="29">
        <f t="shared" si="262"/>
        <v>2.6821906525101358E-2</v>
      </c>
      <c r="R1228" s="6">
        <f t="shared" si="267"/>
        <v>0.98042551346167606</v>
      </c>
      <c r="S1228" s="6">
        <f t="shared" si="273"/>
        <v>12.02404158113483</v>
      </c>
      <c r="T1228" s="13">
        <f t="shared" si="268"/>
        <v>-3.9682342651760072E-2</v>
      </c>
      <c r="U1228" s="67">
        <f t="shared" si="269"/>
        <v>-3.7247063348183396E-2</v>
      </c>
      <c r="V1228" s="13">
        <f t="shared" si="270"/>
        <v>-2.4352793035766762E-3</v>
      </c>
      <c r="Y1228" s="28"/>
      <c r="Z1228" s="28"/>
    </row>
    <row r="1229" spans="1:26" x14ac:dyDescent="0.35">
      <c r="A1229" s="1">
        <v>1972.09</v>
      </c>
      <c r="B1229" s="2">
        <v>109.4</v>
      </c>
      <c r="C1229" s="3">
        <v>3.08</v>
      </c>
      <c r="D1229" s="4">
        <v>6.14</v>
      </c>
      <c r="E1229" s="5">
        <v>42.1</v>
      </c>
      <c r="F1229" s="3">
        <f t="shared" si="271"/>
        <v>1972.7083333332409</v>
      </c>
      <c r="G1229" s="6">
        <v>6.55</v>
      </c>
      <c r="H1229" s="3">
        <f t="shared" si="263"/>
        <v>791.60124940617584</v>
      </c>
      <c r="I1229" s="3">
        <f t="shared" si="264"/>
        <v>22.286397149643705</v>
      </c>
      <c r="J1229" s="7">
        <f t="shared" si="272"/>
        <v>127311.41324984049</v>
      </c>
      <c r="K1229" s="3">
        <f t="shared" si="265"/>
        <v>44.428077434679338</v>
      </c>
      <c r="L1229" s="7">
        <f t="shared" si="266"/>
        <v>7145.2657893420537</v>
      </c>
      <c r="M1229" s="27">
        <f t="shared" si="260"/>
        <v>17.613854552912123</v>
      </c>
      <c r="N1229" s="9"/>
      <c r="O1229" s="10">
        <f t="shared" si="261"/>
        <v>20.59690187844862</v>
      </c>
      <c r="P1229" s="10"/>
      <c r="Q1229" s="29">
        <f t="shared" si="262"/>
        <v>2.436989751616072E-2</v>
      </c>
      <c r="R1229" s="6">
        <f t="shared" si="267"/>
        <v>1.010569702584494</v>
      </c>
      <c r="S1229" s="6">
        <f t="shared" si="273"/>
        <v>11.760675532657569</v>
      </c>
      <c r="T1229" s="13">
        <f t="shared" si="268"/>
        <v>-2.7437041582257571E-2</v>
      </c>
      <c r="U1229" s="67">
        <f t="shared" si="269"/>
        <v>-3.0410703049408183E-2</v>
      </c>
      <c r="V1229" s="13">
        <f t="shared" si="270"/>
        <v>2.9736614671506123E-3</v>
      </c>
      <c r="Y1229" s="28"/>
      <c r="Z1229" s="28"/>
    </row>
    <row r="1230" spans="1:26" x14ac:dyDescent="0.35">
      <c r="A1230" s="1">
        <v>1972.1</v>
      </c>
      <c r="B1230" s="2">
        <v>109.6</v>
      </c>
      <c r="C1230" s="3">
        <v>3.1033300000000001</v>
      </c>
      <c r="D1230" s="4">
        <v>6.2333299999999996</v>
      </c>
      <c r="E1230" s="5">
        <v>42.3</v>
      </c>
      <c r="F1230" s="3">
        <f t="shared" si="271"/>
        <v>1972.7916666665742</v>
      </c>
      <c r="G1230" s="6">
        <v>6.48</v>
      </c>
      <c r="H1230" s="3">
        <f t="shared" si="263"/>
        <v>789.29878014184408</v>
      </c>
      <c r="I1230" s="3">
        <f t="shared" si="264"/>
        <v>22.349038169503551</v>
      </c>
      <c r="J1230" s="7">
        <f t="shared" si="272"/>
        <v>127240.64111146412</v>
      </c>
      <c r="K1230" s="3">
        <f t="shared" si="265"/>
        <v>44.890143843262415</v>
      </c>
      <c r="L1230" s="7">
        <f t="shared" si="266"/>
        <v>7236.6141009062285</v>
      </c>
      <c r="M1230" s="27">
        <f t="shared" si="260"/>
        <v>17.533183854158565</v>
      </c>
      <c r="N1230" s="9"/>
      <c r="O1230" s="10">
        <f t="shared" si="261"/>
        <v>20.502387938457552</v>
      </c>
      <c r="P1230" s="10"/>
      <c r="Q1230" s="29">
        <f t="shared" si="262"/>
        <v>2.5820850137224738E-2</v>
      </c>
      <c r="R1230" s="6">
        <f t="shared" si="267"/>
        <v>1.0201347118183646</v>
      </c>
      <c r="S1230" s="6">
        <f t="shared" si="273"/>
        <v>11.828788605134843</v>
      </c>
      <c r="T1230" s="13">
        <f t="shared" si="268"/>
        <v>-1.9371423442052338E-2</v>
      </c>
      <c r="U1230" s="67">
        <f t="shared" si="269"/>
        <v>-2.2282554803891186E-2</v>
      </c>
      <c r="V1230" s="13">
        <f t="shared" si="270"/>
        <v>2.9111313618388479E-3</v>
      </c>
      <c r="Y1230" s="28"/>
      <c r="Z1230" s="28"/>
    </row>
    <row r="1231" spans="1:26" x14ac:dyDescent="0.35">
      <c r="A1231" s="1">
        <v>1972.11</v>
      </c>
      <c r="B1231" s="2">
        <v>115.1</v>
      </c>
      <c r="C1231" s="3">
        <v>3.1266699999999998</v>
      </c>
      <c r="D1231" s="4">
        <v>6.32667</v>
      </c>
      <c r="E1231" s="5">
        <v>42.4</v>
      </c>
      <c r="F1231" s="3">
        <f t="shared" si="271"/>
        <v>1972.8749999999075</v>
      </c>
      <c r="G1231" s="6">
        <v>6.28</v>
      </c>
      <c r="H1231" s="3">
        <f t="shared" si="263"/>
        <v>826.95278066037736</v>
      </c>
      <c r="I1231" s="3">
        <f t="shared" si="264"/>
        <v>22.464017816745287</v>
      </c>
      <c r="J1231" s="7">
        <f t="shared" si="272"/>
        <v>133612.51696127129</v>
      </c>
      <c r="K1231" s="3">
        <f t="shared" si="265"/>
        <v>45.454885741273593</v>
      </c>
      <c r="L1231" s="7">
        <f t="shared" si="266"/>
        <v>7344.2424212282049</v>
      </c>
      <c r="M1231" s="27">
        <f t="shared" si="260"/>
        <v>18.338894714968067</v>
      </c>
      <c r="N1231" s="9"/>
      <c r="O1231" s="10">
        <f t="shared" si="261"/>
        <v>21.441895093127506</v>
      </c>
      <c r="P1231" s="10"/>
      <c r="Q1231" s="29">
        <f t="shared" si="262"/>
        <v>2.5559143714735597E-2</v>
      </c>
      <c r="R1231" s="6">
        <f t="shared" si="267"/>
        <v>0.99936045600343393</v>
      </c>
      <c r="S1231" s="6">
        <f t="shared" si="273"/>
        <v>12.038498048598125</v>
      </c>
      <c r="T1231" s="13">
        <f t="shared" si="268"/>
        <v>-1.9646452748045884E-2</v>
      </c>
      <c r="U1231" s="67">
        <f t="shared" si="269"/>
        <v>-2.0798928150206786E-2</v>
      </c>
      <c r="V1231" s="13">
        <f t="shared" si="270"/>
        <v>1.1524754021609018E-3</v>
      </c>
      <c r="Y1231" s="28"/>
      <c r="Z1231" s="28"/>
    </row>
    <row r="1232" spans="1:26" x14ac:dyDescent="0.35">
      <c r="A1232" s="1">
        <v>1972.12</v>
      </c>
      <c r="B1232" s="2">
        <v>117.5</v>
      </c>
      <c r="C1232" s="3">
        <v>3.15</v>
      </c>
      <c r="D1232" s="4">
        <v>6.42</v>
      </c>
      <c r="E1232" s="5">
        <v>42.5</v>
      </c>
      <c r="F1232" s="3">
        <f t="shared" si="271"/>
        <v>1972.9583333332407</v>
      </c>
      <c r="G1232" s="6">
        <v>6.36</v>
      </c>
      <c r="H1232" s="3">
        <f t="shared" si="263"/>
        <v>842.20958823529418</v>
      </c>
      <c r="I1232" s="3">
        <f t="shared" si="264"/>
        <v>22.578384705882353</v>
      </c>
      <c r="J1232" s="7">
        <f t="shared" si="272"/>
        <v>136381.5948923867</v>
      </c>
      <c r="K1232" s="3">
        <f t="shared" si="265"/>
        <v>46.016898352941176</v>
      </c>
      <c r="L1232" s="7">
        <f t="shared" si="266"/>
        <v>7451.6582060350856</v>
      </c>
      <c r="M1232" s="27">
        <f t="shared" si="260"/>
        <v>18.645719442073688</v>
      </c>
      <c r="N1232" s="9"/>
      <c r="O1232" s="10">
        <f t="shared" si="261"/>
        <v>21.796816349100652</v>
      </c>
      <c r="P1232" s="10"/>
      <c r="Q1232" s="29">
        <f t="shared" si="262"/>
        <v>2.4105412407063501E-2</v>
      </c>
      <c r="R1232" s="6">
        <f t="shared" si="267"/>
        <v>0.99799154109454147</v>
      </c>
      <c r="S1232" s="6">
        <f t="shared" si="273"/>
        <v>12.002491137327134</v>
      </c>
      <c r="T1232" s="13">
        <f t="shared" si="268"/>
        <v>-1.9936100049576577E-2</v>
      </c>
      <c r="U1232" s="67">
        <f t="shared" si="269"/>
        <v>-1.9187130722097656E-2</v>
      </c>
      <c r="V1232" s="13">
        <f t="shared" si="270"/>
        <v>-7.4896932747892109E-4</v>
      </c>
      <c r="Y1232" s="28"/>
      <c r="Z1232" s="28"/>
    </row>
    <row r="1233" spans="1:26" x14ac:dyDescent="0.35">
      <c r="A1233" s="1">
        <v>1973.01</v>
      </c>
      <c r="B1233" s="2">
        <v>118.4</v>
      </c>
      <c r="C1233" s="3">
        <v>3.1566700000000001</v>
      </c>
      <c r="D1233" s="4">
        <v>6.5466699999999998</v>
      </c>
      <c r="E1233" s="5">
        <v>42.6</v>
      </c>
      <c r="F1233" s="3">
        <f t="shared" si="271"/>
        <v>1973.041666666574</v>
      </c>
      <c r="G1233" s="6">
        <v>6.46</v>
      </c>
      <c r="H1233" s="3">
        <f t="shared" si="263"/>
        <v>846.66839436619728</v>
      </c>
      <c r="I1233" s="3">
        <f t="shared" si="264"/>
        <v>22.57308040915493</v>
      </c>
      <c r="J1233" s="7">
        <f t="shared" si="272"/>
        <v>137408.23382230729</v>
      </c>
      <c r="K1233" s="3">
        <f t="shared" si="265"/>
        <v>46.814683930281689</v>
      </c>
      <c r="L1233" s="7">
        <f t="shared" si="266"/>
        <v>7597.6888692355096</v>
      </c>
      <c r="M1233" s="27">
        <f t="shared" si="260"/>
        <v>18.71253046730244</v>
      </c>
      <c r="N1233" s="9"/>
      <c r="O1233" s="10">
        <f t="shared" si="261"/>
        <v>21.870338532710921</v>
      </c>
      <c r="P1233" s="10"/>
      <c r="Q1233" s="29">
        <f t="shared" si="262"/>
        <v>2.315698089417307E-2</v>
      </c>
      <c r="R1233" s="6">
        <f t="shared" si="267"/>
        <v>0.99233292289622221</v>
      </c>
      <c r="S1233" s="6">
        <f t="shared" si="273"/>
        <v>11.950266353342112</v>
      </c>
      <c r="T1233" s="13">
        <f t="shared" si="268"/>
        <v>-1.7092971405117785E-2</v>
      </c>
      <c r="U1233" s="67">
        <f t="shared" si="269"/>
        <v>-1.7623536714926669E-2</v>
      </c>
      <c r="V1233" s="13">
        <f t="shared" si="270"/>
        <v>5.3056530980888361E-4</v>
      </c>
      <c r="Y1233" s="28"/>
      <c r="Z1233" s="28"/>
    </row>
    <row r="1234" spans="1:26" x14ac:dyDescent="0.35">
      <c r="A1234" s="1">
        <v>1973.02</v>
      </c>
      <c r="B1234" s="2">
        <v>114.2</v>
      </c>
      <c r="C1234" s="3">
        <v>3.1633300000000002</v>
      </c>
      <c r="D1234" s="4">
        <v>6.67333</v>
      </c>
      <c r="E1234" s="5">
        <v>42.9</v>
      </c>
      <c r="F1234" s="3">
        <f t="shared" si="271"/>
        <v>1973.1249999999072</v>
      </c>
      <c r="G1234" s="6">
        <v>6.64</v>
      </c>
      <c r="H1234" s="3">
        <f t="shared" si="263"/>
        <v>810.92381818181832</v>
      </c>
      <c r="I1234" s="3">
        <f t="shared" si="264"/>
        <v>22.46251875454546</v>
      </c>
      <c r="J1234" s="7">
        <f t="shared" si="272"/>
        <v>131910.9365796624</v>
      </c>
      <c r="K1234" s="3">
        <f t="shared" si="265"/>
        <v>47.386709663636367</v>
      </c>
      <c r="L1234" s="7">
        <f t="shared" si="266"/>
        <v>7708.2767986441204</v>
      </c>
      <c r="M1234" s="27">
        <f t="shared" si="260"/>
        <v>17.889889599193758</v>
      </c>
      <c r="N1234" s="9"/>
      <c r="O1234" s="10">
        <f t="shared" si="261"/>
        <v>20.905882678986952</v>
      </c>
      <c r="P1234" s="10"/>
      <c r="Q1234" s="29">
        <f t="shared" si="262"/>
        <v>2.4540442446005291E-2</v>
      </c>
      <c r="R1234" s="6">
        <f t="shared" si="267"/>
        <v>1.0004739008511474</v>
      </c>
      <c r="S1234" s="6">
        <f t="shared" si="273"/>
        <v>11.775715168193363</v>
      </c>
      <c r="T1234" s="13">
        <f t="shared" si="268"/>
        <v>-1.1089656938960912E-2</v>
      </c>
      <c r="U1234" s="67">
        <f t="shared" si="269"/>
        <v>-1.6980219507644834E-2</v>
      </c>
      <c r="V1234" s="13">
        <f t="shared" si="270"/>
        <v>5.8905625686839214E-3</v>
      </c>
      <c r="Y1234" s="28"/>
      <c r="Z1234" s="28"/>
    </row>
    <row r="1235" spans="1:26" x14ac:dyDescent="0.35">
      <c r="A1235" s="1">
        <v>1973.03</v>
      </c>
      <c r="B1235" s="2">
        <v>112.4</v>
      </c>
      <c r="C1235" s="3">
        <v>3.17</v>
      </c>
      <c r="D1235" s="4">
        <v>6.8</v>
      </c>
      <c r="E1235" s="5">
        <v>43.3</v>
      </c>
      <c r="F1235" s="3">
        <f t="shared" si="271"/>
        <v>1973.2083333332405</v>
      </c>
      <c r="G1235" s="6">
        <v>6.71</v>
      </c>
      <c r="H1235" s="3">
        <f t="shared" si="263"/>
        <v>790.76904387990783</v>
      </c>
      <c r="I1235" s="3">
        <f t="shared" si="264"/>
        <v>22.301938337182449</v>
      </c>
      <c r="J1235" s="7">
        <f t="shared" si="272"/>
        <v>128934.72685095071</v>
      </c>
      <c r="K1235" s="3">
        <f t="shared" si="265"/>
        <v>47.840120092378761</v>
      </c>
      <c r="L1235" s="7">
        <f t="shared" si="266"/>
        <v>7800.3215532603626</v>
      </c>
      <c r="M1235" s="27">
        <f t="shared" si="260"/>
        <v>17.412142058290339</v>
      </c>
      <c r="N1235" s="9"/>
      <c r="O1235" s="10">
        <f t="shared" si="261"/>
        <v>20.345254441323732</v>
      </c>
      <c r="P1235" s="10"/>
      <c r="Q1235" s="29">
        <f t="shared" si="262"/>
        <v>2.5995009873511887E-2</v>
      </c>
      <c r="R1235" s="6">
        <f t="shared" si="267"/>
        <v>1.0084879014746988</v>
      </c>
      <c r="S1235" s="6">
        <f t="shared" si="273"/>
        <v>11.672461549314491</v>
      </c>
      <c r="T1235" s="13">
        <f t="shared" si="268"/>
        <v>-5.0631756542043327E-3</v>
      </c>
      <c r="U1235" s="67">
        <f t="shared" si="269"/>
        <v>-1.3986529408438031E-2</v>
      </c>
      <c r="V1235" s="13">
        <f t="shared" si="270"/>
        <v>8.9233537542336983E-3</v>
      </c>
      <c r="Y1235" s="28"/>
      <c r="Z1235" s="28"/>
    </row>
    <row r="1236" spans="1:26" x14ac:dyDescent="0.35">
      <c r="A1236" s="1">
        <v>1973.04</v>
      </c>
      <c r="B1236" s="2">
        <v>110.3</v>
      </c>
      <c r="C1236" s="3">
        <v>3.1866699999999999</v>
      </c>
      <c r="D1236" s="4">
        <v>6.9433299999999996</v>
      </c>
      <c r="E1236" s="5">
        <v>43.6</v>
      </c>
      <c r="F1236" s="3">
        <f t="shared" si="271"/>
        <v>1973.2916666665737</v>
      </c>
      <c r="G1236" s="6">
        <v>6.67</v>
      </c>
      <c r="H1236" s="3">
        <f t="shared" si="263"/>
        <v>770.65547477064217</v>
      </c>
      <c r="I1236" s="3">
        <f t="shared" si="264"/>
        <v>22.264956317201836</v>
      </c>
      <c r="J1236" s="7">
        <f t="shared" si="272"/>
        <v>125957.73832875016</v>
      </c>
      <c r="K1236" s="3">
        <f t="shared" si="265"/>
        <v>48.512377857110089</v>
      </c>
      <c r="L1236" s="7">
        <f t="shared" si="266"/>
        <v>7928.9768202190453</v>
      </c>
      <c r="M1236" s="27">
        <f t="shared" si="260"/>
        <v>16.935740066050826</v>
      </c>
      <c r="N1236" s="9"/>
      <c r="O1236" s="10">
        <f t="shared" si="261"/>
        <v>19.787325522958465</v>
      </c>
      <c r="P1236" s="10"/>
      <c r="Q1236" s="29">
        <f t="shared" si="262"/>
        <v>2.872587050572295E-2</v>
      </c>
      <c r="R1236" s="6">
        <f t="shared" si="267"/>
        <v>0.99262871327900482</v>
      </c>
      <c r="S1236" s="6">
        <f t="shared" si="273"/>
        <v>11.690539443832611</v>
      </c>
      <c r="T1236" s="13">
        <f t="shared" si="268"/>
        <v>6.5990840437635256E-4</v>
      </c>
      <c r="U1236" s="67">
        <f t="shared" si="269"/>
        <v>-1.3320197333000272E-2</v>
      </c>
      <c r="V1236" s="13">
        <f t="shared" si="270"/>
        <v>1.3980105737376625E-2</v>
      </c>
      <c r="Y1236" s="28"/>
      <c r="Z1236" s="28"/>
    </row>
    <row r="1237" spans="1:26" x14ac:dyDescent="0.35">
      <c r="A1237" s="1">
        <v>1973.05</v>
      </c>
      <c r="B1237" s="2">
        <v>107.2</v>
      </c>
      <c r="C1237" s="3">
        <v>3.2033299999999998</v>
      </c>
      <c r="D1237" s="4">
        <v>7.0866699999999998</v>
      </c>
      <c r="E1237" s="5">
        <v>43.9</v>
      </c>
      <c r="F1237" s="3">
        <f t="shared" si="271"/>
        <v>1973.374999999907</v>
      </c>
      <c r="G1237" s="6">
        <v>6.85</v>
      </c>
      <c r="H1237" s="3">
        <f t="shared" si="263"/>
        <v>743.87764920273366</v>
      </c>
      <c r="I1237" s="3">
        <f t="shared" si="264"/>
        <v>22.228410354669705</v>
      </c>
      <c r="J1237" s="7">
        <f t="shared" si="272"/>
        <v>121883.86300559952</v>
      </c>
      <c r="K1237" s="3">
        <f t="shared" si="265"/>
        <v>49.17551698018223</v>
      </c>
      <c r="L1237" s="7">
        <f t="shared" si="266"/>
        <v>8057.376076920631</v>
      </c>
      <c r="M1237" s="27">
        <f t="shared" si="260"/>
        <v>16.31433875966858</v>
      </c>
      <c r="N1237" s="9"/>
      <c r="O1237" s="10">
        <f t="shared" si="261"/>
        <v>19.061145729006878</v>
      </c>
      <c r="P1237" s="10"/>
      <c r="Q1237" s="29">
        <f t="shared" si="262"/>
        <v>2.988582385959894E-2</v>
      </c>
      <c r="R1237" s="6">
        <f t="shared" si="267"/>
        <v>1.0021246957992085</v>
      </c>
      <c r="S1237" s="6">
        <f t="shared" si="273"/>
        <v>11.525064225038022</v>
      </c>
      <c r="T1237" s="13">
        <f t="shared" si="268"/>
        <v>7.6997385593500223E-3</v>
      </c>
      <c r="U1237" s="67">
        <f t="shared" si="269"/>
        <v>-1.1538385700090914E-2</v>
      </c>
      <c r="V1237" s="13">
        <f t="shared" si="270"/>
        <v>1.9238124259440936E-2</v>
      </c>
      <c r="Y1237" s="28"/>
      <c r="Z1237" s="28"/>
    </row>
    <row r="1238" spans="1:26" x14ac:dyDescent="0.35">
      <c r="A1238" s="1">
        <v>1973.06</v>
      </c>
      <c r="B1238" s="2">
        <v>104.8</v>
      </c>
      <c r="C1238" s="3">
        <v>3.22</v>
      </c>
      <c r="D1238" s="4">
        <v>7.23</v>
      </c>
      <c r="E1238" s="5">
        <v>44.2</v>
      </c>
      <c r="F1238" s="3">
        <f t="shared" si="271"/>
        <v>1973.4583333332403</v>
      </c>
      <c r="G1238" s="6">
        <v>6.9</v>
      </c>
      <c r="H1238" s="3">
        <f t="shared" si="263"/>
        <v>722.2877647058823</v>
      </c>
      <c r="I1238" s="3">
        <f t="shared" si="264"/>
        <v>22.192429411764707</v>
      </c>
      <c r="J1238" s="7">
        <f t="shared" si="272"/>
        <v>118649.39255912541</v>
      </c>
      <c r="K1238" s="3">
        <f t="shared" si="265"/>
        <v>49.829585294117656</v>
      </c>
      <c r="L1238" s="7">
        <f t="shared" si="266"/>
        <v>8185.4495057488257</v>
      </c>
      <c r="M1238" s="27">
        <f t="shared" si="260"/>
        <v>15.808323047681981</v>
      </c>
      <c r="N1238" s="9"/>
      <c r="O1238" s="10">
        <f t="shared" si="261"/>
        <v>18.47060167810373</v>
      </c>
      <c r="P1238" s="10"/>
      <c r="Q1238" s="29">
        <f t="shared" si="262"/>
        <v>3.1714766309810502E-2</v>
      </c>
      <c r="R1238" s="6">
        <f t="shared" si="267"/>
        <v>0.98943146265705451</v>
      </c>
      <c r="S1238" s="6">
        <f t="shared" si="273"/>
        <v>11.471160859673637</v>
      </c>
      <c r="T1238" s="13">
        <f t="shared" si="268"/>
        <v>1.18665240778284E-2</v>
      </c>
      <c r="U1238" s="67">
        <f t="shared" si="269"/>
        <v>-1.3351240060321401E-2</v>
      </c>
      <c r="V1238" s="13">
        <f t="shared" si="270"/>
        <v>2.5217764138149801E-2</v>
      </c>
      <c r="Y1238" s="28"/>
      <c r="Z1238" s="28"/>
    </row>
    <row r="1239" spans="1:26" x14ac:dyDescent="0.35">
      <c r="A1239" s="1">
        <v>1973.07</v>
      </c>
      <c r="B1239" s="2">
        <v>105.8</v>
      </c>
      <c r="C1239" s="3">
        <v>3.2366700000000002</v>
      </c>
      <c r="D1239" s="4">
        <v>7.3833299999999999</v>
      </c>
      <c r="E1239" s="5">
        <v>44.3</v>
      </c>
      <c r="F1239" s="3">
        <f t="shared" si="271"/>
        <v>1973.5416666665735</v>
      </c>
      <c r="G1239" s="6">
        <v>7.13</v>
      </c>
      <c r="H1239" s="3">
        <f t="shared" si="263"/>
        <v>727.5338194130926</v>
      </c>
      <c r="I1239" s="3">
        <f t="shared" si="264"/>
        <v>22.256964908126417</v>
      </c>
      <c r="J1239" s="7">
        <f t="shared" si="272"/>
        <v>119815.83322085452</v>
      </c>
      <c r="K1239" s="3">
        <f t="shared" si="265"/>
        <v>50.771477078329582</v>
      </c>
      <c r="L1239" s="7">
        <f t="shared" si="266"/>
        <v>8361.4351218764823</v>
      </c>
      <c r="M1239" s="27">
        <f t="shared" si="260"/>
        <v>15.889518573988786</v>
      </c>
      <c r="N1239" s="9"/>
      <c r="O1239" s="10">
        <f t="shared" si="261"/>
        <v>18.565516582822468</v>
      </c>
      <c r="P1239" s="10"/>
      <c r="Q1239" s="29">
        <f t="shared" si="262"/>
        <v>2.898749194774479E-2</v>
      </c>
      <c r="R1239" s="6">
        <f t="shared" si="267"/>
        <v>0.98701058762603067</v>
      </c>
      <c r="S1239" s="6">
        <f t="shared" si="273"/>
        <v>11.324306863996544</v>
      </c>
      <c r="T1239" s="13">
        <f t="shared" si="268"/>
        <v>1.1185898648329529E-2</v>
      </c>
      <c r="U1239" s="67">
        <f t="shared" si="269"/>
        <v>-1.4708496170451557E-2</v>
      </c>
      <c r="V1239" s="13">
        <f t="shared" si="270"/>
        <v>2.5894394818781086E-2</v>
      </c>
      <c r="Y1239" s="28"/>
      <c r="Z1239" s="28"/>
    </row>
    <row r="1240" spans="1:26" x14ac:dyDescent="0.35">
      <c r="A1240" s="1">
        <v>1973.08</v>
      </c>
      <c r="B1240" s="2">
        <v>103.8</v>
      </c>
      <c r="C1240" s="3">
        <v>3.2533300000000001</v>
      </c>
      <c r="D1240" s="4">
        <v>7.53667</v>
      </c>
      <c r="E1240" s="5">
        <v>45.1</v>
      </c>
      <c r="F1240" s="3">
        <f t="shared" si="271"/>
        <v>1973.6249999999068</v>
      </c>
      <c r="G1240" s="6">
        <v>7.4</v>
      </c>
      <c r="H1240" s="3">
        <f t="shared" si="263"/>
        <v>701.11951662971171</v>
      </c>
      <c r="I1240" s="3">
        <f t="shared" si="264"/>
        <v>21.974693227716187</v>
      </c>
      <c r="J1240" s="7">
        <f t="shared" si="272"/>
        <v>115767.30387861187</v>
      </c>
      <c r="K1240" s="3">
        <f t="shared" si="265"/>
        <v>50.906612980709532</v>
      </c>
      <c r="L1240" s="7">
        <f t="shared" si="266"/>
        <v>8405.5873422236782</v>
      </c>
      <c r="M1240" s="27">
        <f t="shared" si="260"/>
        <v>15.278501094706121</v>
      </c>
      <c r="N1240" s="9"/>
      <c r="O1240" s="10">
        <f t="shared" si="261"/>
        <v>17.852222658614043</v>
      </c>
      <c r="P1240" s="10"/>
      <c r="Q1240" s="29">
        <f t="shared" si="262"/>
        <v>3.0662641868366564E-2</v>
      </c>
      <c r="R1240" s="6">
        <f t="shared" si="267"/>
        <v>1.0281999418118777</v>
      </c>
      <c r="S1240" s="6">
        <f t="shared" si="273"/>
        <v>10.978945392737891</v>
      </c>
      <c r="T1240" s="13">
        <f t="shared" si="268"/>
        <v>1.1895906260810163E-2</v>
      </c>
      <c r="U1240" s="67">
        <f t="shared" si="269"/>
        <v>-1.3727563292538103E-2</v>
      </c>
      <c r="V1240" s="13">
        <f t="shared" si="270"/>
        <v>2.5623469553348266E-2</v>
      </c>
      <c r="Y1240" s="28"/>
      <c r="Z1240" s="28"/>
    </row>
    <row r="1241" spans="1:26" x14ac:dyDescent="0.35">
      <c r="A1241" s="1">
        <v>1973.09</v>
      </c>
      <c r="B1241" s="2">
        <v>105.6</v>
      </c>
      <c r="C1241" s="3">
        <v>3.27</v>
      </c>
      <c r="D1241" s="4">
        <v>7.69</v>
      </c>
      <c r="E1241" s="5">
        <v>45.2</v>
      </c>
      <c r="F1241" s="3">
        <f t="shared" si="271"/>
        <v>1973.70833333324</v>
      </c>
      <c r="G1241" s="6">
        <v>7.09</v>
      </c>
      <c r="H1241" s="3">
        <f t="shared" si="263"/>
        <v>711.69961061946901</v>
      </c>
      <c r="I1241" s="3">
        <f t="shared" si="264"/>
        <v>22.038425442477877</v>
      </c>
      <c r="J1241" s="7">
        <f t="shared" si="272"/>
        <v>117817.51026969921</v>
      </c>
      <c r="K1241" s="3">
        <f t="shared" si="265"/>
        <v>51.827367477876109</v>
      </c>
      <c r="L1241" s="7">
        <f t="shared" si="266"/>
        <v>8579.7031626324533</v>
      </c>
      <c r="M1241" s="27">
        <f t="shared" si="260"/>
        <v>15.475308601805564</v>
      </c>
      <c r="N1241" s="9"/>
      <c r="O1241" s="10">
        <f t="shared" si="261"/>
        <v>18.082083727935444</v>
      </c>
      <c r="P1241" s="10"/>
      <c r="Q1241" s="29">
        <f t="shared" si="262"/>
        <v>3.3160456131076405E-2</v>
      </c>
      <c r="R1241" s="6">
        <f t="shared" si="267"/>
        <v>1.0275149478054186</v>
      </c>
      <c r="S1241" s="6">
        <f t="shared" si="273"/>
        <v>11.263576343583996</v>
      </c>
      <c r="T1241" s="13">
        <f t="shared" si="268"/>
        <v>1.2916279581847379E-2</v>
      </c>
      <c r="U1241" s="67">
        <f t="shared" si="269"/>
        <v>-1.4634266551174058E-2</v>
      </c>
      <c r="V1241" s="13">
        <f t="shared" si="270"/>
        <v>2.7550546133021436E-2</v>
      </c>
      <c r="Y1241" s="28"/>
      <c r="Z1241" s="28"/>
    </row>
    <row r="1242" spans="1:26" x14ac:dyDescent="0.35">
      <c r="A1242" s="1">
        <v>1973.1</v>
      </c>
      <c r="B1242" s="2">
        <v>109.8</v>
      </c>
      <c r="C1242" s="3">
        <v>3.30667</v>
      </c>
      <c r="D1242" s="4">
        <v>7.8466699999999996</v>
      </c>
      <c r="E1242" s="5">
        <v>45.6</v>
      </c>
      <c r="F1242" s="3">
        <f t="shared" si="271"/>
        <v>1973.7916666665733</v>
      </c>
      <c r="G1242" s="6">
        <v>6.79</v>
      </c>
      <c r="H1242" s="3">
        <f t="shared" si="263"/>
        <v>733.51456578947364</v>
      </c>
      <c r="I1242" s="3">
        <f t="shared" si="264"/>
        <v>22.090078408552632</v>
      </c>
      <c r="J1242" s="7">
        <f t="shared" si="272"/>
        <v>121733.58220955738</v>
      </c>
      <c r="K1242" s="3">
        <f t="shared" si="265"/>
        <v>52.41936919802631</v>
      </c>
      <c r="L1242" s="7">
        <f t="shared" si="266"/>
        <v>8699.4831285634573</v>
      </c>
      <c r="M1242" s="27">
        <f t="shared" si="260"/>
        <v>15.913516308933383</v>
      </c>
      <c r="N1242" s="9"/>
      <c r="O1242" s="10">
        <f t="shared" si="261"/>
        <v>18.592078071081119</v>
      </c>
      <c r="P1242" s="10"/>
      <c r="Q1242" s="29">
        <f t="shared" si="262"/>
        <v>3.495899613495182E-2</v>
      </c>
      <c r="R1242" s="6">
        <f t="shared" si="267"/>
        <v>1.0099911491177134</v>
      </c>
      <c r="S1242" s="6">
        <f t="shared" si="273"/>
        <v>11.471971189843391</v>
      </c>
      <c r="T1242" s="13">
        <f t="shared" si="268"/>
        <v>9.9629290667919701E-3</v>
      </c>
      <c r="U1242" s="67">
        <f t="shared" si="269"/>
        <v>-1.5151288843267774E-2</v>
      </c>
      <c r="V1242" s="13">
        <f t="shared" si="270"/>
        <v>2.5114217910059744E-2</v>
      </c>
      <c r="Y1242" s="28"/>
      <c r="Z1242" s="28"/>
    </row>
    <row r="1243" spans="1:26" x14ac:dyDescent="0.35">
      <c r="A1243" s="1">
        <v>1973.11</v>
      </c>
      <c r="B1243" s="2">
        <v>102</v>
      </c>
      <c r="C1243" s="3">
        <v>3.3433299999999999</v>
      </c>
      <c r="D1243" s="4">
        <v>8.0033300000000001</v>
      </c>
      <c r="E1243" s="5">
        <v>45.9</v>
      </c>
      <c r="F1243" s="3">
        <f t="shared" si="271"/>
        <v>1973.8749999999065</v>
      </c>
      <c r="G1243" s="6">
        <v>6.73</v>
      </c>
      <c r="H1243" s="3">
        <f t="shared" si="263"/>
        <v>676.95333333333338</v>
      </c>
      <c r="I1243" s="3">
        <f t="shared" si="264"/>
        <v>22.189003803267976</v>
      </c>
      <c r="J1243" s="7">
        <f t="shared" si="272"/>
        <v>112653.59092492318</v>
      </c>
      <c r="K1243" s="3">
        <f t="shared" si="265"/>
        <v>53.116479620261444</v>
      </c>
      <c r="L1243" s="7">
        <f t="shared" si="266"/>
        <v>8839.2535672271115</v>
      </c>
      <c r="M1243" s="27">
        <f t="shared" si="260"/>
        <v>14.65184515971057</v>
      </c>
      <c r="N1243" s="9"/>
      <c r="O1243" s="10">
        <f t="shared" si="261"/>
        <v>17.119742977139488</v>
      </c>
      <c r="P1243" s="10"/>
      <c r="Q1243" s="29">
        <f t="shared" si="262"/>
        <v>4.1652328760251128E-2</v>
      </c>
      <c r="R1243" s="6">
        <f t="shared" si="267"/>
        <v>1.0048865171192618</v>
      </c>
      <c r="S1243" s="6">
        <f t="shared" si="273"/>
        <v>11.510860022422449</v>
      </c>
      <c r="T1243" s="13">
        <f t="shared" si="268"/>
        <v>1.6454975003629579E-2</v>
      </c>
      <c r="U1243" s="67">
        <f t="shared" si="269"/>
        <v>-1.5597269561874794E-2</v>
      </c>
      <c r="V1243" s="13">
        <f t="shared" si="270"/>
        <v>3.2052244565504373E-2</v>
      </c>
      <c r="Y1243" s="28"/>
      <c r="Z1243" s="28"/>
    </row>
    <row r="1244" spans="1:26" x14ac:dyDescent="0.35">
      <c r="A1244" s="1">
        <v>1973.12</v>
      </c>
      <c r="B1244" s="2">
        <v>94.78</v>
      </c>
      <c r="C1244" s="3">
        <v>3.38</v>
      </c>
      <c r="D1244" s="4">
        <v>8.16</v>
      </c>
      <c r="E1244" s="5">
        <v>46.2</v>
      </c>
      <c r="F1244" s="3">
        <f t="shared" si="271"/>
        <v>1973.9583333332398</v>
      </c>
      <c r="G1244" s="6">
        <v>6.74</v>
      </c>
      <c r="H1244" s="3">
        <f t="shared" si="263"/>
        <v>624.95100909090911</v>
      </c>
      <c r="I1244" s="3">
        <f t="shared" si="264"/>
        <v>22.286710389610391</v>
      </c>
      <c r="J1244" s="7">
        <f t="shared" si="272"/>
        <v>104308.81275300069</v>
      </c>
      <c r="K1244" s="3">
        <f t="shared" si="265"/>
        <v>53.804602597402599</v>
      </c>
      <c r="L1244" s="7">
        <f t="shared" si="266"/>
        <v>8980.3746788825247</v>
      </c>
      <c r="M1244" s="27">
        <f t="shared" si="260"/>
        <v>13.49332968620589</v>
      </c>
      <c r="N1244" s="9"/>
      <c r="O1244" s="10">
        <f t="shared" si="261"/>
        <v>15.771102210645223</v>
      </c>
      <c r="P1244" s="10"/>
      <c r="Q1244" s="29">
        <f t="shared" si="262"/>
        <v>4.7752928053783464E-2</v>
      </c>
      <c r="R1244" s="6">
        <f t="shared" si="267"/>
        <v>0.98776947809049742</v>
      </c>
      <c r="S1244" s="6">
        <f t="shared" si="273"/>
        <v>11.491996945830225</v>
      </c>
      <c r="T1244" s="13">
        <f t="shared" si="268"/>
        <v>2.4077050220233875E-2</v>
      </c>
      <c r="U1244" s="67">
        <f t="shared" si="269"/>
        <v>-1.5376635272250416E-2</v>
      </c>
      <c r="V1244" s="13">
        <f t="shared" si="270"/>
        <v>3.9453685492484292E-2</v>
      </c>
      <c r="Y1244" s="28"/>
      <c r="Z1244" s="28"/>
    </row>
    <row r="1245" spans="1:26" x14ac:dyDescent="0.35">
      <c r="A1245" s="1">
        <v>1974.01</v>
      </c>
      <c r="B1245" s="2">
        <v>96.11</v>
      </c>
      <c r="C1245" s="3">
        <v>3.4</v>
      </c>
      <c r="D1245" s="4">
        <v>8.2266700000000004</v>
      </c>
      <c r="E1245" s="5">
        <v>46.6</v>
      </c>
      <c r="F1245" s="3">
        <f t="shared" si="271"/>
        <v>1974.0416666665731</v>
      </c>
      <c r="G1245" s="6">
        <v>6.99</v>
      </c>
      <c r="H1245" s="3">
        <f t="shared" si="263"/>
        <v>628.28096974248933</v>
      </c>
      <c r="I1245" s="3">
        <f t="shared" si="264"/>
        <v>22.226150214592277</v>
      </c>
      <c r="J1245" s="7">
        <f t="shared" si="272"/>
        <v>105173.7491175535</v>
      </c>
      <c r="K1245" s="3">
        <f t="shared" si="265"/>
        <v>53.778589172317602</v>
      </c>
      <c r="L1245" s="7">
        <f t="shared" si="266"/>
        <v>9002.4942945885323</v>
      </c>
      <c r="M1245" s="27">
        <f t="shared" si="260"/>
        <v>13.530721892513954</v>
      </c>
      <c r="N1245" s="9"/>
      <c r="O1245" s="10">
        <f t="shared" si="261"/>
        <v>15.819141518464644</v>
      </c>
      <c r="P1245" s="10"/>
      <c r="Q1245" s="29">
        <f t="shared" si="262"/>
        <v>4.5945965557319016E-2</v>
      </c>
      <c r="R1245" s="6">
        <f t="shared" si="267"/>
        <v>1.0079694972375672</v>
      </c>
      <c r="S1245" s="6">
        <f t="shared" si="273"/>
        <v>11.254006539345372</v>
      </c>
      <c r="T1245" s="13">
        <f t="shared" si="268"/>
        <v>2.4229443866256917E-2</v>
      </c>
      <c r="U1245" s="67">
        <f t="shared" si="269"/>
        <v>-1.2015977017232893E-2</v>
      </c>
      <c r="V1245" s="13">
        <f t="shared" si="270"/>
        <v>3.624542088348981E-2</v>
      </c>
      <c r="Y1245" s="28"/>
      <c r="Z1245" s="28"/>
    </row>
    <row r="1246" spans="1:26" x14ac:dyDescent="0.35">
      <c r="A1246" s="1">
        <v>1974.02</v>
      </c>
      <c r="B1246" s="2">
        <v>93.45</v>
      </c>
      <c r="C1246" s="3">
        <v>3.42</v>
      </c>
      <c r="D1246" s="4">
        <v>8.2933299999999992</v>
      </c>
      <c r="E1246" s="5">
        <v>47.2</v>
      </c>
      <c r="F1246" s="3">
        <f t="shared" si="271"/>
        <v>1974.1249999999063</v>
      </c>
      <c r="G1246" s="6">
        <v>6.96</v>
      </c>
      <c r="H1246" s="3">
        <f t="shared" si="263"/>
        <v>603.12669597457636</v>
      </c>
      <c r="I1246" s="3">
        <f t="shared" si="264"/>
        <v>22.072694491525425</v>
      </c>
      <c r="J1246" s="7">
        <f t="shared" si="272"/>
        <v>101270.85578289503</v>
      </c>
      <c r="K1246" s="3">
        <f t="shared" si="265"/>
        <v>53.525186961228812</v>
      </c>
      <c r="L1246" s="7">
        <f t="shared" si="266"/>
        <v>8987.401031460211</v>
      </c>
      <c r="M1246" s="27">
        <f t="shared" si="260"/>
        <v>12.95732128020539</v>
      </c>
      <c r="N1246" s="9"/>
      <c r="O1246" s="10">
        <f t="shared" si="261"/>
        <v>15.154292146338728</v>
      </c>
      <c r="P1246" s="10"/>
      <c r="Q1246" s="29">
        <f t="shared" si="262"/>
        <v>5.0850367922704129E-2</v>
      </c>
      <c r="R1246" s="6">
        <f t="shared" si="267"/>
        <v>0.98812468410760568</v>
      </c>
      <c r="S1246" s="6">
        <f t="shared" si="273"/>
        <v>11.199495796676839</v>
      </c>
      <c r="T1246" s="13">
        <f t="shared" si="268"/>
        <v>2.2230186502816274E-2</v>
      </c>
      <c r="U1246" s="67">
        <f t="shared" si="269"/>
        <v>-1.2036619668587267E-2</v>
      </c>
      <c r="V1246" s="13">
        <f t="shared" si="270"/>
        <v>3.4266806171403541E-2</v>
      </c>
      <c r="Y1246" s="28"/>
      <c r="Z1246" s="28"/>
    </row>
    <row r="1247" spans="1:26" x14ac:dyDescent="0.35">
      <c r="A1247" s="1">
        <v>1974.03</v>
      </c>
      <c r="B1247" s="2">
        <v>97.44</v>
      </c>
      <c r="C1247" s="3">
        <v>3.44</v>
      </c>
      <c r="D1247" s="4">
        <v>8.36</v>
      </c>
      <c r="E1247" s="5">
        <v>47.8</v>
      </c>
      <c r="F1247" s="3">
        <f t="shared" si="271"/>
        <v>1974.2083333332396</v>
      </c>
      <c r="G1247" s="6">
        <v>7.21</v>
      </c>
      <c r="H1247" s="3">
        <f t="shared" si="263"/>
        <v>620.98430460251052</v>
      </c>
      <c r="I1247" s="3">
        <f t="shared" si="264"/>
        <v>21.923091213389124</v>
      </c>
      <c r="J1247" s="7">
        <f t="shared" si="272"/>
        <v>104576.080879613</v>
      </c>
      <c r="K1247" s="3">
        <f t="shared" si="265"/>
        <v>53.278210041841007</v>
      </c>
      <c r="L1247" s="7">
        <f t="shared" si="266"/>
        <v>8972.2499605250887</v>
      </c>
      <c r="M1247" s="27">
        <f t="shared" si="260"/>
        <v>13.310364239140164</v>
      </c>
      <c r="N1247" s="9"/>
      <c r="O1247" s="10">
        <f t="shared" si="261"/>
        <v>15.571122142264313</v>
      </c>
      <c r="P1247" s="10"/>
      <c r="Q1247" s="29">
        <f t="shared" si="262"/>
        <v>4.7622016397860817E-2</v>
      </c>
      <c r="R1247" s="6">
        <f t="shared" si="267"/>
        <v>0.98507465515458947</v>
      </c>
      <c r="S1247" s="6">
        <f t="shared" si="273"/>
        <v>10.927588226428282</v>
      </c>
      <c r="T1247" s="13">
        <f t="shared" si="268"/>
        <v>1.9205013338245092E-2</v>
      </c>
      <c r="U1247" s="67">
        <f t="shared" si="269"/>
        <v>-1.1549315348687084E-2</v>
      </c>
      <c r="V1247" s="13">
        <f t="shared" si="270"/>
        <v>3.0754328686932175E-2</v>
      </c>
      <c r="Y1247" s="28"/>
      <c r="Z1247" s="28"/>
    </row>
    <row r="1248" spans="1:26" x14ac:dyDescent="0.35">
      <c r="A1248" s="1">
        <v>1974.04</v>
      </c>
      <c r="B1248" s="2">
        <v>92.46</v>
      </c>
      <c r="C1248" s="3">
        <v>3.46</v>
      </c>
      <c r="D1248" s="4">
        <v>8.4866700000000002</v>
      </c>
      <c r="E1248" s="5">
        <v>48</v>
      </c>
      <c r="F1248" s="3">
        <f t="shared" si="271"/>
        <v>1974.2916666665728</v>
      </c>
      <c r="G1248" s="6">
        <v>7.51</v>
      </c>
      <c r="H1248" s="3">
        <f t="shared" si="263"/>
        <v>586.79161124999996</v>
      </c>
      <c r="I1248" s="3">
        <f t="shared" si="264"/>
        <v>21.958673750000003</v>
      </c>
      <c r="J1248" s="7">
        <f t="shared" si="272"/>
        <v>99126.063592112972</v>
      </c>
      <c r="K1248" s="3">
        <f t="shared" si="265"/>
        <v>53.860120738125005</v>
      </c>
      <c r="L1248" s="7">
        <f t="shared" si="266"/>
        <v>9098.5311497434304</v>
      </c>
      <c r="M1248" s="27">
        <f t="shared" si="260"/>
        <v>12.550411048540907</v>
      </c>
      <c r="N1248" s="9"/>
      <c r="O1248" s="10">
        <f t="shared" si="261"/>
        <v>14.688309996556297</v>
      </c>
      <c r="P1248" s="10"/>
      <c r="Q1248" s="29">
        <f t="shared" si="262"/>
        <v>4.9607504754646897E-2</v>
      </c>
      <c r="R1248" s="6">
        <f t="shared" si="267"/>
        <v>1.0013886996776262</v>
      </c>
      <c r="S1248" s="6">
        <f t="shared" si="273"/>
        <v>10.719638161304275</v>
      </c>
      <c r="T1248" s="13">
        <f t="shared" si="268"/>
        <v>2.4697271508143048E-2</v>
      </c>
      <c r="U1248" s="67">
        <f t="shared" si="269"/>
        <v>-1.0846436354005617E-2</v>
      </c>
      <c r="V1248" s="13">
        <f t="shared" si="270"/>
        <v>3.5543707862148666E-2</v>
      </c>
      <c r="Y1248" s="28"/>
      <c r="Z1248" s="28"/>
    </row>
    <row r="1249" spans="1:26" x14ac:dyDescent="0.35">
      <c r="A1249" s="1">
        <v>1974.05</v>
      </c>
      <c r="B1249" s="2">
        <v>89.67</v>
      </c>
      <c r="C1249" s="3">
        <v>3.48</v>
      </c>
      <c r="D1249" s="4">
        <v>8.6133299999999995</v>
      </c>
      <c r="E1249" s="5">
        <v>48.6</v>
      </c>
      <c r="F1249" s="3">
        <f t="shared" si="271"/>
        <v>1974.3749999999061</v>
      </c>
      <c r="G1249" s="6">
        <v>7.58</v>
      </c>
      <c r="H1249" s="3">
        <f t="shared" si="263"/>
        <v>562.05930925925929</v>
      </c>
      <c r="I1249" s="3">
        <f t="shared" si="264"/>
        <v>21.812940740740743</v>
      </c>
      <c r="J1249" s="7">
        <f t="shared" si="272"/>
        <v>95255.132611195062</v>
      </c>
      <c r="K1249" s="3">
        <f t="shared" si="265"/>
        <v>53.989096801851851</v>
      </c>
      <c r="L1249" s="7">
        <f t="shared" si="266"/>
        <v>9149.8147805730423</v>
      </c>
      <c r="M1249" s="27">
        <f t="shared" si="260"/>
        <v>11.995436947329662</v>
      </c>
      <c r="N1249" s="9"/>
      <c r="O1249" s="10">
        <f t="shared" si="261"/>
        <v>14.045930080444705</v>
      </c>
      <c r="P1249" s="10"/>
      <c r="Q1249" s="29">
        <f t="shared" si="262"/>
        <v>5.3892868651376019E-2</v>
      </c>
      <c r="R1249" s="6">
        <f t="shared" si="267"/>
        <v>1.0091041723610832</v>
      </c>
      <c r="S1249" s="6">
        <f t="shared" si="273"/>
        <v>10.601999525296936</v>
      </c>
      <c r="T1249" s="13">
        <f t="shared" si="268"/>
        <v>2.8230560552379602E-2</v>
      </c>
      <c r="U1249" s="67">
        <f t="shared" si="269"/>
        <v>-1.3270756867215239E-2</v>
      </c>
      <c r="V1249" s="13">
        <f t="shared" si="270"/>
        <v>4.1501317419594841E-2</v>
      </c>
      <c r="Y1249" s="28"/>
      <c r="Z1249" s="28"/>
    </row>
    <row r="1250" spans="1:26" x14ac:dyDescent="0.35">
      <c r="A1250" s="1">
        <v>1974.06</v>
      </c>
      <c r="B1250" s="2">
        <v>89.79</v>
      </c>
      <c r="C1250" s="3">
        <v>3.5</v>
      </c>
      <c r="D1250" s="4">
        <v>8.74</v>
      </c>
      <c r="E1250" s="5">
        <v>49</v>
      </c>
      <c r="F1250" s="3">
        <f t="shared" si="271"/>
        <v>1974.4583333332394</v>
      </c>
      <c r="G1250" s="6">
        <v>7.54</v>
      </c>
      <c r="H1250" s="3">
        <f t="shared" si="263"/>
        <v>558.2171002040817</v>
      </c>
      <c r="I1250" s="3">
        <f t="shared" si="264"/>
        <v>21.75921428571429</v>
      </c>
      <c r="J1250" s="7">
        <f t="shared" si="272"/>
        <v>94911.277328139928</v>
      </c>
      <c r="K1250" s="3">
        <f t="shared" si="265"/>
        <v>54.335866530612243</v>
      </c>
      <c r="L1250" s="7">
        <f t="shared" si="266"/>
        <v>9238.4960891852406</v>
      </c>
      <c r="M1250" s="27">
        <f t="shared" si="260"/>
        <v>11.888498820078999</v>
      </c>
      <c r="N1250" s="9"/>
      <c r="O1250" s="10">
        <f t="shared" si="261"/>
        <v>13.927722593419727</v>
      </c>
      <c r="P1250" s="10"/>
      <c r="Q1250" s="29">
        <f t="shared" si="262"/>
        <v>5.5562453619213095E-2</v>
      </c>
      <c r="R1250" s="6">
        <f t="shared" si="267"/>
        <v>0.98768742668372878</v>
      </c>
      <c r="S1250" s="6">
        <f t="shared" si="273"/>
        <v>10.611187083234322</v>
      </c>
      <c r="T1250" s="13">
        <f t="shared" si="268"/>
        <v>2.6390310882116186E-2</v>
      </c>
      <c r="U1250" s="67">
        <f t="shared" si="269"/>
        <v>-1.3344768012055308E-2</v>
      </c>
      <c r="V1250" s="13">
        <f t="shared" si="270"/>
        <v>3.9735078894171494E-2</v>
      </c>
      <c r="Y1250" s="28"/>
      <c r="Z1250" s="28"/>
    </row>
    <row r="1251" spans="1:26" x14ac:dyDescent="0.35">
      <c r="A1251" s="1">
        <v>1974.07</v>
      </c>
      <c r="B1251" s="2">
        <v>79.31</v>
      </c>
      <c r="C1251" s="3">
        <v>3.53</v>
      </c>
      <c r="D1251" s="4">
        <v>8.8633299999999995</v>
      </c>
      <c r="E1251" s="5">
        <v>49.4</v>
      </c>
      <c r="F1251" s="3">
        <f t="shared" si="271"/>
        <v>1974.5416666665726</v>
      </c>
      <c r="G1251" s="6">
        <v>7.81</v>
      </c>
      <c r="H1251" s="3">
        <f t="shared" si="263"/>
        <v>489.07137631578951</v>
      </c>
      <c r="I1251" s="3">
        <f t="shared" si="264"/>
        <v>21.768023684210529</v>
      </c>
      <c r="J1251" s="7">
        <f t="shared" si="272"/>
        <v>83463.151268794551</v>
      </c>
      <c r="K1251" s="3">
        <f t="shared" si="265"/>
        <v>54.656424181578956</v>
      </c>
      <c r="L1251" s="7">
        <f t="shared" si="266"/>
        <v>9327.4675644338022</v>
      </c>
      <c r="M1251" s="27">
        <f t="shared" si="260"/>
        <v>10.394141805327054</v>
      </c>
      <c r="N1251" s="9"/>
      <c r="O1251" s="10">
        <f t="shared" si="261"/>
        <v>12.188506545695988</v>
      </c>
      <c r="P1251" s="10"/>
      <c r="Q1251" s="29">
        <f t="shared" si="262"/>
        <v>6.5469660475618724E-2</v>
      </c>
      <c r="R1251" s="6">
        <f t="shared" si="267"/>
        <v>0.99082437643708132</v>
      </c>
      <c r="S1251" s="6">
        <f t="shared" si="273"/>
        <v>10.395673424102574</v>
      </c>
      <c r="T1251" s="13">
        <f t="shared" si="268"/>
        <v>3.8321555671837704E-2</v>
      </c>
      <c r="U1251" s="67">
        <f t="shared" si="269"/>
        <v>-9.520370637920994E-3</v>
      </c>
      <c r="V1251" s="13">
        <f t="shared" si="270"/>
        <v>4.7841926309758698E-2</v>
      </c>
      <c r="Y1251" s="28"/>
      <c r="Z1251" s="28"/>
    </row>
    <row r="1252" spans="1:26" x14ac:dyDescent="0.35">
      <c r="A1252" s="1">
        <v>1974.08</v>
      </c>
      <c r="B1252" s="2">
        <v>76.03</v>
      </c>
      <c r="C1252" s="3">
        <v>3.56</v>
      </c>
      <c r="D1252" s="4">
        <v>8.9866700000000002</v>
      </c>
      <c r="E1252" s="5">
        <v>50</v>
      </c>
      <c r="F1252" s="3">
        <f t="shared" si="271"/>
        <v>1974.6249999999059</v>
      </c>
      <c r="G1252" s="6">
        <v>8.0399999999999991</v>
      </c>
      <c r="H1252" s="3">
        <f t="shared" si="263"/>
        <v>463.21885740000005</v>
      </c>
      <c r="I1252" s="3">
        <f t="shared" si="264"/>
        <v>21.689584800000002</v>
      </c>
      <c r="J1252" s="7">
        <f t="shared" si="272"/>
        <v>79359.709448149602</v>
      </c>
      <c r="K1252" s="3">
        <f t="shared" si="265"/>
        <v>54.752005908600005</v>
      </c>
      <c r="L1252" s="7">
        <f t="shared" si="266"/>
        <v>9380.2383283756753</v>
      </c>
      <c r="M1252" s="27">
        <f t="shared" si="260"/>
        <v>9.8241957231412016</v>
      </c>
      <c r="N1252" s="9"/>
      <c r="O1252" s="10">
        <f t="shared" si="261"/>
        <v>11.532942434954489</v>
      </c>
      <c r="P1252" s="10"/>
      <c r="Q1252" s="29">
        <f t="shared" si="262"/>
        <v>7.0354100557487753E-2</v>
      </c>
      <c r="R1252" s="6">
        <f t="shared" si="267"/>
        <v>1.0066999999999999</v>
      </c>
      <c r="S1252" s="6">
        <f t="shared" si="273"/>
        <v>10.176683198423012</v>
      </c>
      <c r="T1252" s="13">
        <f t="shared" si="268"/>
        <v>5.2398375851310242E-2</v>
      </c>
      <c r="U1252" s="67">
        <f t="shared" si="269"/>
        <v>-3.2127273530165867E-3</v>
      </c>
      <c r="V1252" s="13">
        <f t="shared" si="270"/>
        <v>5.5611103204326828E-2</v>
      </c>
      <c r="Y1252" s="28"/>
      <c r="Z1252" s="28"/>
    </row>
    <row r="1253" spans="1:26" x14ac:dyDescent="0.35">
      <c r="A1253" s="1">
        <v>1974.09</v>
      </c>
      <c r="B1253" s="2">
        <v>68.12</v>
      </c>
      <c r="C1253" s="3">
        <v>3.59</v>
      </c>
      <c r="D1253" s="4">
        <v>9.11</v>
      </c>
      <c r="E1253" s="5">
        <v>50.6</v>
      </c>
      <c r="F1253" s="3">
        <f t="shared" si="271"/>
        <v>1974.7083333332391</v>
      </c>
      <c r="G1253" s="6">
        <v>8.0399999999999991</v>
      </c>
      <c r="H1253" s="3">
        <f t="shared" si="263"/>
        <v>410.10528616600794</v>
      </c>
      <c r="I1253" s="3">
        <f t="shared" si="264"/>
        <v>21.613006126482215</v>
      </c>
      <c r="J1253" s="7">
        <f t="shared" si="272"/>
        <v>70568.737264507989</v>
      </c>
      <c r="K1253" s="3">
        <f t="shared" si="265"/>
        <v>54.845260671936757</v>
      </c>
      <c r="L1253" s="7">
        <f t="shared" si="266"/>
        <v>9437.4808643521392</v>
      </c>
      <c r="M1253" s="27">
        <f t="shared" si="260"/>
        <v>8.6804213056463375</v>
      </c>
      <c r="N1253" s="9"/>
      <c r="O1253" s="10">
        <f t="shared" si="261"/>
        <v>10.206222645077469</v>
      </c>
      <c r="P1253" s="10"/>
      <c r="Q1253" s="29">
        <f t="shared" si="262"/>
        <v>8.4680210820316529E-2</v>
      </c>
      <c r="R1253" s="6">
        <f t="shared" si="267"/>
        <v>1.016304763687051</v>
      </c>
      <c r="S1253" s="6">
        <f t="shared" si="273"/>
        <v>10.123386339775145</v>
      </c>
      <c r="T1253" s="13">
        <f t="shared" si="268"/>
        <v>6.5807880219376891E-2</v>
      </c>
      <c r="U1253" s="67">
        <f t="shared" si="269"/>
        <v>-1.0004189719038381E-3</v>
      </c>
      <c r="V1253" s="13">
        <f t="shared" si="270"/>
        <v>6.6808299191280729E-2</v>
      </c>
      <c r="Y1253" s="28"/>
      <c r="Z1253" s="28"/>
    </row>
    <row r="1254" spans="1:26" x14ac:dyDescent="0.35">
      <c r="A1254" s="1">
        <v>1974.1</v>
      </c>
      <c r="B1254" s="2">
        <v>69.44</v>
      </c>
      <c r="C1254" s="3">
        <v>3.5933299999999999</v>
      </c>
      <c r="D1254" s="4">
        <v>9.0366700000000009</v>
      </c>
      <c r="E1254" s="5">
        <v>51.1</v>
      </c>
      <c r="F1254" s="3">
        <f t="shared" si="271"/>
        <v>1974.7916666665724</v>
      </c>
      <c r="G1254" s="6">
        <v>7.9</v>
      </c>
      <c r="H1254" s="3">
        <f t="shared" si="263"/>
        <v>413.96159999999998</v>
      </c>
      <c r="I1254" s="3">
        <f t="shared" si="264"/>
        <v>21.421380128571428</v>
      </c>
      <c r="J1254" s="7">
        <f t="shared" si="272"/>
        <v>71539.484346703219</v>
      </c>
      <c r="K1254" s="3">
        <f t="shared" si="265"/>
        <v>53.871462728571437</v>
      </c>
      <c r="L1254" s="7">
        <f t="shared" si="266"/>
        <v>9309.8892858773434</v>
      </c>
      <c r="M1254" s="27">
        <f t="shared" si="260"/>
        <v>8.744983833809588</v>
      </c>
      <c r="N1254" s="9"/>
      <c r="O1254" s="10">
        <f t="shared" si="261"/>
        <v>10.297190694389558</v>
      </c>
      <c r="P1254" s="10"/>
      <c r="Q1254" s="29">
        <f t="shared" si="262"/>
        <v>8.626254316371848E-2</v>
      </c>
      <c r="R1254" s="6">
        <f t="shared" si="267"/>
        <v>1.0218213915607526</v>
      </c>
      <c r="S1254" s="6">
        <f t="shared" si="273"/>
        <v>10.187776038061639</v>
      </c>
      <c r="T1254" s="13">
        <f t="shared" si="268"/>
        <v>6.3612158967854215E-2</v>
      </c>
      <c r="U1254" s="67">
        <f t="shared" si="269"/>
        <v>1.1449390348712285E-3</v>
      </c>
      <c r="V1254" s="13">
        <f t="shared" si="270"/>
        <v>6.2467219932982987E-2</v>
      </c>
      <c r="Y1254" s="28"/>
      <c r="Z1254" s="28"/>
    </row>
    <row r="1255" spans="1:26" x14ac:dyDescent="0.35">
      <c r="A1255" s="1">
        <v>1974.11</v>
      </c>
      <c r="B1255" s="2">
        <v>71.739999999999995</v>
      </c>
      <c r="C1255" s="3">
        <v>3.59667</v>
      </c>
      <c r="D1255" s="4">
        <v>8.9633299999999991</v>
      </c>
      <c r="E1255" s="5">
        <v>51.5</v>
      </c>
      <c r="F1255" s="3">
        <f t="shared" si="271"/>
        <v>1974.8749999999056</v>
      </c>
      <c r="G1255" s="6">
        <v>7.68</v>
      </c>
      <c r="H1255" s="3">
        <f t="shared" si="263"/>
        <v>424.35115456310677</v>
      </c>
      <c r="I1255" s="3">
        <f t="shared" si="264"/>
        <v>21.274756998640775</v>
      </c>
      <c r="J1255" s="7">
        <f t="shared" si="272"/>
        <v>73641.359186004614</v>
      </c>
      <c r="K1255" s="3">
        <f t="shared" si="265"/>
        <v>53.019228244077667</v>
      </c>
      <c r="L1255" s="7">
        <f t="shared" si="266"/>
        <v>9200.8893787662491</v>
      </c>
      <c r="M1255" s="27">
        <f t="shared" si="260"/>
        <v>8.948984512755608</v>
      </c>
      <c r="N1255" s="9"/>
      <c r="O1255" s="10">
        <f t="shared" si="261"/>
        <v>10.55151501033523</v>
      </c>
      <c r="P1255" s="10"/>
      <c r="Q1255" s="29">
        <f t="shared" si="262"/>
        <v>8.6337963625103528E-2</v>
      </c>
      <c r="R1255" s="6">
        <f t="shared" si="267"/>
        <v>1.0239057981194166</v>
      </c>
      <c r="S1255" s="6">
        <f t="shared" si="273"/>
        <v>10.329232439670005</v>
      </c>
      <c r="T1255" s="13">
        <f t="shared" si="268"/>
        <v>6.1895250998547979E-2</v>
      </c>
      <c r="U1255" s="67">
        <f t="shared" si="269"/>
        <v>4.1611956541700579E-3</v>
      </c>
      <c r="V1255" s="13">
        <f t="shared" si="270"/>
        <v>5.7734055344377921E-2</v>
      </c>
      <c r="Y1255" s="28"/>
      <c r="Z1255" s="28"/>
    </row>
    <row r="1256" spans="1:26" x14ac:dyDescent="0.35">
      <c r="A1256" s="1">
        <v>1974.12</v>
      </c>
      <c r="B1256" s="2">
        <v>67.069999999999993</v>
      </c>
      <c r="C1256" s="3">
        <v>3.6</v>
      </c>
      <c r="D1256" s="4">
        <v>8.89</v>
      </c>
      <c r="E1256" s="5">
        <v>51.9</v>
      </c>
      <c r="F1256" s="3">
        <f t="shared" si="271"/>
        <v>1974.9583333332389</v>
      </c>
      <c r="G1256" s="6">
        <v>7.43</v>
      </c>
      <c r="H1256" s="3">
        <f t="shared" si="263"/>
        <v>393.66988497109827</v>
      </c>
      <c r="I1256" s="3">
        <f t="shared" si="264"/>
        <v>21.130335260115611</v>
      </c>
      <c r="J1256" s="7">
        <f t="shared" si="272"/>
        <v>68622.548340264868</v>
      </c>
      <c r="K1256" s="3">
        <f t="shared" si="265"/>
        <v>52.18018901734105</v>
      </c>
      <c r="L1256" s="7">
        <f t="shared" si="266"/>
        <v>9095.7873079611581</v>
      </c>
      <c r="M1256" s="27">
        <f t="shared" si="260"/>
        <v>8.2890600559230858</v>
      </c>
      <c r="N1256" s="9"/>
      <c r="O1256" s="10">
        <f t="shared" si="261"/>
        <v>9.7894832311996289</v>
      </c>
      <c r="P1256" s="10"/>
      <c r="Q1256" s="29">
        <f t="shared" si="262"/>
        <v>9.8548157675612258E-2</v>
      </c>
      <c r="R1256" s="6">
        <f t="shared" si="267"/>
        <v>1.001305009112839</v>
      </c>
      <c r="S1256" s="6">
        <f t="shared" si="273"/>
        <v>10.494649147065823</v>
      </c>
      <c r="T1256" s="13">
        <f t="shared" si="268"/>
        <v>6.8660825719678575E-2</v>
      </c>
      <c r="U1256" s="67">
        <f t="shared" si="269"/>
        <v>3.9393603191506532E-3</v>
      </c>
      <c r="V1256" s="13">
        <f t="shared" si="270"/>
        <v>6.4721465400527922E-2</v>
      </c>
      <c r="Y1256" s="28"/>
      <c r="Z1256" s="28"/>
    </row>
    <row r="1257" spans="1:26" x14ac:dyDescent="0.35">
      <c r="A1257" s="1">
        <v>1975.01</v>
      </c>
      <c r="B1257" s="2">
        <v>72.56</v>
      </c>
      <c r="C1257" s="3">
        <v>3.6233300000000002</v>
      </c>
      <c r="D1257" s="4">
        <v>8.7433300000000003</v>
      </c>
      <c r="E1257" s="5">
        <v>52.1</v>
      </c>
      <c r="F1257" s="3">
        <f t="shared" si="271"/>
        <v>1975.0416666665722</v>
      </c>
      <c r="G1257" s="6">
        <v>7.5</v>
      </c>
      <c r="H1257" s="3">
        <f t="shared" si="263"/>
        <v>424.25873781190023</v>
      </c>
      <c r="I1257" s="3">
        <f t="shared" si="264"/>
        <v>21.185631373704418</v>
      </c>
      <c r="J1257" s="7">
        <f t="shared" si="272"/>
        <v>74262.390549664779</v>
      </c>
      <c r="K1257" s="3">
        <f t="shared" si="265"/>
        <v>51.12230085547025</v>
      </c>
      <c r="L1257" s="7">
        <f t="shared" si="266"/>
        <v>8948.4645419597637</v>
      </c>
      <c r="M1257" s="27">
        <f t="shared" si="260"/>
        <v>8.9209955084042534</v>
      </c>
      <c r="N1257" s="9"/>
      <c r="O1257" s="10">
        <f t="shared" si="261"/>
        <v>10.549889518230223</v>
      </c>
      <c r="P1257" s="10"/>
      <c r="Q1257" s="29">
        <f t="shared" si="262"/>
        <v>8.9707103762060467E-2</v>
      </c>
      <c r="R1257" s="6">
        <f t="shared" si="267"/>
        <v>1.0139660362715821</v>
      </c>
      <c r="S1257" s="6">
        <f t="shared" si="273"/>
        <v>10.468005624484324</v>
      </c>
      <c r="T1257" s="13">
        <f t="shared" si="268"/>
        <v>6.4931914539633206E-2</v>
      </c>
      <c r="U1257" s="67">
        <f t="shared" si="269"/>
        <v>5.6681404395635404E-3</v>
      </c>
      <c r="V1257" s="13">
        <f t="shared" si="270"/>
        <v>5.9263774100069666E-2</v>
      </c>
      <c r="Y1257" s="28"/>
      <c r="Z1257" s="28"/>
    </row>
    <row r="1258" spans="1:26" x14ac:dyDescent="0.35">
      <c r="A1258" s="1">
        <v>1975.02</v>
      </c>
      <c r="B1258" s="2">
        <v>80.099999999999994</v>
      </c>
      <c r="C1258" s="3">
        <v>3.6466699999999999</v>
      </c>
      <c r="D1258" s="4">
        <v>8.5966699999999996</v>
      </c>
      <c r="E1258" s="5">
        <v>52.5</v>
      </c>
      <c r="F1258" s="3">
        <f t="shared" si="271"/>
        <v>1975.1249999999054</v>
      </c>
      <c r="G1258" s="6">
        <v>7.39</v>
      </c>
      <c r="H1258" s="3">
        <f t="shared" si="263"/>
        <v>464.77681714285711</v>
      </c>
      <c r="I1258" s="3">
        <f t="shared" si="264"/>
        <v>21.159646389142857</v>
      </c>
      <c r="J1258" s="7">
        <f t="shared" si="272"/>
        <v>81663.337924676482</v>
      </c>
      <c r="K1258" s="3">
        <f t="shared" si="265"/>
        <v>49.881809246285712</v>
      </c>
      <c r="L1258" s="7">
        <f t="shared" si="266"/>
        <v>8764.4540229329414</v>
      </c>
      <c r="M1258" s="27">
        <f t="shared" si="260"/>
        <v>9.7622467161664748</v>
      </c>
      <c r="N1258" s="9"/>
      <c r="O1258" s="10">
        <f t="shared" si="261"/>
        <v>11.556048733542461</v>
      </c>
      <c r="P1258" s="10"/>
      <c r="Q1258" s="29">
        <f t="shared" si="262"/>
        <v>8.1952795686783514E-2</v>
      </c>
      <c r="R1258" s="6">
        <f t="shared" si="267"/>
        <v>0.98265975689433727</v>
      </c>
      <c r="S1258" s="6">
        <f t="shared" si="273"/>
        <v>10.53333205895003</v>
      </c>
      <c r="T1258" s="13">
        <f t="shared" si="268"/>
        <v>6.031504536004384E-2</v>
      </c>
      <c r="U1258" s="67">
        <f t="shared" si="269"/>
        <v>4.7498443692819414E-3</v>
      </c>
      <c r="V1258" s="13">
        <f t="shared" si="270"/>
        <v>5.5565200990761898E-2</v>
      </c>
      <c r="Y1258" s="28"/>
      <c r="Z1258" s="28"/>
    </row>
    <row r="1259" spans="1:26" x14ac:dyDescent="0.35">
      <c r="A1259" s="1">
        <v>1975.03</v>
      </c>
      <c r="B1259" s="2">
        <v>83.78</v>
      </c>
      <c r="C1259" s="3">
        <v>3.67</v>
      </c>
      <c r="D1259" s="4">
        <v>8.4499999999999993</v>
      </c>
      <c r="E1259" s="5">
        <v>52.7</v>
      </c>
      <c r="F1259" s="3">
        <f t="shared" si="271"/>
        <v>1975.2083333332387</v>
      </c>
      <c r="G1259" s="6">
        <v>7.73</v>
      </c>
      <c r="H1259" s="3">
        <f t="shared" si="263"/>
        <v>484.2849643263757</v>
      </c>
      <c r="I1259" s="3">
        <f t="shared" si="264"/>
        <v>21.214201707779885</v>
      </c>
      <c r="J1259" s="7">
        <f t="shared" si="272"/>
        <v>85401.624550039764</v>
      </c>
      <c r="K1259" s="3">
        <f t="shared" si="265"/>
        <v>48.84468785578747</v>
      </c>
      <c r="L1259" s="7">
        <f t="shared" si="266"/>
        <v>8613.5560688450223</v>
      </c>
      <c r="M1259" s="27">
        <f t="shared" si="260"/>
        <v>10.163796767444042</v>
      </c>
      <c r="N1259" s="9"/>
      <c r="O1259" s="10">
        <f t="shared" si="261"/>
        <v>12.041659481362906</v>
      </c>
      <c r="P1259" s="10"/>
      <c r="Q1259" s="29">
        <f t="shared" si="262"/>
        <v>7.4569236357281521E-2</v>
      </c>
      <c r="R1259" s="6">
        <f t="shared" si="267"/>
        <v>0.97262439769767806</v>
      </c>
      <c r="S1259" s="6">
        <f t="shared" si="273"/>
        <v>10.311399996538825</v>
      </c>
      <c r="T1259" s="13">
        <f t="shared" si="268"/>
        <v>5.4678490262492829E-2</v>
      </c>
      <c r="U1259" s="67">
        <f t="shared" si="269"/>
        <v>5.4239159836235729E-3</v>
      </c>
      <c r="V1259" s="13">
        <f t="shared" si="270"/>
        <v>4.9254574278869256E-2</v>
      </c>
      <c r="Y1259" s="28"/>
      <c r="Z1259" s="28"/>
    </row>
    <row r="1260" spans="1:26" x14ac:dyDescent="0.35">
      <c r="A1260" s="1">
        <v>1975.04</v>
      </c>
      <c r="B1260" s="2">
        <v>84.72</v>
      </c>
      <c r="C1260" s="3">
        <v>3.6833300000000002</v>
      </c>
      <c r="D1260" s="4">
        <v>8.2866700000000009</v>
      </c>
      <c r="E1260" s="5">
        <v>52.9</v>
      </c>
      <c r="F1260" s="3">
        <f t="shared" si="271"/>
        <v>1975.2916666665719</v>
      </c>
      <c r="G1260" s="6">
        <v>8.23</v>
      </c>
      <c r="H1260" s="3">
        <f t="shared" si="263"/>
        <v>487.86708657844991</v>
      </c>
      <c r="I1260" s="3">
        <f t="shared" si="264"/>
        <v>21.210758687523633</v>
      </c>
      <c r="J1260" s="7">
        <f t="shared" si="272"/>
        <v>86345.019171263644</v>
      </c>
      <c r="K1260" s="3">
        <f t="shared" si="265"/>
        <v>47.719470613043484</v>
      </c>
      <c r="L1260" s="7">
        <f t="shared" si="266"/>
        <v>8445.617091783939</v>
      </c>
      <c r="M1260" s="27">
        <f t="shared" si="260"/>
        <v>10.233076136605924</v>
      </c>
      <c r="N1260" s="9"/>
      <c r="O1260" s="10">
        <f t="shared" si="261"/>
        <v>12.133964603730426</v>
      </c>
      <c r="P1260" s="10"/>
      <c r="Q1260" s="29">
        <f t="shared" si="262"/>
        <v>6.8966142111467607E-2</v>
      </c>
      <c r="R1260" s="6">
        <f t="shared" si="267"/>
        <v>1.0184408106982208</v>
      </c>
      <c r="S1260" s="6">
        <f t="shared" si="273"/>
        <v>9.9912019361534021</v>
      </c>
      <c r="T1260" s="13">
        <f t="shared" si="268"/>
        <v>5.4102054931585153E-2</v>
      </c>
      <c r="U1260" s="67">
        <f t="shared" si="269"/>
        <v>1.163394002838225E-2</v>
      </c>
      <c r="V1260" s="13">
        <f t="shared" si="270"/>
        <v>4.2468114903202903E-2</v>
      </c>
      <c r="Y1260" s="28"/>
      <c r="Z1260" s="28"/>
    </row>
    <row r="1261" spans="1:26" x14ac:dyDescent="0.35">
      <c r="A1261" s="1">
        <v>1975.05</v>
      </c>
      <c r="B1261" s="2">
        <v>90.1</v>
      </c>
      <c r="C1261" s="3">
        <v>3.6966700000000001</v>
      </c>
      <c r="D1261" s="4">
        <v>8.1233299999999993</v>
      </c>
      <c r="E1261" s="5">
        <v>53.2</v>
      </c>
      <c r="F1261" s="3">
        <f t="shared" si="271"/>
        <v>1975.3749999999052</v>
      </c>
      <c r="G1261" s="6">
        <v>8.06</v>
      </c>
      <c r="H1261" s="3">
        <f t="shared" si="263"/>
        <v>515.92242293233073</v>
      </c>
      <c r="I1261" s="3">
        <f t="shared" si="264"/>
        <v>21.167535440413534</v>
      </c>
      <c r="J1261" s="7">
        <f t="shared" si="272"/>
        <v>91622.579181526075</v>
      </c>
      <c r="K1261" s="3">
        <f t="shared" si="265"/>
        <v>46.515073206202999</v>
      </c>
      <c r="L1261" s="7">
        <f t="shared" si="266"/>
        <v>8260.6042857121665</v>
      </c>
      <c r="M1261" s="27">
        <f t="shared" si="260"/>
        <v>10.818139119335815</v>
      </c>
      <c r="N1261" s="9"/>
      <c r="O1261" s="10">
        <f t="shared" si="261"/>
        <v>12.83613251430952</v>
      </c>
      <c r="P1261" s="10"/>
      <c r="Q1261" s="29">
        <f t="shared" si="262"/>
        <v>6.5977109538501513E-2</v>
      </c>
      <c r="R1261" s="6">
        <f t="shared" si="267"/>
        <v>1.0204615670414772</v>
      </c>
      <c r="S1261" s="6">
        <f t="shared" si="273"/>
        <v>10.118067454970522</v>
      </c>
      <c r="T1261" s="13">
        <f t="shared" si="268"/>
        <v>5.0307742047225323E-2</v>
      </c>
      <c r="U1261" s="67">
        <f t="shared" si="269"/>
        <v>1.440398535142684E-2</v>
      </c>
      <c r="V1261" s="13">
        <f t="shared" si="270"/>
        <v>3.5903756695798483E-2</v>
      </c>
      <c r="Y1261" s="28"/>
      <c r="Z1261" s="28"/>
    </row>
    <row r="1262" spans="1:26" x14ac:dyDescent="0.35">
      <c r="A1262" s="1">
        <v>1975.06</v>
      </c>
      <c r="B1262" s="2">
        <v>92.4</v>
      </c>
      <c r="C1262" s="3">
        <v>3.71</v>
      </c>
      <c r="D1262" s="4">
        <v>7.96</v>
      </c>
      <c r="E1262" s="5">
        <v>53.6</v>
      </c>
      <c r="F1262" s="3">
        <f t="shared" si="271"/>
        <v>1975.4583333332384</v>
      </c>
      <c r="G1262" s="6">
        <v>7.86</v>
      </c>
      <c r="H1262" s="3">
        <f t="shared" si="263"/>
        <v>525.14402238805974</v>
      </c>
      <c r="I1262" s="3">
        <f t="shared" si="264"/>
        <v>21.085328171641791</v>
      </c>
      <c r="J1262" s="7">
        <f t="shared" si="272"/>
        <v>93572.286529180317</v>
      </c>
      <c r="K1262" s="3">
        <f t="shared" si="265"/>
        <v>45.239679850746271</v>
      </c>
      <c r="L1262" s="7">
        <f t="shared" si="266"/>
        <v>8060.9891858471346</v>
      </c>
      <c r="M1262" s="27">
        <f t="shared" si="260"/>
        <v>11.01135460924767</v>
      </c>
      <c r="N1262" s="9"/>
      <c r="O1262" s="10">
        <f t="shared" si="261"/>
        <v>13.07323685152139</v>
      </c>
      <c r="P1262" s="10"/>
      <c r="Q1262" s="29">
        <f t="shared" si="262"/>
        <v>6.6475448855364841E-2</v>
      </c>
      <c r="R1262" s="6">
        <f t="shared" si="267"/>
        <v>0.992923556041309</v>
      </c>
      <c r="S1262" s="6">
        <f t="shared" si="273"/>
        <v>10.24804599313857</v>
      </c>
      <c r="T1262" s="13">
        <f t="shared" si="268"/>
        <v>5.0408871619804785E-2</v>
      </c>
      <c r="U1262" s="67">
        <f t="shared" si="269"/>
        <v>1.797969051405679E-2</v>
      </c>
      <c r="V1262" s="13">
        <f t="shared" si="270"/>
        <v>3.2429181105747995E-2</v>
      </c>
      <c r="Y1262" s="28"/>
      <c r="Z1262" s="28"/>
    </row>
    <row r="1263" spans="1:26" x14ac:dyDescent="0.35">
      <c r="A1263" s="1">
        <v>1975.07</v>
      </c>
      <c r="B1263" s="2">
        <v>92.49</v>
      </c>
      <c r="C1263" s="3">
        <v>3.71</v>
      </c>
      <c r="D1263" s="4">
        <v>7.8933299999999997</v>
      </c>
      <c r="E1263" s="5">
        <v>54.2</v>
      </c>
      <c r="F1263" s="3">
        <f t="shared" si="271"/>
        <v>1975.5416666665717</v>
      </c>
      <c r="G1263" s="6">
        <v>8.06</v>
      </c>
      <c r="H1263" s="3">
        <f t="shared" si="263"/>
        <v>519.83646143911437</v>
      </c>
      <c r="I1263" s="3">
        <f t="shared" si="264"/>
        <v>20.851911254612546</v>
      </c>
      <c r="J1263" s="7">
        <f t="shared" si="272"/>
        <v>92936.187005186322</v>
      </c>
      <c r="K1263" s="3">
        <f t="shared" si="265"/>
        <v>44.364155434870845</v>
      </c>
      <c r="L1263" s="7">
        <f t="shared" si="266"/>
        <v>7931.4087249826716</v>
      </c>
      <c r="M1263" s="27">
        <f t="shared" si="260"/>
        <v>10.902767048238584</v>
      </c>
      <c r="N1263" s="9"/>
      <c r="O1263" s="10">
        <f t="shared" si="261"/>
        <v>12.952412030935095</v>
      </c>
      <c r="P1263" s="10"/>
      <c r="Q1263" s="29">
        <f t="shared" si="262"/>
        <v>6.6554175378377003E-2</v>
      </c>
      <c r="R1263" s="6">
        <f t="shared" si="267"/>
        <v>0.98388835997198798</v>
      </c>
      <c r="S1263" s="6">
        <f t="shared" si="273"/>
        <v>10.062882067731312</v>
      </c>
      <c r="T1263" s="13">
        <f t="shared" si="268"/>
        <v>5.3270079003936877E-2</v>
      </c>
      <c r="U1263" s="67">
        <f t="shared" si="269"/>
        <v>1.9563915986630542E-2</v>
      </c>
      <c r="V1263" s="13">
        <f t="shared" si="270"/>
        <v>3.3706163017306334E-2</v>
      </c>
      <c r="Y1263" s="28"/>
      <c r="Z1263" s="28"/>
    </row>
    <row r="1264" spans="1:26" x14ac:dyDescent="0.35">
      <c r="A1264" s="1">
        <v>1975.08</v>
      </c>
      <c r="B1264" s="2">
        <v>85.71</v>
      </c>
      <c r="C1264" s="3">
        <v>3.71</v>
      </c>
      <c r="D1264" s="4">
        <v>7.82667</v>
      </c>
      <c r="E1264" s="5">
        <v>54.3</v>
      </c>
      <c r="F1264" s="3">
        <f t="shared" si="271"/>
        <v>1975.624999999905</v>
      </c>
      <c r="G1264" s="6">
        <v>8.4</v>
      </c>
      <c r="H1264" s="3">
        <f t="shared" si="263"/>
        <v>480.84257071823208</v>
      </c>
      <c r="I1264" s="3">
        <f t="shared" si="264"/>
        <v>20.813509944751384</v>
      </c>
      <c r="J1264" s="7">
        <f t="shared" si="272"/>
        <v>86274.958415196423</v>
      </c>
      <c r="K1264" s="3">
        <f t="shared" si="265"/>
        <v>43.908483525414375</v>
      </c>
      <c r="L1264" s="7">
        <f t="shared" si="266"/>
        <v>7878.2595820728675</v>
      </c>
      <c r="M1264" s="27">
        <f t="shared" si="260"/>
        <v>10.089769593328025</v>
      </c>
      <c r="N1264" s="9"/>
      <c r="O1264" s="10">
        <f t="shared" si="261"/>
        <v>11.997338854776949</v>
      </c>
      <c r="P1264" s="10"/>
      <c r="Q1264" s="29">
        <f t="shared" si="262"/>
        <v>7.0739198937496847E-2</v>
      </c>
      <c r="R1264" s="6">
        <f t="shared" si="267"/>
        <v>1.004988328663875</v>
      </c>
      <c r="S1264" s="6">
        <f t="shared" si="273"/>
        <v>9.8825191041302691</v>
      </c>
      <c r="T1264" s="13">
        <f t="shared" si="268"/>
        <v>5.8963523143214847E-2</v>
      </c>
      <c r="U1264" s="67">
        <f t="shared" si="269"/>
        <v>2.1968778190045057E-2</v>
      </c>
      <c r="V1264" s="13">
        <f t="shared" si="270"/>
        <v>3.6994744953169789E-2</v>
      </c>
      <c r="Y1264" s="28"/>
      <c r="Z1264" s="28"/>
    </row>
    <row r="1265" spans="1:26" x14ac:dyDescent="0.35">
      <c r="A1265" s="1">
        <v>1975.09</v>
      </c>
      <c r="B1265" s="2">
        <v>84.67</v>
      </c>
      <c r="C1265" s="3">
        <v>3.71</v>
      </c>
      <c r="D1265" s="4">
        <v>7.76</v>
      </c>
      <c r="E1265" s="5">
        <v>54.6</v>
      </c>
      <c r="F1265" s="3">
        <f t="shared" si="271"/>
        <v>1975.7083333332382</v>
      </c>
      <c r="G1265" s="6">
        <v>8.43</v>
      </c>
      <c r="H1265" s="3">
        <f t="shared" si="263"/>
        <v>472.39812142857147</v>
      </c>
      <c r="I1265" s="3">
        <f t="shared" si="264"/>
        <v>20.699150000000003</v>
      </c>
      <c r="J1265" s="7">
        <f t="shared" si="272"/>
        <v>85069.311589218749</v>
      </c>
      <c r="K1265" s="3">
        <f t="shared" si="265"/>
        <v>43.295257142857146</v>
      </c>
      <c r="L1265" s="7">
        <f t="shared" si="266"/>
        <v>7796.596881213387</v>
      </c>
      <c r="M1265" s="27">
        <f t="shared" si="260"/>
        <v>9.9189053565594278</v>
      </c>
      <c r="N1265" s="9"/>
      <c r="O1265" s="10">
        <f t="shared" si="261"/>
        <v>11.805187590081799</v>
      </c>
      <c r="P1265" s="10"/>
      <c r="Q1265" s="29">
        <f t="shared" si="262"/>
        <v>7.2728259980148882E-2</v>
      </c>
      <c r="R1265" s="6">
        <f t="shared" si="267"/>
        <v>1.0267152349594735</v>
      </c>
      <c r="S1265" s="6">
        <f t="shared" si="273"/>
        <v>9.8772459379022717</v>
      </c>
      <c r="T1265" s="13">
        <f t="shared" si="268"/>
        <v>5.8146770807186332E-2</v>
      </c>
      <c r="U1265" s="67">
        <f t="shared" si="269"/>
        <v>2.2365128299606907E-2</v>
      </c>
      <c r="V1265" s="13">
        <f t="shared" si="270"/>
        <v>3.5781642507579425E-2</v>
      </c>
      <c r="Y1265" s="28"/>
      <c r="Z1265" s="28"/>
    </row>
    <row r="1266" spans="1:26" x14ac:dyDescent="0.35">
      <c r="A1266" s="1">
        <v>1975.1</v>
      </c>
      <c r="B1266" s="2">
        <v>88.57</v>
      </c>
      <c r="C1266" s="3">
        <v>3.7</v>
      </c>
      <c r="D1266" s="4">
        <v>7.82667</v>
      </c>
      <c r="E1266" s="5">
        <v>54.9</v>
      </c>
      <c r="F1266" s="3">
        <f t="shared" si="271"/>
        <v>1975.7916666665715</v>
      </c>
      <c r="G1266" s="6">
        <v>8.14</v>
      </c>
      <c r="H1266" s="3">
        <f t="shared" si="263"/>
        <v>491.45702240437157</v>
      </c>
      <c r="I1266" s="3">
        <f t="shared" si="264"/>
        <v>20.53055191256831</v>
      </c>
      <c r="J1266" s="7">
        <f t="shared" si="272"/>
        <v>88809.527377533726</v>
      </c>
      <c r="K1266" s="3">
        <f t="shared" si="265"/>
        <v>43.428609388524599</v>
      </c>
      <c r="L1266" s="7">
        <f t="shared" si="266"/>
        <v>7847.8363287786169</v>
      </c>
      <c r="M1266" s="27">
        <f t="shared" si="260"/>
        <v>10.327599777501119</v>
      </c>
      <c r="N1266" s="9"/>
      <c r="O1266" s="10">
        <f t="shared" si="261"/>
        <v>12.3009496531881</v>
      </c>
      <c r="P1266" s="10"/>
      <c r="Q1266" s="29">
        <f t="shared" si="262"/>
        <v>7.1883662268419496E-2</v>
      </c>
      <c r="R1266" s="6">
        <f t="shared" si="267"/>
        <v>1.0129178826624958</v>
      </c>
      <c r="S1266" s="6">
        <f t="shared" si="273"/>
        <v>10.085702933700668</v>
      </c>
      <c r="T1266" s="13">
        <f t="shared" si="268"/>
        <v>5.4780838431220502E-2</v>
      </c>
      <c r="U1266" s="67">
        <f t="shared" si="269"/>
        <v>2.154842705265736E-2</v>
      </c>
      <c r="V1266" s="13">
        <f t="shared" si="270"/>
        <v>3.3232411378563143E-2</v>
      </c>
      <c r="Y1266" s="28"/>
      <c r="Z1266" s="28"/>
    </row>
    <row r="1267" spans="1:26" x14ac:dyDescent="0.35">
      <c r="A1267" s="1">
        <v>1975.11</v>
      </c>
      <c r="B1267" s="2">
        <v>90.07</v>
      </c>
      <c r="C1267" s="3">
        <v>3.69</v>
      </c>
      <c r="D1267" s="4">
        <v>7.8933299999999997</v>
      </c>
      <c r="E1267" s="5">
        <v>55.3</v>
      </c>
      <c r="F1267" s="3">
        <f t="shared" si="271"/>
        <v>1975.8749999999047</v>
      </c>
      <c r="G1267" s="6">
        <v>8.0500000000000007</v>
      </c>
      <c r="H1267" s="3">
        <f t="shared" si="263"/>
        <v>496.16517233273061</v>
      </c>
      <c r="I1267" s="3">
        <f t="shared" si="264"/>
        <v>20.326962206148284</v>
      </c>
      <c r="J1267" s="7">
        <f t="shared" si="272"/>
        <v>89966.422493321501</v>
      </c>
      <c r="K1267" s="3">
        <f t="shared" si="265"/>
        <v>43.481685796925859</v>
      </c>
      <c r="L1267" s="7">
        <f t="shared" si="266"/>
        <v>7884.2529328212431</v>
      </c>
      <c r="M1267" s="27">
        <f t="shared" si="260"/>
        <v>10.435859457947904</v>
      </c>
      <c r="N1267" s="9"/>
      <c r="O1267" s="10">
        <f t="shared" si="261"/>
        <v>12.438145517109914</v>
      </c>
      <c r="P1267" s="10"/>
      <c r="Q1267" s="29">
        <f t="shared" si="262"/>
        <v>7.2546406133995642E-2</v>
      </c>
      <c r="R1267" s="6">
        <f t="shared" si="267"/>
        <v>1.010123789893028</v>
      </c>
      <c r="S1267" s="6">
        <f t="shared" si="273"/>
        <v>10.14209382379943</v>
      </c>
      <c r="T1267" s="13">
        <f t="shared" si="268"/>
        <v>5.9701009740135369E-2</v>
      </c>
      <c r="U1267" s="67">
        <f t="shared" si="269"/>
        <v>2.4478480153615312E-2</v>
      </c>
      <c r="V1267" s="13">
        <f t="shared" si="270"/>
        <v>3.5222529586520057E-2</v>
      </c>
      <c r="Y1267" s="28"/>
      <c r="Z1267" s="28"/>
    </row>
    <row r="1268" spans="1:26" x14ac:dyDescent="0.35">
      <c r="A1268" s="1">
        <v>1975.12</v>
      </c>
      <c r="B1268" s="2">
        <v>88.7</v>
      </c>
      <c r="C1268" s="3">
        <v>3.68</v>
      </c>
      <c r="D1268" s="4">
        <v>7.96</v>
      </c>
      <c r="E1268" s="5">
        <v>55.5</v>
      </c>
      <c r="F1268" s="3">
        <f t="shared" si="271"/>
        <v>1975.958333333238</v>
      </c>
      <c r="G1268" s="6">
        <v>8</v>
      </c>
      <c r="H1268" s="3">
        <f t="shared" si="263"/>
        <v>486.85751891891897</v>
      </c>
      <c r="I1268" s="3">
        <f t="shared" si="264"/>
        <v>20.198823783783787</v>
      </c>
      <c r="J1268" s="7">
        <f t="shared" si="272"/>
        <v>88583.936059035754</v>
      </c>
      <c r="K1268" s="3">
        <f t="shared" si="265"/>
        <v>43.690934054054054</v>
      </c>
      <c r="L1268" s="7">
        <f t="shared" si="266"/>
        <v>7949.5843408108731</v>
      </c>
      <c r="M1268" s="27">
        <f t="shared" si="260"/>
        <v>10.250368416256846</v>
      </c>
      <c r="N1268" s="9"/>
      <c r="O1268" s="10">
        <f t="shared" si="261"/>
        <v>12.225327151884684</v>
      </c>
      <c r="P1268" s="10"/>
      <c r="Q1268" s="29">
        <f t="shared" si="262"/>
        <v>7.4829117279938434E-2</v>
      </c>
      <c r="R1268" s="6">
        <f t="shared" si="267"/>
        <v>1.0246283579987883</v>
      </c>
      <c r="S1268" s="6">
        <f t="shared" si="273"/>
        <v>10.207852159753267</v>
      </c>
      <c r="T1268" s="13">
        <f t="shared" si="268"/>
        <v>6.6540747241630172E-2</v>
      </c>
      <c r="U1268" s="67">
        <f t="shared" si="269"/>
        <v>2.7736080867243551E-2</v>
      </c>
      <c r="V1268" s="13">
        <f t="shared" si="270"/>
        <v>3.880466637438662E-2</v>
      </c>
      <c r="Y1268" s="28"/>
      <c r="Z1268" s="28"/>
    </row>
    <row r="1269" spans="1:26" x14ac:dyDescent="0.35">
      <c r="A1269" s="1">
        <v>1976.01</v>
      </c>
      <c r="B1269" s="2">
        <v>96.86</v>
      </c>
      <c r="C1269" s="3">
        <v>3.6833300000000002</v>
      </c>
      <c r="D1269" s="4">
        <v>8.1933299999999996</v>
      </c>
      <c r="E1269" s="5">
        <v>55.6</v>
      </c>
      <c r="F1269" s="3">
        <f t="shared" si="271"/>
        <v>1976.0416666665712</v>
      </c>
      <c r="G1269" s="6">
        <v>7.74</v>
      </c>
      <c r="H1269" s="3">
        <f t="shared" si="263"/>
        <v>530.69001690647485</v>
      </c>
      <c r="I1269" s="3">
        <f t="shared" si="264"/>
        <v>20.180739830395687</v>
      </c>
      <c r="J1269" s="7">
        <f t="shared" si="272"/>
        <v>96865.269213521926</v>
      </c>
      <c r="K1269" s="3">
        <f t="shared" si="265"/>
        <v>44.890754039028778</v>
      </c>
      <c r="L1269" s="7">
        <f t="shared" si="266"/>
        <v>8193.7757196492421</v>
      </c>
      <c r="M1269" s="27">
        <f t="shared" si="260"/>
        <v>11.185051362622156</v>
      </c>
      <c r="N1269" s="9"/>
      <c r="O1269" s="10">
        <f t="shared" si="261"/>
        <v>13.344852948567922</v>
      </c>
      <c r="P1269" s="10"/>
      <c r="Q1269" s="29">
        <f t="shared" si="262"/>
        <v>6.9467036472156588E-2</v>
      </c>
      <c r="R1269" s="6">
        <f t="shared" si="267"/>
        <v>1.0030033225385899</v>
      </c>
      <c r="S1269" s="6">
        <f t="shared" si="273"/>
        <v>10.440443187794996</v>
      </c>
      <c r="T1269" s="13">
        <f t="shared" si="268"/>
        <v>5.7555200461476552E-2</v>
      </c>
      <c r="U1269" s="67">
        <f t="shared" si="269"/>
        <v>2.6392245638532819E-2</v>
      </c>
      <c r="V1269" s="13">
        <f t="shared" si="270"/>
        <v>3.1162954822943734E-2</v>
      </c>
      <c r="Y1269" s="28"/>
      <c r="Z1269" s="28"/>
    </row>
    <row r="1270" spans="1:26" x14ac:dyDescent="0.35">
      <c r="A1270" s="1">
        <v>1976.02</v>
      </c>
      <c r="B1270" s="2">
        <v>100.6</v>
      </c>
      <c r="C1270" s="3">
        <v>3.6866699999999999</v>
      </c>
      <c r="D1270" s="4">
        <v>8.4266699999999997</v>
      </c>
      <c r="E1270" s="5">
        <v>55.8</v>
      </c>
      <c r="F1270" s="3">
        <f t="shared" si="271"/>
        <v>1976.1249999999045</v>
      </c>
      <c r="G1270" s="6">
        <v>7.79</v>
      </c>
      <c r="H1270" s="3">
        <f t="shared" si="263"/>
        <v>549.2056881720431</v>
      </c>
      <c r="I1270" s="3">
        <f t="shared" si="264"/>
        <v>20.126641495161291</v>
      </c>
      <c r="J1270" s="7">
        <f t="shared" si="272"/>
        <v>100551.01757583275</v>
      </c>
      <c r="K1270" s="3">
        <f t="shared" si="265"/>
        <v>46.003728591935491</v>
      </c>
      <c r="L1270" s="7">
        <f t="shared" si="266"/>
        <v>8422.5670305739823</v>
      </c>
      <c r="M1270" s="27">
        <f t="shared" si="260"/>
        <v>11.586092994449695</v>
      </c>
      <c r="N1270" s="9"/>
      <c r="O1270" s="10">
        <f t="shared" si="261"/>
        <v>13.825819214816358</v>
      </c>
      <c r="P1270" s="10"/>
      <c r="Q1270" s="29">
        <f t="shared" si="262"/>
        <v>6.5589115311616236E-2</v>
      </c>
      <c r="R1270" s="6">
        <f t="shared" si="267"/>
        <v>1.0106384742735481</v>
      </c>
      <c r="S1270" s="6">
        <f t="shared" si="273"/>
        <v>10.434265875645833</v>
      </c>
      <c r="T1270" s="13">
        <f t="shared" si="268"/>
        <v>5.9759385545582244E-2</v>
      </c>
      <c r="U1270" s="67">
        <f t="shared" si="269"/>
        <v>3.0782917131401577E-2</v>
      </c>
      <c r="V1270" s="13">
        <f t="shared" si="270"/>
        <v>2.8976468414180667E-2</v>
      </c>
      <c r="Y1270" s="28"/>
      <c r="Z1270" s="28"/>
    </row>
    <row r="1271" spans="1:26" x14ac:dyDescent="0.35">
      <c r="A1271" s="1">
        <v>1976.03</v>
      </c>
      <c r="B1271" s="2">
        <v>101.1</v>
      </c>
      <c r="C1271" s="3">
        <v>3.69</v>
      </c>
      <c r="D1271" s="4">
        <v>8.66</v>
      </c>
      <c r="E1271" s="5">
        <v>55.9</v>
      </c>
      <c r="F1271" s="3">
        <f t="shared" si="271"/>
        <v>1976.2083333332378</v>
      </c>
      <c r="G1271" s="6">
        <v>7.73</v>
      </c>
      <c r="H1271" s="3">
        <f t="shared" si="263"/>
        <v>550.94797674418612</v>
      </c>
      <c r="I1271" s="3">
        <f t="shared" si="264"/>
        <v>20.108783720930234</v>
      </c>
      <c r="J1271" s="7">
        <f t="shared" si="272"/>
        <v>101176.80396458924</v>
      </c>
      <c r="K1271" s="3">
        <f t="shared" si="265"/>
        <v>47.192972093023258</v>
      </c>
      <c r="L1271" s="7">
        <f t="shared" si="266"/>
        <v>8666.5788559183256</v>
      </c>
      <c r="M1271" s="27">
        <f t="shared" si="260"/>
        <v>11.631754403566514</v>
      </c>
      <c r="N1271" s="9"/>
      <c r="O1271" s="10">
        <f t="shared" si="261"/>
        <v>13.881952375762484</v>
      </c>
      <c r="P1271" s="10"/>
      <c r="Q1271" s="29">
        <f t="shared" si="262"/>
        <v>6.5709741950206527E-2</v>
      </c>
      <c r="R1271" s="6">
        <f t="shared" si="267"/>
        <v>1.0182782363989127</v>
      </c>
      <c r="S1271" s="6">
        <f t="shared" si="273"/>
        <v>10.526406017813608</v>
      </c>
      <c r="T1271" s="13">
        <f t="shared" si="268"/>
        <v>6.5965076576071757E-2</v>
      </c>
      <c r="U1271" s="67">
        <f t="shared" si="269"/>
        <v>3.7411724396097856E-2</v>
      </c>
      <c r="V1271" s="13">
        <f t="shared" si="270"/>
        <v>2.8553352179973901E-2</v>
      </c>
      <c r="Y1271" s="28"/>
      <c r="Z1271" s="28"/>
    </row>
    <row r="1272" spans="1:26" x14ac:dyDescent="0.35">
      <c r="A1272" s="1">
        <v>1976.04</v>
      </c>
      <c r="B1272" s="2">
        <v>101.9</v>
      </c>
      <c r="C1272" s="3">
        <v>3.71333</v>
      </c>
      <c r="D1272" s="4">
        <v>8.8566699999999994</v>
      </c>
      <c r="E1272" s="5">
        <v>56.1</v>
      </c>
      <c r="F1272" s="3">
        <f t="shared" si="271"/>
        <v>1976.291666666571</v>
      </c>
      <c r="G1272" s="6">
        <v>7.56</v>
      </c>
      <c r="H1272" s="3">
        <f t="shared" si="263"/>
        <v>553.32789839572195</v>
      </c>
      <c r="I1272" s="3">
        <f t="shared" si="264"/>
        <v>20.163779047593582</v>
      </c>
      <c r="J1272" s="7">
        <f t="shared" si="272"/>
        <v>101922.43109646435</v>
      </c>
      <c r="K1272" s="3">
        <f t="shared" si="265"/>
        <v>48.092665337433154</v>
      </c>
      <c r="L1272" s="7">
        <f t="shared" si="266"/>
        <v>8858.6196056832468</v>
      </c>
      <c r="M1272" s="27">
        <f t="shared" si="260"/>
        <v>11.689164132206374</v>
      </c>
      <c r="N1272" s="9"/>
      <c r="O1272" s="10">
        <f t="shared" si="261"/>
        <v>13.951298003011848</v>
      </c>
      <c r="P1272" s="10"/>
      <c r="Q1272" s="29">
        <f t="shared" si="262"/>
        <v>6.6708507735152786E-2</v>
      </c>
      <c r="R1272" s="6">
        <f t="shared" si="267"/>
        <v>0.98297414533144722</v>
      </c>
      <c r="S1272" s="6">
        <f t="shared" si="273"/>
        <v>10.680596928502533</v>
      </c>
      <c r="T1272" s="13">
        <f t="shared" si="268"/>
        <v>6.8264915193052778E-2</v>
      </c>
      <c r="U1272" s="67">
        <f t="shared" si="269"/>
        <v>4.0195100538251038E-2</v>
      </c>
      <c r="V1272" s="13">
        <f t="shared" si="270"/>
        <v>2.8069814654801739E-2</v>
      </c>
      <c r="Y1272" s="28"/>
      <c r="Z1272" s="28"/>
    </row>
    <row r="1273" spans="1:26" x14ac:dyDescent="0.35">
      <c r="A1273" s="1">
        <v>1976.05</v>
      </c>
      <c r="B1273" s="2">
        <v>101.2</v>
      </c>
      <c r="C1273" s="3">
        <v>3.7366700000000002</v>
      </c>
      <c r="D1273" s="4">
        <v>9.0533300000000008</v>
      </c>
      <c r="E1273" s="5">
        <v>56.5</v>
      </c>
      <c r="F1273" s="3">
        <f t="shared" si="271"/>
        <v>1976.3749999999043</v>
      </c>
      <c r="G1273" s="6">
        <v>7.9</v>
      </c>
      <c r="H1273" s="3">
        <f t="shared" si="263"/>
        <v>545.63636814159292</v>
      </c>
      <c r="I1273" s="3">
        <f t="shared" si="264"/>
        <v>20.14686806070797</v>
      </c>
      <c r="J1273" s="7">
        <f t="shared" si="272"/>
        <v>100814.91181813828</v>
      </c>
      <c r="K1273" s="3">
        <f t="shared" si="265"/>
        <v>48.81251087734514</v>
      </c>
      <c r="L1273" s="7">
        <f t="shared" si="266"/>
        <v>9018.8800949654742</v>
      </c>
      <c r="M1273" s="27">
        <f t="shared" si="260"/>
        <v>11.532053585609425</v>
      </c>
      <c r="N1273" s="9"/>
      <c r="O1273" s="10">
        <f t="shared" si="261"/>
        <v>13.764637153557757</v>
      </c>
      <c r="P1273" s="10"/>
      <c r="Q1273" s="29">
        <f t="shared" si="262"/>
        <v>6.5225091420169731E-2</v>
      </c>
      <c r="R1273" s="6">
        <f t="shared" si="267"/>
        <v>1.0093323134082954</v>
      </c>
      <c r="S1273" s="6">
        <f t="shared" si="273"/>
        <v>10.4244231992834</v>
      </c>
      <c r="T1273" s="13">
        <f t="shared" si="268"/>
        <v>6.9663406403566386E-2</v>
      </c>
      <c r="U1273" s="67">
        <f t="shared" si="269"/>
        <v>4.0089934897060919E-2</v>
      </c>
      <c r="V1273" s="13">
        <f t="shared" si="270"/>
        <v>2.9573471506505467E-2</v>
      </c>
      <c r="Y1273" s="28"/>
      <c r="Z1273" s="28"/>
    </row>
    <row r="1274" spans="1:26" x14ac:dyDescent="0.35">
      <c r="A1274" s="1">
        <v>1976.06</v>
      </c>
      <c r="B1274" s="2">
        <v>101.8</v>
      </c>
      <c r="C1274" s="3">
        <v>3.76</v>
      </c>
      <c r="D1274" s="4">
        <v>9.25</v>
      </c>
      <c r="E1274" s="5">
        <v>56.8</v>
      </c>
      <c r="F1274" s="3">
        <f t="shared" si="271"/>
        <v>1976.4583333332375</v>
      </c>
      <c r="G1274" s="6">
        <v>7.86</v>
      </c>
      <c r="H1274" s="3">
        <f t="shared" si="263"/>
        <v>545.97239788732406</v>
      </c>
      <c r="I1274" s="3">
        <f t="shared" si="264"/>
        <v>20.165581690140847</v>
      </c>
      <c r="J1274" s="7">
        <f t="shared" si="272"/>
        <v>101187.49100464725</v>
      </c>
      <c r="K1274" s="3">
        <f t="shared" si="265"/>
        <v>49.609476232394371</v>
      </c>
      <c r="L1274" s="7">
        <f t="shared" si="266"/>
        <v>9194.3447130941749</v>
      </c>
      <c r="M1274" s="27">
        <f t="shared" si="260"/>
        <v>11.543841631417109</v>
      </c>
      <c r="N1274" s="9"/>
      <c r="O1274" s="10">
        <f t="shared" si="261"/>
        <v>13.779039853350028</v>
      </c>
      <c r="P1274" s="10"/>
      <c r="Q1274" s="29">
        <f t="shared" si="262"/>
        <v>6.5769695495819042E-2</v>
      </c>
      <c r="R1274" s="6">
        <f t="shared" si="267"/>
        <v>1.0086144194586297</v>
      </c>
      <c r="S1274" s="6">
        <f t="shared" si="273"/>
        <v>10.466134786582916</v>
      </c>
      <c r="T1274" s="13">
        <f t="shared" si="268"/>
        <v>7.1984653442048074E-2</v>
      </c>
      <c r="U1274" s="67">
        <f t="shared" si="269"/>
        <v>3.9126818913099326E-2</v>
      </c>
      <c r="V1274" s="13">
        <f t="shared" si="270"/>
        <v>3.2857834528948748E-2</v>
      </c>
      <c r="Y1274" s="28"/>
      <c r="Z1274" s="28"/>
    </row>
    <row r="1275" spans="1:26" x14ac:dyDescent="0.35">
      <c r="A1275" s="1">
        <v>1976.07</v>
      </c>
      <c r="B1275" s="2">
        <v>104.2</v>
      </c>
      <c r="C1275" s="3">
        <v>3.79</v>
      </c>
      <c r="D1275" s="4">
        <v>9.35</v>
      </c>
      <c r="E1275" s="5">
        <v>57.1</v>
      </c>
      <c r="F1275" s="3">
        <f t="shared" si="271"/>
        <v>1976.5416666665708</v>
      </c>
      <c r="G1275" s="6">
        <v>7.83</v>
      </c>
      <c r="H1275" s="3">
        <f t="shared" si="263"/>
        <v>555.90791243432579</v>
      </c>
      <c r="I1275" s="3">
        <f t="shared" si="264"/>
        <v>20.219683187390544</v>
      </c>
      <c r="J1275" s="7">
        <f t="shared" si="272"/>
        <v>103341.16771850319</v>
      </c>
      <c r="K1275" s="3">
        <f t="shared" si="265"/>
        <v>49.882331873905436</v>
      </c>
      <c r="L1275" s="7">
        <f t="shared" si="266"/>
        <v>9272.9358749328676</v>
      </c>
      <c r="M1275" s="27">
        <f t="shared" si="260"/>
        <v>11.757490488689914</v>
      </c>
      <c r="N1275" s="9"/>
      <c r="O1275" s="10">
        <f t="shared" si="261"/>
        <v>14.033225918703804</v>
      </c>
      <c r="P1275" s="10"/>
      <c r="Q1275" s="29">
        <f t="shared" si="262"/>
        <v>6.4726844830016644E-2</v>
      </c>
      <c r="R1275" s="6">
        <f t="shared" si="267"/>
        <v>1.0106646066851026</v>
      </c>
      <c r="S1275" s="6">
        <f t="shared" si="273"/>
        <v>10.500832319214037</v>
      </c>
      <c r="T1275" s="13">
        <f t="shared" si="268"/>
        <v>6.7785412056091232E-2</v>
      </c>
      <c r="U1275" s="67">
        <f t="shared" si="269"/>
        <v>4.3036614725714406E-2</v>
      </c>
      <c r="V1275" s="13">
        <f t="shared" si="270"/>
        <v>2.4748797330376826E-2</v>
      </c>
      <c r="Y1275" s="28"/>
      <c r="Z1275" s="28"/>
    </row>
    <row r="1276" spans="1:26" x14ac:dyDescent="0.35">
      <c r="A1276" s="1">
        <v>1976.08</v>
      </c>
      <c r="B1276" s="2">
        <v>103.3</v>
      </c>
      <c r="C1276" s="3">
        <v>3.82</v>
      </c>
      <c r="D1276" s="4">
        <v>9.4499999999999993</v>
      </c>
      <c r="E1276" s="5">
        <v>57.4</v>
      </c>
      <c r="F1276" s="3">
        <f t="shared" si="271"/>
        <v>1976.624999999904</v>
      </c>
      <c r="G1276" s="6">
        <v>7.77</v>
      </c>
      <c r="H1276" s="3">
        <f t="shared" si="263"/>
        <v>548.22605749128923</v>
      </c>
      <c r="I1276" s="3">
        <f t="shared" si="264"/>
        <v>20.27321916376307</v>
      </c>
      <c r="J1276" s="7">
        <f t="shared" si="272"/>
        <v>102227.19961745071</v>
      </c>
      <c r="K1276" s="3">
        <f t="shared" si="265"/>
        <v>50.152335365853659</v>
      </c>
      <c r="L1276" s="7">
        <f t="shared" si="266"/>
        <v>9351.8590163108347</v>
      </c>
      <c r="M1276" s="27">
        <f t="shared" si="260"/>
        <v>11.597986002509256</v>
      </c>
      <c r="N1276" s="9"/>
      <c r="O1276" s="10">
        <f t="shared" si="261"/>
        <v>13.842562825921171</v>
      </c>
      <c r="P1276" s="10"/>
      <c r="Q1276" s="29">
        <f t="shared" si="262"/>
        <v>6.6401884511022385E-2</v>
      </c>
      <c r="R1276" s="6">
        <f t="shared" si="267"/>
        <v>1.0189914585181015</v>
      </c>
      <c r="S1276" s="6">
        <f t="shared" si="273"/>
        <v>10.55735186768576</v>
      </c>
      <c r="T1276" s="13">
        <f t="shared" si="268"/>
        <v>7.1162833541595694E-2</v>
      </c>
      <c r="U1276" s="67">
        <f t="shared" si="269"/>
        <v>4.3869515569996187E-2</v>
      </c>
      <c r="V1276" s="13">
        <f t="shared" si="270"/>
        <v>2.7293317971599507E-2</v>
      </c>
      <c r="Y1276" s="28"/>
      <c r="Z1276" s="28"/>
    </row>
    <row r="1277" spans="1:26" x14ac:dyDescent="0.35">
      <c r="A1277" s="1">
        <v>1976.09</v>
      </c>
      <c r="B1277" s="2">
        <v>105.5</v>
      </c>
      <c r="C1277" s="3">
        <v>3.85</v>
      </c>
      <c r="D1277" s="4">
        <v>9.5500000000000007</v>
      </c>
      <c r="E1277" s="5">
        <v>57.6</v>
      </c>
      <c r="F1277" s="3">
        <f t="shared" si="271"/>
        <v>1976.7083333332373</v>
      </c>
      <c r="G1277" s="6">
        <v>7.59</v>
      </c>
      <c r="H1277" s="3">
        <f t="shared" si="263"/>
        <v>557.9576302083334</v>
      </c>
      <c r="I1277" s="3">
        <f t="shared" si="264"/>
        <v>20.361486979166667</v>
      </c>
      <c r="J1277" s="7">
        <f t="shared" si="272"/>
        <v>104358.23582097799</v>
      </c>
      <c r="K1277" s="3">
        <f t="shared" si="265"/>
        <v>50.507065104166671</v>
      </c>
      <c r="L1277" s="7">
        <f t="shared" si="266"/>
        <v>9446.6459913776289</v>
      </c>
      <c r="M1277" s="27">
        <f t="shared" si="260"/>
        <v>11.805990949539794</v>
      </c>
      <c r="N1277" s="9"/>
      <c r="O1277" s="10">
        <f t="shared" si="261"/>
        <v>14.089874827138555</v>
      </c>
      <c r="P1277" s="10"/>
      <c r="Q1277" s="29">
        <f t="shared" si="262"/>
        <v>6.7050799195108104E-2</v>
      </c>
      <c r="R1277" s="6">
        <f t="shared" si="267"/>
        <v>1.018940201004066</v>
      </c>
      <c r="S1277" s="6">
        <f t="shared" si="273"/>
        <v>10.720497727124755</v>
      </c>
      <c r="T1277" s="13">
        <f t="shared" si="268"/>
        <v>6.5816844211692205E-2</v>
      </c>
      <c r="U1277" s="67">
        <f t="shared" si="269"/>
        <v>4.0368985530300217E-2</v>
      </c>
      <c r="V1277" s="13">
        <f t="shared" si="270"/>
        <v>2.5447858681391988E-2</v>
      </c>
      <c r="Y1277" s="28"/>
      <c r="Z1277" s="28"/>
    </row>
    <row r="1278" spans="1:26" x14ac:dyDescent="0.35">
      <c r="A1278" s="1">
        <v>1976.1</v>
      </c>
      <c r="B1278" s="2">
        <v>101.9</v>
      </c>
      <c r="C1278" s="3">
        <v>3.9166699999999999</v>
      </c>
      <c r="D1278" s="4">
        <v>9.67</v>
      </c>
      <c r="E1278" s="5">
        <v>57.9</v>
      </c>
      <c r="F1278" s="3">
        <f t="shared" si="271"/>
        <v>1976.7916666665706</v>
      </c>
      <c r="G1278" s="6">
        <v>7.41</v>
      </c>
      <c r="H1278" s="3">
        <f t="shared" si="263"/>
        <v>536.12599481865288</v>
      </c>
      <c r="I1278" s="3">
        <f t="shared" si="264"/>
        <v>20.606757606735751</v>
      </c>
      <c r="J1278" s="7">
        <f t="shared" si="272"/>
        <v>100596.11524367837</v>
      </c>
      <c r="K1278" s="3">
        <f t="shared" si="265"/>
        <v>50.876725906735757</v>
      </c>
      <c r="L1278" s="7">
        <f t="shared" si="266"/>
        <v>9546.265303300981</v>
      </c>
      <c r="M1278" s="27">
        <f t="shared" si="260"/>
        <v>11.3456961363167</v>
      </c>
      <c r="N1278" s="9"/>
      <c r="O1278" s="10">
        <f t="shared" si="261"/>
        <v>13.541591689930137</v>
      </c>
      <c r="P1278" s="10"/>
      <c r="Q1278" s="29">
        <f t="shared" si="262"/>
        <v>7.2191659112081918E-2</v>
      </c>
      <c r="R1278" s="6">
        <f t="shared" si="267"/>
        <v>1.0146294332391081</v>
      </c>
      <c r="S1278" s="6">
        <f t="shared" si="273"/>
        <v>10.866947424437852</v>
      </c>
      <c r="T1278" s="13">
        <f t="shared" si="268"/>
        <v>6.9544710671768373E-2</v>
      </c>
      <c r="U1278" s="67">
        <f t="shared" si="269"/>
        <v>3.9651868739782214E-2</v>
      </c>
      <c r="V1278" s="13">
        <f t="shared" si="270"/>
        <v>2.9892841931986158E-2</v>
      </c>
      <c r="Y1278" s="28"/>
      <c r="Z1278" s="28"/>
    </row>
    <row r="1279" spans="1:26" x14ac:dyDescent="0.35">
      <c r="A1279" s="1">
        <v>1976.11</v>
      </c>
      <c r="B1279" s="2">
        <v>101.2</v>
      </c>
      <c r="C1279" s="3">
        <v>3.98333</v>
      </c>
      <c r="D1279" s="4">
        <v>9.7899999999999991</v>
      </c>
      <c r="E1279" s="5">
        <v>58</v>
      </c>
      <c r="F1279" s="3">
        <f t="shared" si="271"/>
        <v>1976.8749999999038</v>
      </c>
      <c r="G1279" s="6">
        <v>7.29</v>
      </c>
      <c r="H1279" s="3">
        <f t="shared" si="263"/>
        <v>531.52508275862078</v>
      </c>
      <c r="I1279" s="3">
        <f t="shared" si="264"/>
        <v>20.921341975344831</v>
      </c>
      <c r="J1279" s="7">
        <f t="shared" si="272"/>
        <v>100059.95383405691</v>
      </c>
      <c r="K1279" s="3">
        <f t="shared" si="265"/>
        <v>51.419274310344825</v>
      </c>
      <c r="L1279" s="7">
        <f t="shared" si="266"/>
        <v>9679.7129252511568</v>
      </c>
      <c r="M1279" s="27">
        <f t="shared" si="260"/>
        <v>11.248855860507966</v>
      </c>
      <c r="N1279" s="9"/>
      <c r="O1279" s="10">
        <f t="shared" si="261"/>
        <v>13.427973102245344</v>
      </c>
      <c r="P1279" s="10"/>
      <c r="Q1279" s="29">
        <f t="shared" si="262"/>
        <v>7.4333053535413099E-2</v>
      </c>
      <c r="R1279" s="6">
        <f t="shared" si="267"/>
        <v>1.0362174650586484</v>
      </c>
      <c r="S1279" s="6">
        <f t="shared" si="273"/>
        <v>11.006914491285707</v>
      </c>
      <c r="T1279" s="13">
        <f t="shared" si="268"/>
        <v>7.3741610091351717E-2</v>
      </c>
      <c r="U1279" s="67">
        <f t="shared" si="269"/>
        <v>4.0173409496399914E-2</v>
      </c>
      <c r="V1279" s="13">
        <f t="shared" si="270"/>
        <v>3.3568200594951803E-2</v>
      </c>
      <c r="Y1279" s="28"/>
      <c r="Z1279" s="28"/>
    </row>
    <row r="1280" spans="1:26" x14ac:dyDescent="0.35">
      <c r="A1280" s="1">
        <v>1976.12</v>
      </c>
      <c r="B1280" s="2">
        <v>104.7</v>
      </c>
      <c r="C1280" s="3">
        <v>4.05</v>
      </c>
      <c r="D1280" s="4">
        <v>9.91</v>
      </c>
      <c r="E1280" s="5">
        <v>58.2</v>
      </c>
      <c r="F1280" s="3">
        <f t="shared" si="271"/>
        <v>1976.9583333332371</v>
      </c>
      <c r="G1280" s="6">
        <v>6.87</v>
      </c>
      <c r="H1280" s="3">
        <f t="shared" si="263"/>
        <v>548.01814948453614</v>
      </c>
      <c r="I1280" s="3">
        <f t="shared" si="264"/>
        <v>21.198409793814434</v>
      </c>
      <c r="J1280" s="7">
        <f t="shared" si="272"/>
        <v>103497.3359631154</v>
      </c>
      <c r="K1280" s="3">
        <f t="shared" si="265"/>
        <v>51.870676804123711</v>
      </c>
      <c r="L1280" s="7">
        <f t="shared" si="266"/>
        <v>9796.1661833283051</v>
      </c>
      <c r="M1280" s="27">
        <f t="shared" si="260"/>
        <v>11.597589726582946</v>
      </c>
      <c r="N1280" s="9"/>
      <c r="O1280" s="10">
        <f t="shared" si="261"/>
        <v>13.845167133360246</v>
      </c>
      <c r="P1280" s="10"/>
      <c r="Q1280" s="29">
        <f t="shared" si="262"/>
        <v>7.6224314233364565E-2</v>
      </c>
      <c r="R1280" s="6">
        <f t="shared" si="267"/>
        <v>0.98168657038634366</v>
      </c>
      <c r="S1280" s="6">
        <f t="shared" si="273"/>
        <v>11.366362678214569</v>
      </c>
      <c r="T1280" s="13">
        <f t="shared" si="268"/>
        <v>7.1839431937081644E-2</v>
      </c>
      <c r="U1280" s="67">
        <f t="shared" si="269"/>
        <v>3.8387610610941314E-2</v>
      </c>
      <c r="V1280" s="13">
        <f t="shared" si="270"/>
        <v>3.345182132614033E-2</v>
      </c>
      <c r="Y1280" s="28"/>
      <c r="Z1280" s="28"/>
    </row>
    <row r="1281" spans="1:26" x14ac:dyDescent="0.35">
      <c r="A1281" s="1">
        <v>1977.01</v>
      </c>
      <c r="B1281" s="2">
        <v>103.8</v>
      </c>
      <c r="C1281" s="3">
        <v>4.0966699999999996</v>
      </c>
      <c r="D1281" s="4">
        <v>9.9666700000000006</v>
      </c>
      <c r="E1281" s="5">
        <v>58.5</v>
      </c>
      <c r="F1281" s="3">
        <f t="shared" si="271"/>
        <v>1977.0416666665703</v>
      </c>
      <c r="G1281" s="6">
        <v>7.21</v>
      </c>
      <c r="H1281" s="3">
        <f t="shared" si="263"/>
        <v>540.52120000000002</v>
      </c>
      <c r="I1281" s="3">
        <f t="shared" si="264"/>
        <v>21.332726246666667</v>
      </c>
      <c r="J1281" s="7">
        <f t="shared" si="272"/>
        <v>102417.21795587495</v>
      </c>
      <c r="K1281" s="3">
        <f t="shared" si="265"/>
        <v>51.899772913333344</v>
      </c>
      <c r="L1281" s="7">
        <f t="shared" si="266"/>
        <v>9833.8980123726433</v>
      </c>
      <c r="M1281" s="27">
        <f t="shared" ref="M1281:M1344" si="274">H1281/AVERAGE(K1161:K1280)</f>
        <v>11.437961346787556</v>
      </c>
      <c r="N1281" s="9"/>
      <c r="O1281" s="10">
        <f t="shared" ref="O1281:O1344" si="275">J1281/AVERAGE(L1161:L1280)</f>
        <v>13.656100626714069</v>
      </c>
      <c r="P1281" s="10"/>
      <c r="Q1281" s="29">
        <f t="shared" ref="Q1281:Q1344" si="276">1/M1281-(G1281/100-(((E1281/E1161)^(1/10))-1))</f>
        <v>7.4572128819871658E-2</v>
      </c>
      <c r="R1281" s="6">
        <f t="shared" si="267"/>
        <v>0.99338209216165363</v>
      </c>
      <c r="S1281" s="6">
        <f t="shared" si="273"/>
        <v>11.100984028188186</v>
      </c>
      <c r="T1281" s="13">
        <f t="shared" si="268"/>
        <v>7.9237367315651008E-2</v>
      </c>
      <c r="U1281" s="67">
        <f t="shared" si="269"/>
        <v>4.10217667319277E-2</v>
      </c>
      <c r="V1281" s="13">
        <f t="shared" si="270"/>
        <v>3.8215600583723308E-2</v>
      </c>
      <c r="Y1281" s="28"/>
      <c r="Z1281" s="28"/>
    </row>
    <row r="1282" spans="1:26" x14ac:dyDescent="0.35">
      <c r="A1282" s="1">
        <v>1977.02</v>
      </c>
      <c r="B1282" s="2">
        <v>101</v>
      </c>
      <c r="C1282" s="3">
        <v>4.1433299999999997</v>
      </c>
      <c r="D1282" s="4">
        <v>10.023300000000001</v>
      </c>
      <c r="E1282" s="5">
        <v>59.1</v>
      </c>
      <c r="F1282" s="3">
        <f t="shared" si="271"/>
        <v>1977.1249999999036</v>
      </c>
      <c r="G1282" s="6">
        <v>7.39</v>
      </c>
      <c r="H1282" s="3">
        <f t="shared" si="263"/>
        <v>520.60116751269038</v>
      </c>
      <c r="I1282" s="3">
        <f t="shared" si="264"/>
        <v>21.356657776142132</v>
      </c>
      <c r="J1282" s="7">
        <f t="shared" si="272"/>
        <v>98980.0166285538</v>
      </c>
      <c r="K1282" s="3">
        <f t="shared" si="265"/>
        <v>51.664769131979696</v>
      </c>
      <c r="L1282" s="7">
        <f t="shared" si="266"/>
        <v>9822.8356502275565</v>
      </c>
      <c r="M1282" s="27">
        <f t="shared" si="274"/>
        <v>11.014841854222782</v>
      </c>
      <c r="N1282" s="9"/>
      <c r="O1282" s="10">
        <f t="shared" si="275"/>
        <v>13.154123053942882</v>
      </c>
      <c r="P1282" s="10"/>
      <c r="Q1282" s="29">
        <f t="shared" si="276"/>
        <v>7.7211979817013068E-2</v>
      </c>
      <c r="R1282" s="6">
        <f t="shared" si="267"/>
        <v>1.0012631318497678</v>
      </c>
      <c r="S1282" s="6">
        <f t="shared" si="273"/>
        <v>10.915564234010471</v>
      </c>
      <c r="T1282" s="13">
        <f t="shared" si="268"/>
        <v>8.9339489756051327E-2</v>
      </c>
      <c r="U1282" s="67">
        <f t="shared" si="269"/>
        <v>4.1764967267658104E-2</v>
      </c>
      <c r="V1282" s="13">
        <f t="shared" si="270"/>
        <v>4.7574522488393223E-2</v>
      </c>
      <c r="Y1282" s="28"/>
      <c r="Z1282" s="28"/>
    </row>
    <row r="1283" spans="1:26" x14ac:dyDescent="0.35">
      <c r="A1283" s="1">
        <v>1977.03</v>
      </c>
      <c r="B1283" s="2">
        <v>100.6</v>
      </c>
      <c r="C1283" s="3">
        <v>4.1900000000000004</v>
      </c>
      <c r="D1283" s="4">
        <v>10.08</v>
      </c>
      <c r="E1283" s="5">
        <v>59.5</v>
      </c>
      <c r="F1283" s="3">
        <f t="shared" si="271"/>
        <v>1977.2083333332369</v>
      </c>
      <c r="G1283" s="6">
        <v>7.46</v>
      </c>
      <c r="H1283" s="3">
        <f t="shared" si="263"/>
        <v>515.05340168067232</v>
      </c>
      <c r="I1283" s="3">
        <f t="shared" si="264"/>
        <v>21.452025378151266</v>
      </c>
      <c r="J1283" s="7">
        <f t="shared" si="272"/>
        <v>98265.122979040549</v>
      </c>
      <c r="K1283" s="3">
        <f t="shared" si="265"/>
        <v>51.607736470588243</v>
      </c>
      <c r="L1283" s="7">
        <f t="shared" si="266"/>
        <v>9846.0481076414399</v>
      </c>
      <c r="M1283" s="27">
        <f t="shared" si="274"/>
        <v>10.895746511662747</v>
      </c>
      <c r="N1283" s="9"/>
      <c r="O1283" s="10">
        <f t="shared" si="275"/>
        <v>13.015883122750951</v>
      </c>
      <c r="P1283" s="10"/>
      <c r="Q1283" s="29">
        <f t="shared" si="276"/>
        <v>7.7897822669790742E-2</v>
      </c>
      <c r="R1283" s="6">
        <f t="shared" si="267"/>
        <v>1.0125353142511471</v>
      </c>
      <c r="S1283" s="6">
        <f t="shared" si="273"/>
        <v>10.855877395351104</v>
      </c>
      <c r="T1283" s="13">
        <f t="shared" si="268"/>
        <v>9.4320159578388685E-2</v>
      </c>
      <c r="U1283" s="67">
        <f t="shared" si="269"/>
        <v>4.2498238359535589E-2</v>
      </c>
      <c r="V1283" s="13">
        <f t="shared" si="270"/>
        <v>5.1821921218853095E-2</v>
      </c>
      <c r="Y1283" s="28"/>
      <c r="Z1283" s="28"/>
    </row>
    <row r="1284" spans="1:26" x14ac:dyDescent="0.35">
      <c r="A1284" s="1">
        <v>1977.04</v>
      </c>
      <c r="B1284" s="2">
        <v>99.05</v>
      </c>
      <c r="C1284" s="3">
        <v>4.2466699999999999</v>
      </c>
      <c r="D1284" s="4">
        <v>10.193300000000001</v>
      </c>
      <c r="E1284" s="5">
        <v>60</v>
      </c>
      <c r="F1284" s="3">
        <f t="shared" si="271"/>
        <v>1977.2916666665701</v>
      </c>
      <c r="G1284" s="6">
        <v>7.37</v>
      </c>
      <c r="H1284" s="3">
        <f t="shared" si="263"/>
        <v>502.8917075</v>
      </c>
      <c r="I1284" s="3">
        <f t="shared" si="264"/>
        <v>21.560980590499998</v>
      </c>
      <c r="J1284" s="7">
        <f t="shared" si="272"/>
        <v>96287.633518334362</v>
      </c>
      <c r="K1284" s="3">
        <f t="shared" si="265"/>
        <v>51.752913095000011</v>
      </c>
      <c r="L1284" s="7">
        <f t="shared" si="266"/>
        <v>9909.0230665566669</v>
      </c>
      <c r="M1284" s="27">
        <f t="shared" si="274"/>
        <v>10.636037409141364</v>
      </c>
      <c r="N1284" s="9"/>
      <c r="O1284" s="10">
        <f t="shared" si="275"/>
        <v>12.710931427883887</v>
      </c>
      <c r="P1284" s="10"/>
      <c r="Q1284" s="29">
        <f t="shared" si="276"/>
        <v>8.1605709886888436E-2</v>
      </c>
      <c r="R1284" s="6">
        <f t="shared" si="267"/>
        <v>0.99984783618779671</v>
      </c>
      <c r="S1284" s="6">
        <f t="shared" si="273"/>
        <v>10.900359569723975</v>
      </c>
      <c r="T1284" s="13">
        <f t="shared" si="268"/>
        <v>9.5021562613185173E-2</v>
      </c>
      <c r="U1284" s="67">
        <f t="shared" si="269"/>
        <v>3.6567249736940699E-2</v>
      </c>
      <c r="V1284" s="13">
        <f t="shared" si="270"/>
        <v>5.8454312876244474E-2</v>
      </c>
      <c r="Y1284" s="28"/>
      <c r="Z1284" s="28"/>
    </row>
    <row r="1285" spans="1:26" x14ac:dyDescent="0.35">
      <c r="A1285" s="1">
        <v>1977.05</v>
      </c>
      <c r="B1285" s="2">
        <v>98.76</v>
      </c>
      <c r="C1285" s="3">
        <v>4.3033299999999999</v>
      </c>
      <c r="D1285" s="4">
        <v>10.306699999999999</v>
      </c>
      <c r="E1285" s="5">
        <v>60.3</v>
      </c>
      <c r="F1285" s="3">
        <f t="shared" si="271"/>
        <v>1977.3749999999034</v>
      </c>
      <c r="G1285" s="6">
        <v>7.46</v>
      </c>
      <c r="H1285" s="3">
        <f t="shared" si="263"/>
        <v>498.92471044776124</v>
      </c>
      <c r="I1285" s="3">
        <f t="shared" si="264"/>
        <v>21.739952148756224</v>
      </c>
      <c r="J1285" s="7">
        <f t="shared" si="272"/>
        <v>95874.956110576924</v>
      </c>
      <c r="K1285" s="3">
        <f t="shared" si="265"/>
        <v>52.068320303482587</v>
      </c>
      <c r="L1285" s="7">
        <f t="shared" si="266"/>
        <v>10005.613711471073</v>
      </c>
      <c r="M1285" s="27">
        <f t="shared" si="274"/>
        <v>10.548486693557001</v>
      </c>
      <c r="N1285" s="9"/>
      <c r="O1285" s="10">
        <f t="shared" si="275"/>
        <v>12.612312925720722</v>
      </c>
      <c r="P1285" s="10"/>
      <c r="Q1285" s="29">
        <f t="shared" si="276"/>
        <v>8.1695254846814586E-2</v>
      </c>
      <c r="R1285" s="6">
        <f t="shared" si="267"/>
        <v>1.0189038765071172</v>
      </c>
      <c r="S1285" s="6">
        <f t="shared" si="273"/>
        <v>10.844478536773591</v>
      </c>
      <c r="T1285" s="13">
        <f t="shared" si="268"/>
        <v>9.5294936166097299E-2</v>
      </c>
      <c r="U1285" s="67">
        <f t="shared" si="269"/>
        <v>3.3304986560434235E-2</v>
      </c>
      <c r="V1285" s="13">
        <f t="shared" si="270"/>
        <v>6.1989949605663064E-2</v>
      </c>
      <c r="Y1285" s="28"/>
      <c r="Z1285" s="28"/>
    </row>
    <row r="1286" spans="1:26" x14ac:dyDescent="0.35">
      <c r="A1286" s="1">
        <v>1977.06</v>
      </c>
      <c r="B1286" s="2">
        <v>99.29</v>
      </c>
      <c r="C1286" s="3">
        <v>4.3600000000000003</v>
      </c>
      <c r="D1286" s="4">
        <v>10.42</v>
      </c>
      <c r="E1286" s="5">
        <v>60.7</v>
      </c>
      <c r="F1286" s="3">
        <f t="shared" si="271"/>
        <v>1977.4583333332366</v>
      </c>
      <c r="G1286" s="6">
        <v>7.28</v>
      </c>
      <c r="H1286" s="3">
        <f t="shared" si="263"/>
        <v>498.2967612850083</v>
      </c>
      <c r="I1286" s="3">
        <f t="shared" si="264"/>
        <v>21.881094563426693</v>
      </c>
      <c r="J1286" s="7">
        <f t="shared" si="272"/>
        <v>96104.682455236252</v>
      </c>
      <c r="K1286" s="3">
        <f t="shared" si="265"/>
        <v>52.293808566721587</v>
      </c>
      <c r="L1286" s="7">
        <f t="shared" si="266"/>
        <v>10085.716498978363</v>
      </c>
      <c r="M1286" s="27">
        <f t="shared" si="274"/>
        <v>10.53002395909076</v>
      </c>
      <c r="N1286" s="9"/>
      <c r="O1286" s="10">
        <f t="shared" si="275"/>
        <v>12.596542842152298</v>
      </c>
      <c r="P1286" s="10"/>
      <c r="Q1286" s="29">
        <f t="shared" si="276"/>
        <v>8.4044111752430387E-2</v>
      </c>
      <c r="R1286" s="6">
        <f t="shared" si="267"/>
        <v>1.0025501542407664</v>
      </c>
      <c r="S1286" s="6">
        <f t="shared" si="273"/>
        <v>10.976667505023977</v>
      </c>
      <c r="T1286" s="13">
        <f t="shared" si="268"/>
        <v>9.9475403338105339E-2</v>
      </c>
      <c r="U1286" s="67">
        <f t="shared" si="269"/>
        <v>3.3863681104560062E-2</v>
      </c>
      <c r="V1286" s="13">
        <f t="shared" si="270"/>
        <v>6.5611722233545278E-2</v>
      </c>
      <c r="Y1286" s="28"/>
      <c r="Z1286" s="28"/>
    </row>
    <row r="1287" spans="1:26" x14ac:dyDescent="0.35">
      <c r="A1287" s="1">
        <v>1977.07</v>
      </c>
      <c r="B1287" s="2">
        <v>100.2</v>
      </c>
      <c r="C1287" s="3">
        <v>4.4066700000000001</v>
      </c>
      <c r="D1287" s="4">
        <v>10.5167</v>
      </c>
      <c r="E1287" s="5">
        <v>61</v>
      </c>
      <c r="F1287" s="3">
        <f t="shared" si="271"/>
        <v>1977.5416666665699</v>
      </c>
      <c r="G1287" s="6">
        <v>7.33</v>
      </c>
      <c r="H1287" s="3">
        <f t="shared" si="263"/>
        <v>500.39058688524597</v>
      </c>
      <c r="I1287" s="3">
        <f t="shared" si="264"/>
        <v>22.006548777540985</v>
      </c>
      <c r="J1287" s="7">
        <f t="shared" si="272"/>
        <v>96862.204556398428</v>
      </c>
      <c r="K1287" s="3">
        <f t="shared" si="265"/>
        <v>52.519537775409837</v>
      </c>
      <c r="L1287" s="7">
        <f t="shared" si="266"/>
        <v>10166.374717148456</v>
      </c>
      <c r="M1287" s="27">
        <f t="shared" si="274"/>
        <v>10.567692447775409</v>
      </c>
      <c r="N1287" s="9"/>
      <c r="O1287" s="10">
        <f t="shared" si="275"/>
        <v>12.647994539435667</v>
      </c>
      <c r="P1287" s="10"/>
      <c r="Q1287" s="29">
        <f t="shared" si="276"/>
        <v>8.341074274420103E-2</v>
      </c>
      <c r="R1287" s="6">
        <f t="shared" si="267"/>
        <v>1.0012002758042795</v>
      </c>
      <c r="S1287" s="6">
        <f t="shared" si="273"/>
        <v>10.950538422997242</v>
      </c>
      <c r="T1287" s="13">
        <f t="shared" si="268"/>
        <v>0.10170574691312262</v>
      </c>
      <c r="U1287" s="67">
        <f t="shared" si="269"/>
        <v>3.4213911769439331E-2</v>
      </c>
      <c r="V1287" s="13">
        <f t="shared" si="270"/>
        <v>6.7491835143683288E-2</v>
      </c>
      <c r="Y1287" s="28"/>
      <c r="Z1287" s="28"/>
    </row>
    <row r="1288" spans="1:26" x14ac:dyDescent="0.35">
      <c r="A1288" s="1">
        <v>1977.08</v>
      </c>
      <c r="B1288" s="2">
        <v>97.75</v>
      </c>
      <c r="C1288" s="3">
        <v>4.4533300000000002</v>
      </c>
      <c r="D1288" s="4">
        <v>10.613300000000001</v>
      </c>
      <c r="E1288" s="5">
        <v>61.2</v>
      </c>
      <c r="F1288" s="3">
        <f t="shared" si="271"/>
        <v>1977.6249999999031</v>
      </c>
      <c r="G1288" s="6">
        <v>7.4</v>
      </c>
      <c r="H1288" s="3">
        <f t="shared" si="263"/>
        <v>486.56020833333338</v>
      </c>
      <c r="I1288" s="3">
        <f t="shared" si="264"/>
        <v>22.166886675980393</v>
      </c>
      <c r="J1288" s="7">
        <f t="shared" si="272"/>
        <v>94542.590250740657</v>
      </c>
      <c r="K1288" s="3">
        <f t="shared" si="265"/>
        <v>52.828741269607846</v>
      </c>
      <c r="L1288" s="7">
        <f t="shared" si="266"/>
        <v>10265.05241031392</v>
      </c>
      <c r="M1288" s="27">
        <f t="shared" si="274"/>
        <v>10.268385666711001</v>
      </c>
      <c r="N1288" s="9"/>
      <c r="O1288" s="10">
        <f t="shared" si="275"/>
        <v>12.297488474266256</v>
      </c>
      <c r="P1288" s="10"/>
      <c r="Q1288" s="29">
        <f t="shared" si="276"/>
        <v>8.5499137405506007E-2</v>
      </c>
      <c r="R1288" s="6">
        <f t="shared" si="267"/>
        <v>1.0103846340465472</v>
      </c>
      <c r="S1288" s="6">
        <f t="shared" si="273"/>
        <v>10.927853062874544</v>
      </c>
      <c r="T1288" s="13">
        <f t="shared" si="268"/>
        <v>0.1107252340667737</v>
      </c>
      <c r="U1288" s="67">
        <f t="shared" si="269"/>
        <v>3.2485070408091898E-2</v>
      </c>
      <c r="V1288" s="13">
        <f t="shared" si="270"/>
        <v>7.8240163658681805E-2</v>
      </c>
      <c r="Y1288" s="28"/>
      <c r="Z1288" s="28"/>
    </row>
    <row r="1289" spans="1:26" x14ac:dyDescent="0.35">
      <c r="A1289" s="1">
        <v>1977.09</v>
      </c>
      <c r="B1289" s="2">
        <v>96.23</v>
      </c>
      <c r="C1289" s="3">
        <v>4.5</v>
      </c>
      <c r="D1289" s="4">
        <v>10.71</v>
      </c>
      <c r="E1289" s="5">
        <v>61.4</v>
      </c>
      <c r="F1289" s="3">
        <f t="shared" si="271"/>
        <v>1977.7083333332364</v>
      </c>
      <c r="G1289" s="6">
        <v>7.34</v>
      </c>
      <c r="H1289" s="3">
        <f t="shared" ref="H1289:H1352" si="277">B1289*$E$1838/E1289</f>
        <v>477.43401742671011</v>
      </c>
      <c r="I1289" s="3">
        <f t="shared" ref="I1289:I1352" si="278">C1289*$E$1838/E1289</f>
        <v>22.326229641693811</v>
      </c>
      <c r="J1289" s="7">
        <f t="shared" si="272"/>
        <v>93130.811364458525</v>
      </c>
      <c r="K1289" s="3">
        <f t="shared" ref="K1289:K1352" si="279">D1289*$E$1838/E1289</f>
        <v>53.136426547231281</v>
      </c>
      <c r="L1289" s="7">
        <f t="shared" ref="L1289:L1352" si="280">K1289*(J1289/H1289)</f>
        <v>10365.073155080026</v>
      </c>
      <c r="M1289" s="27">
        <f t="shared" si="274"/>
        <v>10.067742820070707</v>
      </c>
      <c r="N1289" s="9"/>
      <c r="O1289" s="10">
        <f t="shared" si="275"/>
        <v>12.065823759131622</v>
      </c>
      <c r="P1289" s="10"/>
      <c r="Q1289" s="29">
        <f t="shared" si="276"/>
        <v>8.8069929756703053E-2</v>
      </c>
      <c r="R1289" s="6">
        <f t="shared" ref="R1289:R1352" si="281">((G1289/G1290+G1289/1200+((1+G1290/1200)^(-119))*(1-G1289/G1290)))</f>
        <v>0.99356194027754619</v>
      </c>
      <c r="S1289" s="6">
        <f t="shared" si="273"/>
        <v>11.00536955785395</v>
      </c>
      <c r="T1289" s="13">
        <f t="shared" ref="T1289:T1352" si="282">(($J1409/$J1289)^(1/10)-1)</f>
        <v>0.10840109360941352</v>
      </c>
      <c r="U1289" s="67">
        <f t="shared" ref="U1289:U1352" si="283">(($S1409/$S1289)^(1/10)-1)</f>
        <v>2.7534316055390695E-2</v>
      </c>
      <c r="V1289" s="13">
        <f t="shared" ref="V1289:V1352" si="284">T1289-U1289</f>
        <v>8.0866777554022828E-2</v>
      </c>
      <c r="Y1289" s="28"/>
      <c r="Z1289" s="28"/>
    </row>
    <row r="1290" spans="1:26" x14ac:dyDescent="0.35">
      <c r="A1290" s="1">
        <v>1977.1</v>
      </c>
      <c r="B1290" s="2">
        <v>93.74</v>
      </c>
      <c r="C1290" s="3">
        <v>4.5566700000000004</v>
      </c>
      <c r="D1290" s="4">
        <v>10.77</v>
      </c>
      <c r="E1290" s="5">
        <v>61.6</v>
      </c>
      <c r="F1290" s="3">
        <f t="shared" ref="F1290:F1353" si="285">F1289+1/12</f>
        <v>1977.7916666665697</v>
      </c>
      <c r="G1290" s="6">
        <v>7.52</v>
      </c>
      <c r="H1290" s="3">
        <f t="shared" si="277"/>
        <v>463.57016980519484</v>
      </c>
      <c r="I1290" s="3">
        <f t="shared" si="278"/>
        <v>22.533990672564936</v>
      </c>
      <c r="J1290" s="7">
        <f t="shared" ref="J1290:J1353" si="286">J1289*((H1290+(I1290/12))/H1289)</f>
        <v>90792.755701625429</v>
      </c>
      <c r="K1290" s="3">
        <f t="shared" si="279"/>
        <v>53.260622240259742</v>
      </c>
      <c r="L1290" s="7">
        <f t="shared" si="280"/>
        <v>10431.38445601137</v>
      </c>
      <c r="M1290" s="27">
        <f t="shared" si="274"/>
        <v>9.7666662995565492</v>
      </c>
      <c r="N1290" s="9"/>
      <c r="O1290" s="10">
        <f t="shared" si="275"/>
        <v>11.715003066672733</v>
      </c>
      <c r="P1290" s="10"/>
      <c r="Q1290" s="29">
        <f t="shared" si="276"/>
        <v>8.9361650655281427E-2</v>
      </c>
      <c r="R1290" s="6">
        <f t="shared" si="281"/>
        <v>1.0020926949617748</v>
      </c>
      <c r="S1290" s="6">
        <f t="shared" ref="S1290:S1353" si="287">S1289*R1289*E1289/E1290</f>
        <v>10.89901465497225</v>
      </c>
      <c r="T1290" s="13">
        <f t="shared" si="282"/>
        <v>9.7005940139350155E-2</v>
      </c>
      <c r="U1290" s="67">
        <f t="shared" si="283"/>
        <v>2.8413459183427081E-2</v>
      </c>
      <c r="V1290" s="13">
        <f t="shared" si="284"/>
        <v>6.8592480955923074E-2</v>
      </c>
      <c r="Y1290" s="28"/>
      <c r="Z1290" s="28"/>
    </row>
    <row r="1291" spans="1:26" x14ac:dyDescent="0.35">
      <c r="A1291" s="1">
        <v>1977.11</v>
      </c>
      <c r="B1291" s="2">
        <v>94.28</v>
      </c>
      <c r="C1291" s="3">
        <v>4.6133300000000004</v>
      </c>
      <c r="D1291" s="4">
        <v>10.83</v>
      </c>
      <c r="E1291" s="5">
        <v>61.9</v>
      </c>
      <c r="F1291" s="3">
        <f t="shared" si="285"/>
        <v>1977.8749999999029</v>
      </c>
      <c r="G1291" s="6">
        <v>7.58</v>
      </c>
      <c r="H1291" s="3">
        <f t="shared" si="277"/>
        <v>463.98097124394189</v>
      </c>
      <c r="I1291" s="3">
        <f t="shared" si="278"/>
        <v>22.703620429240715</v>
      </c>
      <c r="J1291" s="7">
        <f t="shared" si="286"/>
        <v>91243.765775653927</v>
      </c>
      <c r="K1291" s="3">
        <f t="shared" si="279"/>
        <v>53.297771728594512</v>
      </c>
      <c r="L1291" s="7">
        <f t="shared" si="280"/>
        <v>10481.225958319177</v>
      </c>
      <c r="M1291" s="27">
        <f t="shared" si="274"/>
        <v>9.7662999836602022</v>
      </c>
      <c r="N1291" s="9"/>
      <c r="O1291" s="10">
        <f t="shared" si="275"/>
        <v>11.724729783734965</v>
      </c>
      <c r="P1291" s="10"/>
      <c r="Q1291" s="29">
        <f t="shared" si="276"/>
        <v>8.8966828403052992E-2</v>
      </c>
      <c r="R1291" s="6">
        <f t="shared" si="281"/>
        <v>0.99870095138461501</v>
      </c>
      <c r="S1291" s="6">
        <f t="shared" si="287"/>
        <v>10.868890061883482</v>
      </c>
      <c r="T1291" s="13">
        <f t="shared" si="282"/>
        <v>8.2069444828506422E-2</v>
      </c>
      <c r="U1291" s="67">
        <f t="shared" si="283"/>
        <v>3.3776049189570001E-2</v>
      </c>
      <c r="V1291" s="13">
        <f t="shared" si="284"/>
        <v>4.8293395638936421E-2</v>
      </c>
      <c r="Y1291" s="28"/>
      <c r="Z1291" s="28"/>
    </row>
    <row r="1292" spans="1:26" x14ac:dyDescent="0.35">
      <c r="A1292" s="1">
        <v>1977.12</v>
      </c>
      <c r="B1292" s="2">
        <v>93.82</v>
      </c>
      <c r="C1292" s="3">
        <v>4.67</v>
      </c>
      <c r="D1292" s="4">
        <v>10.89</v>
      </c>
      <c r="E1292" s="5">
        <v>62.1</v>
      </c>
      <c r="F1292" s="3">
        <f t="shared" si="285"/>
        <v>1977.9583333332362</v>
      </c>
      <c r="G1292" s="6">
        <v>7.69</v>
      </c>
      <c r="H1292" s="3">
        <f t="shared" si="277"/>
        <v>460.23015748792267</v>
      </c>
      <c r="I1292" s="3">
        <f t="shared" si="278"/>
        <v>22.908493236714975</v>
      </c>
      <c r="J1292" s="7">
        <f t="shared" si="286"/>
        <v>90881.57361051382</v>
      </c>
      <c r="K1292" s="3">
        <f t="shared" si="279"/>
        <v>53.420447826086964</v>
      </c>
      <c r="L1292" s="7">
        <f t="shared" si="280"/>
        <v>10548.927058393687</v>
      </c>
      <c r="M1292" s="27">
        <f t="shared" si="274"/>
        <v>9.6782665825359224</v>
      </c>
      <c r="N1292" s="9"/>
      <c r="O1292" s="10">
        <f t="shared" si="275"/>
        <v>11.629817356636799</v>
      </c>
      <c r="P1292" s="10"/>
      <c r="Q1292" s="29">
        <f t="shared" si="276"/>
        <v>8.8827047432467415E-2</v>
      </c>
      <c r="R1292" s="6">
        <f t="shared" si="281"/>
        <v>0.98793292468503968</v>
      </c>
      <c r="S1292" s="6">
        <f t="shared" si="287"/>
        <v>10.819811840965137</v>
      </c>
      <c r="T1292" s="13">
        <f t="shared" si="282"/>
        <v>8.1048218319674792E-2</v>
      </c>
      <c r="U1292" s="67">
        <f t="shared" si="283"/>
        <v>3.4127278894454216E-2</v>
      </c>
      <c r="V1292" s="13">
        <f t="shared" si="284"/>
        <v>4.6920939425220576E-2</v>
      </c>
      <c r="Y1292" s="28"/>
      <c r="Z1292" s="28"/>
    </row>
    <row r="1293" spans="1:26" x14ac:dyDescent="0.35">
      <c r="A1293" s="1">
        <v>1978.01</v>
      </c>
      <c r="B1293" s="2">
        <v>90.25</v>
      </c>
      <c r="C1293" s="3">
        <v>4.71333</v>
      </c>
      <c r="D1293" s="4">
        <v>10.9</v>
      </c>
      <c r="E1293" s="5">
        <v>62.5</v>
      </c>
      <c r="F1293" s="3">
        <f t="shared" si="285"/>
        <v>1978.0416666665694</v>
      </c>
      <c r="G1293" s="6">
        <v>7.96</v>
      </c>
      <c r="H1293" s="3">
        <f t="shared" si="277"/>
        <v>439.884276</v>
      </c>
      <c r="I1293" s="3">
        <f t="shared" si="278"/>
        <v>22.973072073120001</v>
      </c>
      <c r="J1293" s="7">
        <f t="shared" si="286"/>
        <v>87241.916465483475</v>
      </c>
      <c r="K1293" s="3">
        <f t="shared" si="279"/>
        <v>53.127297600000006</v>
      </c>
      <c r="L1293" s="7">
        <f t="shared" si="280"/>
        <v>10536.696836274459</v>
      </c>
      <c r="M1293" s="27">
        <f t="shared" si="274"/>
        <v>9.241462260934691</v>
      </c>
      <c r="N1293" s="9"/>
      <c r="O1293" s="10">
        <f t="shared" si="275"/>
        <v>11.117327063419962</v>
      </c>
      <c r="P1293" s="10"/>
      <c r="Q1293" s="29">
        <f t="shared" si="276"/>
        <v>9.1067923597768524E-2</v>
      </c>
      <c r="R1293" s="6">
        <f t="shared" si="281"/>
        <v>1.0018578918241261</v>
      </c>
      <c r="S1293" s="6">
        <f t="shared" si="287"/>
        <v>10.620837167104357</v>
      </c>
      <c r="T1293" s="13">
        <f t="shared" si="282"/>
        <v>8.9718220637121204E-2</v>
      </c>
      <c r="U1293" s="67">
        <f t="shared" si="283"/>
        <v>3.8717588187234808E-2</v>
      </c>
      <c r="V1293" s="13">
        <f t="shared" si="284"/>
        <v>5.1000632449886396E-2</v>
      </c>
      <c r="Y1293" s="28"/>
      <c r="Z1293" s="28"/>
    </row>
    <row r="1294" spans="1:26" x14ac:dyDescent="0.35">
      <c r="A1294" s="1">
        <v>1978.02</v>
      </c>
      <c r="B1294" s="2">
        <v>88.98</v>
      </c>
      <c r="C1294" s="3">
        <v>4.7566699999999997</v>
      </c>
      <c r="D1294" s="4">
        <v>10.91</v>
      </c>
      <c r="E1294" s="5">
        <v>62.9</v>
      </c>
      <c r="F1294" s="3">
        <f t="shared" si="285"/>
        <v>1978.1249999999027</v>
      </c>
      <c r="G1294" s="6">
        <v>8.0299999999999994</v>
      </c>
      <c r="H1294" s="3">
        <f t="shared" si="277"/>
        <v>430.93622289348178</v>
      </c>
      <c r="I1294" s="3">
        <f t="shared" si="278"/>
        <v>23.036877987758345</v>
      </c>
      <c r="J1294" s="7">
        <f t="shared" si="286"/>
        <v>85847.996398285075</v>
      </c>
      <c r="K1294" s="3">
        <f t="shared" si="279"/>
        <v>52.837875834658192</v>
      </c>
      <c r="L1294" s="7">
        <f t="shared" si="280"/>
        <v>10525.979329122163</v>
      </c>
      <c r="M1294" s="27">
        <f t="shared" si="274"/>
        <v>9.0452635707047406</v>
      </c>
      <c r="N1294" s="9"/>
      <c r="O1294" s="10">
        <f t="shared" si="275"/>
        <v>10.894504079092552</v>
      </c>
      <c r="P1294" s="10"/>
      <c r="Q1294" s="29">
        <f t="shared" si="276"/>
        <v>9.3081792692157064E-2</v>
      </c>
      <c r="R1294" s="6">
        <f t="shared" si="281"/>
        <v>1.0060097554972645</v>
      </c>
      <c r="S1294" s="6">
        <f t="shared" si="287"/>
        <v>10.572902954732209</v>
      </c>
      <c r="T1294" s="13">
        <f t="shared" si="282"/>
        <v>9.4772665217043528E-2</v>
      </c>
      <c r="U1294" s="67">
        <f t="shared" si="283"/>
        <v>4.2836977883915939E-2</v>
      </c>
      <c r="V1294" s="13">
        <f t="shared" si="284"/>
        <v>5.1935687333127589E-2</v>
      </c>
      <c r="Y1294" s="28"/>
      <c r="Z1294" s="28"/>
    </row>
    <row r="1295" spans="1:26" x14ac:dyDescent="0.35">
      <c r="A1295" s="1">
        <v>1978.03</v>
      </c>
      <c r="B1295" s="2">
        <v>88.82</v>
      </c>
      <c r="C1295" s="3">
        <v>4.8</v>
      </c>
      <c r="D1295" s="4">
        <v>10.92</v>
      </c>
      <c r="E1295" s="5">
        <v>63.4</v>
      </c>
      <c r="F1295" s="3">
        <f t="shared" si="285"/>
        <v>1978.2083333332359</v>
      </c>
      <c r="G1295" s="6">
        <v>8.0399999999999991</v>
      </c>
      <c r="H1295" s="3">
        <f t="shared" si="277"/>
        <v>426.76889242902206</v>
      </c>
      <c r="I1295" s="3">
        <f t="shared" si="278"/>
        <v>23.063394321766562</v>
      </c>
      <c r="J1295" s="7">
        <f t="shared" si="286"/>
        <v>85400.687853754935</v>
      </c>
      <c r="K1295" s="3">
        <f t="shared" si="279"/>
        <v>52.469222082018931</v>
      </c>
      <c r="L1295" s="7">
        <f t="shared" si="280"/>
        <v>10499.61170190277</v>
      </c>
      <c r="M1295" s="27">
        <f t="shared" si="274"/>
        <v>8.9504200776338934</v>
      </c>
      <c r="N1295" s="9"/>
      <c r="O1295" s="10">
        <f t="shared" si="275"/>
        <v>10.793768769045759</v>
      </c>
      <c r="P1295" s="10"/>
      <c r="Q1295" s="29">
        <f t="shared" si="276"/>
        <v>9.4684626553438428E-2</v>
      </c>
      <c r="R1295" s="6">
        <f t="shared" si="281"/>
        <v>0.99923451046474232</v>
      </c>
      <c r="S1295" s="6">
        <f t="shared" si="287"/>
        <v>10.55255989244019</v>
      </c>
      <c r="T1295" s="13">
        <f t="shared" si="282"/>
        <v>9.8363580009471097E-2</v>
      </c>
      <c r="U1295" s="67">
        <f t="shared" si="283"/>
        <v>4.2180432319903316E-2</v>
      </c>
      <c r="V1295" s="13">
        <f t="shared" si="284"/>
        <v>5.6183147689567781E-2</v>
      </c>
      <c r="Y1295" s="28"/>
      <c r="Z1295" s="28"/>
    </row>
    <row r="1296" spans="1:26" x14ac:dyDescent="0.35">
      <c r="A1296" s="1">
        <v>1978.04</v>
      </c>
      <c r="B1296" s="2">
        <v>92.71</v>
      </c>
      <c r="C1296" s="3">
        <v>4.8366699999999998</v>
      </c>
      <c r="D1296" s="4">
        <v>11.023300000000001</v>
      </c>
      <c r="E1296" s="5">
        <v>63.9</v>
      </c>
      <c r="F1296" s="3">
        <f t="shared" si="285"/>
        <v>1978.2916666665692</v>
      </c>
      <c r="G1296" s="6">
        <v>8.15</v>
      </c>
      <c r="H1296" s="3">
        <f t="shared" si="277"/>
        <v>441.97425023474176</v>
      </c>
      <c r="I1296" s="3">
        <f t="shared" si="278"/>
        <v>23.057745624882632</v>
      </c>
      <c r="J1296" s="7">
        <f t="shared" si="286"/>
        <v>88827.937714304862</v>
      </c>
      <c r="K1296" s="3">
        <f t="shared" si="279"/>
        <v>52.551124502347427</v>
      </c>
      <c r="L1296" s="7">
        <f t="shared" si="280"/>
        <v>10561.719402503473</v>
      </c>
      <c r="M1296" s="27">
        <f t="shared" si="274"/>
        <v>9.2625887208668445</v>
      </c>
      <c r="N1296" s="9"/>
      <c r="O1296" s="10">
        <f t="shared" si="275"/>
        <v>11.182400797006663</v>
      </c>
      <c r="P1296" s="10"/>
      <c r="Q1296" s="29">
        <f t="shared" si="276"/>
        <v>9.034509111540294E-2</v>
      </c>
      <c r="R1296" s="6">
        <f t="shared" si="281"/>
        <v>0.99333439042893168</v>
      </c>
      <c r="S1296" s="6">
        <f t="shared" si="287"/>
        <v>10.461974334248307</v>
      </c>
      <c r="T1296" s="13">
        <f t="shared" si="282"/>
        <v>9.2518948888488994E-2</v>
      </c>
      <c r="U1296" s="67">
        <f t="shared" si="283"/>
        <v>4.0841713895991116E-2</v>
      </c>
      <c r="V1296" s="13">
        <f t="shared" si="284"/>
        <v>5.1677234992497878E-2</v>
      </c>
      <c r="Y1296" s="28"/>
      <c r="Z1296" s="28"/>
    </row>
    <row r="1297" spans="1:26" x14ac:dyDescent="0.35">
      <c r="A1297" s="1">
        <v>1978.05</v>
      </c>
      <c r="B1297" s="2">
        <v>97.41</v>
      </c>
      <c r="C1297" s="3">
        <v>4.8733300000000002</v>
      </c>
      <c r="D1297" s="4">
        <v>11.1267</v>
      </c>
      <c r="E1297" s="5">
        <v>64.5</v>
      </c>
      <c r="F1297" s="3">
        <f t="shared" si="285"/>
        <v>1978.3749999999025</v>
      </c>
      <c r="G1297" s="6">
        <v>8.35</v>
      </c>
      <c r="H1297" s="3">
        <f t="shared" si="277"/>
        <v>460.06063395348838</v>
      </c>
      <c r="I1297" s="3">
        <f t="shared" si="278"/>
        <v>23.016397590232561</v>
      </c>
      <c r="J1297" s="7">
        <f t="shared" si="286"/>
        <v>92848.423281351977</v>
      </c>
      <c r="K1297" s="3">
        <f t="shared" si="279"/>
        <v>52.550627818604653</v>
      </c>
      <c r="L1297" s="7">
        <f t="shared" si="280"/>
        <v>10605.651897388554</v>
      </c>
      <c r="M1297" s="27">
        <f t="shared" si="274"/>
        <v>9.6349107285984488</v>
      </c>
      <c r="N1297" s="9"/>
      <c r="O1297" s="10">
        <f t="shared" si="275"/>
        <v>11.642215937209848</v>
      </c>
      <c r="P1297" s="10"/>
      <c r="Q1297" s="29">
        <f t="shared" si="276"/>
        <v>8.4858837775058246E-2</v>
      </c>
      <c r="R1297" s="6">
        <f t="shared" si="281"/>
        <v>0.99959168787242791</v>
      </c>
      <c r="S1297" s="6">
        <f t="shared" si="287"/>
        <v>10.295566908244892</v>
      </c>
      <c r="T1297" s="13">
        <f t="shared" si="282"/>
        <v>8.4922700252628047E-2</v>
      </c>
      <c r="U1297" s="67">
        <f t="shared" si="283"/>
        <v>4.0386377893305125E-2</v>
      </c>
      <c r="V1297" s="13">
        <f t="shared" si="284"/>
        <v>4.4536322359322922E-2</v>
      </c>
      <c r="Y1297" s="28"/>
      <c r="Z1297" s="28"/>
    </row>
    <row r="1298" spans="1:26" x14ac:dyDescent="0.35">
      <c r="A1298" s="1">
        <v>1978.06</v>
      </c>
      <c r="B1298" s="2">
        <v>97.66</v>
      </c>
      <c r="C1298" s="3">
        <v>4.91</v>
      </c>
      <c r="D1298" s="4">
        <v>11.23</v>
      </c>
      <c r="E1298" s="5">
        <v>65.2</v>
      </c>
      <c r="F1298" s="3">
        <f t="shared" si="285"/>
        <v>1978.4583333332357</v>
      </c>
      <c r="G1298" s="6">
        <v>8.4600000000000009</v>
      </c>
      <c r="H1298" s="3">
        <f t="shared" si="277"/>
        <v>456.28938865030671</v>
      </c>
      <c r="I1298" s="3">
        <f t="shared" si="278"/>
        <v>22.940619478527609</v>
      </c>
      <c r="J1298" s="7">
        <f t="shared" si="286"/>
        <v>92473.137637477805</v>
      </c>
      <c r="K1298" s="3">
        <f t="shared" si="279"/>
        <v>52.469074693251542</v>
      </c>
      <c r="L1298" s="7">
        <f t="shared" si="280"/>
        <v>10633.558628597952</v>
      </c>
      <c r="M1298" s="27">
        <f t="shared" si="274"/>
        <v>9.5496789810417368</v>
      </c>
      <c r="N1298" s="9"/>
      <c r="O1298" s="10">
        <f t="shared" si="275"/>
        <v>11.549477957050751</v>
      </c>
      <c r="P1298" s="10"/>
      <c r="Q1298" s="29">
        <f t="shared" si="276"/>
        <v>8.5219062554306821E-2</v>
      </c>
      <c r="R1298" s="6">
        <f t="shared" si="281"/>
        <v>0.99508799039775164</v>
      </c>
      <c r="S1298" s="6">
        <f t="shared" si="287"/>
        <v>10.180873008747447</v>
      </c>
      <c r="T1298" s="13">
        <f t="shared" si="282"/>
        <v>9.124274461604176E-2</v>
      </c>
      <c r="U1298" s="67">
        <f t="shared" si="283"/>
        <v>4.3044982803519316E-2</v>
      </c>
      <c r="V1298" s="13">
        <f t="shared" si="284"/>
        <v>4.8197761812522444E-2</v>
      </c>
      <c r="Y1298" s="28"/>
      <c r="Z1298" s="28"/>
    </row>
    <row r="1299" spans="1:26" x14ac:dyDescent="0.35">
      <c r="A1299" s="1">
        <v>1978.07</v>
      </c>
      <c r="B1299" s="2">
        <v>97.19</v>
      </c>
      <c r="C1299" s="3">
        <v>4.9466700000000001</v>
      </c>
      <c r="D1299" s="4">
        <v>11.343299999999999</v>
      </c>
      <c r="E1299" s="5">
        <v>65.7</v>
      </c>
      <c r="F1299" s="3">
        <f t="shared" si="285"/>
        <v>1978.541666666569</v>
      </c>
      <c r="G1299" s="6">
        <v>8.64</v>
      </c>
      <c r="H1299" s="3">
        <f t="shared" si="277"/>
        <v>450.63763333333333</v>
      </c>
      <c r="I1299" s="3">
        <f t="shared" si="278"/>
        <v>22.9360599</v>
      </c>
      <c r="J1299" s="7">
        <f t="shared" si="286"/>
        <v>91715.092186665439</v>
      </c>
      <c r="K1299" s="3">
        <f t="shared" si="279"/>
        <v>52.595101</v>
      </c>
      <c r="L1299" s="7">
        <f t="shared" si="280"/>
        <v>10704.309138810599</v>
      </c>
      <c r="M1299" s="27">
        <f t="shared" si="274"/>
        <v>9.4255240477873574</v>
      </c>
      <c r="N1299" s="9"/>
      <c r="O1299" s="10">
        <f t="shared" si="275"/>
        <v>11.409884648364537</v>
      </c>
      <c r="P1299" s="10"/>
      <c r="Q1299" s="29">
        <f t="shared" si="276"/>
        <v>8.4999967512313118E-2</v>
      </c>
      <c r="R1299" s="6">
        <f t="shared" si="281"/>
        <v>1.0226360524630467</v>
      </c>
      <c r="S1299" s="6">
        <f t="shared" si="287"/>
        <v>10.053765037633978</v>
      </c>
      <c r="T1299" s="13">
        <f t="shared" si="282"/>
        <v>9.1346708577502822E-2</v>
      </c>
      <c r="U1299" s="67">
        <f t="shared" si="283"/>
        <v>4.3736554819766127E-2</v>
      </c>
      <c r="V1299" s="13">
        <f t="shared" si="284"/>
        <v>4.7610153757736695E-2</v>
      </c>
      <c r="Y1299" s="28"/>
      <c r="Z1299" s="28"/>
    </row>
    <row r="1300" spans="1:26" x14ac:dyDescent="0.35">
      <c r="A1300" s="1">
        <v>1978.08</v>
      </c>
      <c r="B1300" s="2">
        <v>103.9</v>
      </c>
      <c r="C1300" s="3">
        <v>4.9833299999999996</v>
      </c>
      <c r="D1300" s="4">
        <v>11.4567</v>
      </c>
      <c r="E1300" s="5">
        <v>66</v>
      </c>
      <c r="F1300" s="3">
        <f t="shared" si="285"/>
        <v>1978.6249999999022</v>
      </c>
      <c r="G1300" s="6">
        <v>8.41</v>
      </c>
      <c r="H1300" s="3">
        <f t="shared" si="277"/>
        <v>479.55989545454548</v>
      </c>
      <c r="I1300" s="3">
        <f t="shared" si="278"/>
        <v>23.001012645000003</v>
      </c>
      <c r="J1300" s="7">
        <f t="shared" si="286"/>
        <v>97991.538553041799</v>
      </c>
      <c r="K1300" s="3">
        <f t="shared" si="279"/>
        <v>52.879440368181818</v>
      </c>
      <c r="L1300" s="7">
        <f t="shared" si="280"/>
        <v>10805.194030227469</v>
      </c>
      <c r="M1300" s="27">
        <f t="shared" si="274"/>
        <v>10.02397085400375</v>
      </c>
      <c r="N1300" s="9"/>
      <c r="O1300" s="10">
        <f t="shared" si="275"/>
        <v>12.142389731257984</v>
      </c>
      <c r="P1300" s="10"/>
      <c r="Q1300" s="29">
        <f t="shared" si="276"/>
        <v>8.1146475737117141E-2</v>
      </c>
      <c r="R1300" s="6">
        <f t="shared" si="281"/>
        <v>1.0063374885085377</v>
      </c>
      <c r="S1300" s="6">
        <f t="shared" si="287"/>
        <v>10.234609215065746</v>
      </c>
      <c r="T1300" s="13">
        <f t="shared" si="282"/>
        <v>8.1815844720131148E-2</v>
      </c>
      <c r="U1300" s="67">
        <f t="shared" si="283"/>
        <v>4.087556207648535E-2</v>
      </c>
      <c r="V1300" s="13">
        <f t="shared" si="284"/>
        <v>4.0940282643645798E-2</v>
      </c>
      <c r="Y1300" s="28"/>
      <c r="Z1300" s="28"/>
    </row>
    <row r="1301" spans="1:26" x14ac:dyDescent="0.35">
      <c r="A1301" s="1">
        <v>1978.09</v>
      </c>
      <c r="B1301" s="2">
        <v>103.9</v>
      </c>
      <c r="C1301" s="3">
        <v>5.0199999999999996</v>
      </c>
      <c r="D1301" s="4">
        <v>11.57</v>
      </c>
      <c r="E1301" s="5">
        <v>66.5</v>
      </c>
      <c r="F1301" s="3">
        <f t="shared" si="285"/>
        <v>1978.7083333332355</v>
      </c>
      <c r="G1301" s="6">
        <v>8.42</v>
      </c>
      <c r="H1301" s="3">
        <f t="shared" si="277"/>
        <v>475.95418195488725</v>
      </c>
      <c r="I1301" s="3">
        <f t="shared" si="278"/>
        <v>22.996053834586466</v>
      </c>
      <c r="J1301" s="7">
        <f t="shared" si="286"/>
        <v>97646.337622653111</v>
      </c>
      <c r="K1301" s="3">
        <f t="shared" si="279"/>
        <v>53.000865112781959</v>
      </c>
      <c r="L1301" s="7">
        <f t="shared" si="280"/>
        <v>10873.610455188609</v>
      </c>
      <c r="M1301" s="27">
        <f t="shared" si="274"/>
        <v>9.9418874730044049</v>
      </c>
      <c r="N1301" s="9"/>
      <c r="O1301" s="10">
        <f t="shared" si="275"/>
        <v>12.051024072050543</v>
      </c>
      <c r="P1301" s="10"/>
      <c r="Q1301" s="29">
        <f t="shared" si="276"/>
        <v>8.23704040386537E-2</v>
      </c>
      <c r="R1301" s="6">
        <f t="shared" si="281"/>
        <v>0.99239643270836309</v>
      </c>
      <c r="S1301" s="6">
        <f t="shared" si="287"/>
        <v>10.222031302277738</v>
      </c>
      <c r="T1301" s="13">
        <f t="shared" si="282"/>
        <v>8.3541731911287886E-2</v>
      </c>
      <c r="U1301" s="67">
        <f t="shared" si="283"/>
        <v>4.2985741591868631E-2</v>
      </c>
      <c r="V1301" s="13">
        <f t="shared" si="284"/>
        <v>4.0555990319419255E-2</v>
      </c>
      <c r="Y1301" s="28"/>
      <c r="Z1301" s="28"/>
    </row>
    <row r="1302" spans="1:26" x14ac:dyDescent="0.35">
      <c r="A1302" s="1">
        <v>1978.1</v>
      </c>
      <c r="B1302" s="2">
        <v>100.6</v>
      </c>
      <c r="C1302" s="3">
        <v>5.03667</v>
      </c>
      <c r="D1302" s="4">
        <v>11.8233</v>
      </c>
      <c r="E1302" s="5">
        <v>67.099999999999994</v>
      </c>
      <c r="F1302" s="3">
        <f t="shared" si="285"/>
        <v>1978.7916666665687</v>
      </c>
      <c r="G1302" s="6">
        <v>8.64</v>
      </c>
      <c r="H1302" s="3">
        <f t="shared" si="277"/>
        <v>456.71650372578245</v>
      </c>
      <c r="I1302" s="3">
        <f t="shared" si="278"/>
        <v>22.86610648926975</v>
      </c>
      <c r="J1302" s="7">
        <f t="shared" si="286"/>
        <v>94090.485137819502</v>
      </c>
      <c r="K1302" s="3">
        <f t="shared" si="279"/>
        <v>53.676900979135624</v>
      </c>
      <c r="L1302" s="7">
        <f t="shared" si="280"/>
        <v>11058.250824353692</v>
      </c>
      <c r="M1302" s="27">
        <f t="shared" si="274"/>
        <v>9.5336083582088307</v>
      </c>
      <c r="N1302" s="9"/>
      <c r="O1302" s="10">
        <f t="shared" si="275"/>
        <v>11.565326820474882</v>
      </c>
      <c r="P1302" s="10"/>
      <c r="Q1302" s="29">
        <f t="shared" si="276"/>
        <v>8.4829822270452784E-2</v>
      </c>
      <c r="R1302" s="6">
        <f t="shared" si="281"/>
        <v>0.99598416780962151</v>
      </c>
      <c r="S1302" s="6">
        <f t="shared" si="287"/>
        <v>10.053598242339907</v>
      </c>
      <c r="T1302" s="13">
        <f t="shared" si="282"/>
        <v>9.1273189175097302E-2</v>
      </c>
      <c r="U1302" s="67">
        <f t="shared" si="283"/>
        <v>4.6376801650140909E-2</v>
      </c>
      <c r="V1302" s="13">
        <f t="shared" si="284"/>
        <v>4.4896387524956394E-2</v>
      </c>
      <c r="Y1302" s="28"/>
      <c r="Z1302" s="28"/>
    </row>
    <row r="1303" spans="1:26" x14ac:dyDescent="0.35">
      <c r="A1303" s="1">
        <v>1978.11</v>
      </c>
      <c r="B1303" s="2">
        <v>94.71</v>
      </c>
      <c r="C1303" s="3">
        <v>5.0533299999999999</v>
      </c>
      <c r="D1303" s="4">
        <v>12.076700000000001</v>
      </c>
      <c r="E1303" s="5">
        <v>67.400000000000006</v>
      </c>
      <c r="F1303" s="3">
        <f t="shared" si="285"/>
        <v>1978.874999999902</v>
      </c>
      <c r="G1303" s="6">
        <v>8.81</v>
      </c>
      <c r="H1303" s="3">
        <f t="shared" si="277"/>
        <v>428.06250133531154</v>
      </c>
      <c r="I1303" s="3">
        <f t="shared" si="278"/>
        <v>22.839627070771513</v>
      </c>
      <c r="J1303" s="7">
        <f t="shared" si="286"/>
        <v>88579.437621679041</v>
      </c>
      <c r="K1303" s="3">
        <f t="shared" si="279"/>
        <v>54.583279589020769</v>
      </c>
      <c r="L1303" s="7">
        <f t="shared" si="280"/>
        <v>11294.977239211607</v>
      </c>
      <c r="M1303" s="27">
        <f t="shared" si="274"/>
        <v>8.9284189022931493</v>
      </c>
      <c r="N1303" s="9"/>
      <c r="O1303" s="10">
        <f t="shared" si="275"/>
        <v>10.842331646474507</v>
      </c>
      <c r="P1303" s="10"/>
      <c r="Q1303" s="29">
        <f t="shared" si="276"/>
        <v>9.0413709782575194E-2</v>
      </c>
      <c r="R1303" s="6">
        <f t="shared" si="281"/>
        <v>0.99425825928905653</v>
      </c>
      <c r="S1303" s="6">
        <f t="shared" si="287"/>
        <v>9.9686554295766214</v>
      </c>
      <c r="T1303" s="13">
        <f t="shared" si="282"/>
        <v>9.5553222239581403E-2</v>
      </c>
      <c r="U1303" s="67">
        <f t="shared" si="283"/>
        <v>4.684701020306048E-2</v>
      </c>
      <c r="V1303" s="13">
        <f t="shared" si="284"/>
        <v>4.8706212036520924E-2</v>
      </c>
      <c r="Y1303" s="28"/>
      <c r="Z1303" s="28"/>
    </row>
    <row r="1304" spans="1:26" x14ac:dyDescent="0.35">
      <c r="A1304" s="1">
        <v>1978.12</v>
      </c>
      <c r="B1304" s="2">
        <v>96.11</v>
      </c>
      <c r="C1304" s="3">
        <v>5.07</v>
      </c>
      <c r="D1304" s="4">
        <v>12.33</v>
      </c>
      <c r="E1304" s="5">
        <v>67.7</v>
      </c>
      <c r="F1304" s="3">
        <f t="shared" si="285"/>
        <v>1978.9583333332353</v>
      </c>
      <c r="G1304" s="6">
        <v>9.01</v>
      </c>
      <c r="H1304" s="3">
        <f t="shared" si="277"/>
        <v>432.4651874446086</v>
      </c>
      <c r="I1304" s="3">
        <f t="shared" si="278"/>
        <v>22.813427326440181</v>
      </c>
      <c r="J1304" s="7">
        <f t="shared" si="286"/>
        <v>89883.89083760987</v>
      </c>
      <c r="K1304" s="3">
        <f t="shared" si="279"/>
        <v>55.481175332348599</v>
      </c>
      <c r="L1304" s="7">
        <f t="shared" si="280"/>
        <v>11531.249339587241</v>
      </c>
      <c r="M1304" s="27">
        <f t="shared" si="274"/>
        <v>9.0119418191338276</v>
      </c>
      <c r="N1304" s="9"/>
      <c r="O1304" s="10">
        <f t="shared" si="275"/>
        <v>10.953907642577775</v>
      </c>
      <c r="P1304" s="10"/>
      <c r="Q1304" s="29">
        <f t="shared" si="276"/>
        <v>8.7548492443670398E-2</v>
      </c>
      <c r="R1304" s="6">
        <f t="shared" si="281"/>
        <v>1.0016432159641684</v>
      </c>
      <c r="S1304" s="6">
        <f t="shared" si="287"/>
        <v>9.8674973833645971</v>
      </c>
      <c r="T1304" s="13">
        <f t="shared" si="282"/>
        <v>9.6292541907302853E-2</v>
      </c>
      <c r="U1304" s="67">
        <f t="shared" si="283"/>
        <v>4.7499532134704703E-2</v>
      </c>
      <c r="V1304" s="13">
        <f t="shared" si="284"/>
        <v>4.879300977259815E-2</v>
      </c>
      <c r="Y1304" s="28"/>
      <c r="Z1304" s="28"/>
    </row>
    <row r="1305" spans="1:26" x14ac:dyDescent="0.35">
      <c r="A1305" s="1">
        <v>1979.01</v>
      </c>
      <c r="B1305" s="2">
        <v>99.71</v>
      </c>
      <c r="C1305" s="3">
        <v>5.1133300000000004</v>
      </c>
      <c r="D1305" s="4">
        <v>12.6533</v>
      </c>
      <c r="E1305" s="5">
        <v>68.3</v>
      </c>
      <c r="F1305" s="3">
        <f t="shared" si="285"/>
        <v>1979.0416666665685</v>
      </c>
      <c r="G1305" s="6">
        <v>9.1</v>
      </c>
      <c r="H1305" s="3">
        <f t="shared" si="277"/>
        <v>444.72265871156662</v>
      </c>
      <c r="I1305" s="3">
        <f t="shared" si="278"/>
        <v>22.806275323133242</v>
      </c>
      <c r="J1305" s="7">
        <f t="shared" si="286"/>
        <v>92826.499036018446</v>
      </c>
      <c r="K1305" s="3">
        <f t="shared" si="279"/>
        <v>56.435755866764282</v>
      </c>
      <c r="L1305" s="7">
        <f t="shared" si="280"/>
        <v>11779.776755114353</v>
      </c>
      <c r="M1305" s="27">
        <f t="shared" si="274"/>
        <v>9.2576369191399692</v>
      </c>
      <c r="N1305" s="9"/>
      <c r="O1305" s="10">
        <f t="shared" si="275"/>
        <v>11.261020341262231</v>
      </c>
      <c r="P1305" s="10"/>
      <c r="Q1305" s="29">
        <f t="shared" si="276"/>
        <v>8.4344881137919783E-2</v>
      </c>
      <c r="R1305" s="6">
        <f t="shared" si="281"/>
        <v>1.0075833333333333</v>
      </c>
      <c r="S1305" s="6">
        <f t="shared" si="287"/>
        <v>9.7968856473269863</v>
      </c>
      <c r="T1305" s="13">
        <f t="shared" si="282"/>
        <v>9.6003361516135755E-2</v>
      </c>
      <c r="U1305" s="67">
        <f t="shared" si="283"/>
        <v>4.8659868105674908E-2</v>
      </c>
      <c r="V1305" s="13">
        <f t="shared" si="284"/>
        <v>4.7343493410460846E-2</v>
      </c>
      <c r="Y1305" s="28"/>
      <c r="Z1305" s="28"/>
    </row>
    <row r="1306" spans="1:26" x14ac:dyDescent="0.35">
      <c r="A1306" s="1">
        <v>1979.02</v>
      </c>
      <c r="B1306" s="2">
        <v>98.23</v>
      </c>
      <c r="C1306" s="3">
        <v>5.1566700000000001</v>
      </c>
      <c r="D1306" s="4">
        <v>12.976699999999999</v>
      </c>
      <c r="E1306" s="5">
        <v>69.099999999999994</v>
      </c>
      <c r="F1306" s="3">
        <f t="shared" si="285"/>
        <v>1979.1249999999018</v>
      </c>
      <c r="G1306" s="6">
        <v>9.1</v>
      </c>
      <c r="H1306" s="3">
        <f t="shared" si="277"/>
        <v>433.04930057887128</v>
      </c>
      <c r="I1306" s="3">
        <f t="shared" si="278"/>
        <v>22.733302828219973</v>
      </c>
      <c r="J1306" s="7">
        <f t="shared" si="286"/>
        <v>90785.355999459032</v>
      </c>
      <c r="K1306" s="3">
        <f t="shared" si="279"/>
        <v>57.208091813314041</v>
      </c>
      <c r="L1306" s="7">
        <f t="shared" si="280"/>
        <v>11993.223345191691</v>
      </c>
      <c r="M1306" s="27">
        <f t="shared" si="274"/>
        <v>9.0037403710456303</v>
      </c>
      <c r="N1306" s="9"/>
      <c r="O1306" s="10">
        <f t="shared" si="275"/>
        <v>10.961002211569227</v>
      </c>
      <c r="P1306" s="10"/>
      <c r="Q1306" s="29">
        <f t="shared" si="276"/>
        <v>8.8036056601136642E-2</v>
      </c>
      <c r="R1306" s="6">
        <f t="shared" si="281"/>
        <v>1.0062810771389346</v>
      </c>
      <c r="S1306" s="6">
        <f t="shared" si="287"/>
        <v>9.7568958754378077</v>
      </c>
      <c r="T1306" s="13">
        <f t="shared" si="282"/>
        <v>0.10156353988021127</v>
      </c>
      <c r="U1306" s="67">
        <f t="shared" si="283"/>
        <v>4.8905711599098511E-2</v>
      </c>
      <c r="V1306" s="13">
        <f t="shared" si="284"/>
        <v>5.2657828281112762E-2</v>
      </c>
      <c r="Y1306" s="28"/>
      <c r="Z1306" s="28"/>
    </row>
    <row r="1307" spans="1:26" x14ac:dyDescent="0.35">
      <c r="A1307" s="1">
        <v>1979.03</v>
      </c>
      <c r="B1307" s="2">
        <v>100.1</v>
      </c>
      <c r="C1307" s="3">
        <v>5.2</v>
      </c>
      <c r="D1307" s="4">
        <v>13.3</v>
      </c>
      <c r="E1307" s="5">
        <v>69.8</v>
      </c>
      <c r="F1307" s="3">
        <f t="shared" si="285"/>
        <v>1979.208333333235</v>
      </c>
      <c r="G1307" s="6">
        <v>9.1199999999999992</v>
      </c>
      <c r="H1307" s="3">
        <f t="shared" si="277"/>
        <v>436.86766332378227</v>
      </c>
      <c r="I1307" s="3">
        <f t="shared" si="278"/>
        <v>22.694424068767912</v>
      </c>
      <c r="J1307" s="7">
        <f t="shared" si="286"/>
        <v>91982.321028143007</v>
      </c>
      <c r="K1307" s="3">
        <f t="shared" si="279"/>
        <v>58.045353868194852</v>
      </c>
      <c r="L1307" s="7">
        <f t="shared" si="280"/>
        <v>12221.427269473548</v>
      </c>
      <c r="M1307" s="27">
        <f t="shared" si="274"/>
        <v>9.0707850296607599</v>
      </c>
      <c r="N1307" s="9"/>
      <c r="O1307" s="10">
        <f t="shared" si="275"/>
        <v>11.050596484076515</v>
      </c>
      <c r="P1307" s="10"/>
      <c r="Q1307" s="29">
        <f t="shared" si="276"/>
        <v>8.7200380134632161E-2</v>
      </c>
      <c r="R1307" s="6">
        <f t="shared" si="281"/>
        <v>1.0037031360281712</v>
      </c>
      <c r="S1307" s="6">
        <f t="shared" si="287"/>
        <v>9.7197165709569884</v>
      </c>
      <c r="T1307" s="13">
        <f t="shared" si="282"/>
        <v>9.9315980743650334E-2</v>
      </c>
      <c r="U1307" s="67">
        <f t="shared" si="283"/>
        <v>4.8220175595768078E-2</v>
      </c>
      <c r="V1307" s="13">
        <f t="shared" si="284"/>
        <v>5.1095805147882256E-2</v>
      </c>
      <c r="Y1307" s="28"/>
      <c r="Z1307" s="28"/>
    </row>
    <row r="1308" spans="1:26" x14ac:dyDescent="0.35">
      <c r="A1308" s="1">
        <v>1979.04</v>
      </c>
      <c r="B1308" s="2">
        <v>102.1</v>
      </c>
      <c r="C1308" s="3">
        <v>5.2466699999999999</v>
      </c>
      <c r="D1308" s="4">
        <v>13.5267</v>
      </c>
      <c r="E1308" s="5">
        <v>70.599999999999994</v>
      </c>
      <c r="F1308" s="3">
        <f t="shared" si="285"/>
        <v>1979.2916666665683</v>
      </c>
      <c r="G1308" s="6">
        <v>9.18</v>
      </c>
      <c r="H1308" s="3">
        <f t="shared" si="277"/>
        <v>440.5470382436261</v>
      </c>
      <c r="I1308" s="3">
        <f t="shared" si="278"/>
        <v>22.638637895609069</v>
      </c>
      <c r="J1308" s="7">
        <f t="shared" si="286"/>
        <v>93154.225076562696</v>
      </c>
      <c r="K1308" s="3">
        <f t="shared" si="279"/>
        <v>58.36579453682721</v>
      </c>
      <c r="L1308" s="7">
        <f t="shared" si="280"/>
        <v>12341.520630197265</v>
      </c>
      <c r="M1308" s="27">
        <f t="shared" si="274"/>
        <v>9.1330635662174124</v>
      </c>
      <c r="N1308" s="9"/>
      <c r="O1308" s="10">
        <f t="shared" si="275"/>
        <v>11.133601762772868</v>
      </c>
      <c r="P1308" s="10"/>
      <c r="Q1308" s="29">
        <f t="shared" si="276"/>
        <v>8.6475950262932519E-2</v>
      </c>
      <c r="R1308" s="6">
        <f t="shared" si="281"/>
        <v>1.003117086251853</v>
      </c>
      <c r="S1308" s="6">
        <f t="shared" si="287"/>
        <v>9.6451637145821678</v>
      </c>
      <c r="T1308" s="13">
        <f t="shared" si="282"/>
        <v>0.10106179802981474</v>
      </c>
      <c r="U1308" s="67">
        <f t="shared" si="283"/>
        <v>5.0369438134763911E-2</v>
      </c>
      <c r="V1308" s="13">
        <f t="shared" si="284"/>
        <v>5.0692359895050831E-2</v>
      </c>
      <c r="Y1308" s="28"/>
      <c r="Z1308" s="28"/>
    </row>
    <row r="1309" spans="1:26" x14ac:dyDescent="0.35">
      <c r="A1309" s="1">
        <v>1979.05</v>
      </c>
      <c r="B1309" s="2">
        <v>99.73</v>
      </c>
      <c r="C1309" s="3">
        <v>5.2933300000000001</v>
      </c>
      <c r="D1309" s="4">
        <v>13.753299999999999</v>
      </c>
      <c r="E1309" s="5">
        <v>71.5</v>
      </c>
      <c r="F1309" s="3">
        <f t="shared" si="285"/>
        <v>1979.3749999999015</v>
      </c>
      <c r="G1309" s="6">
        <v>9.25</v>
      </c>
      <c r="H1309" s="3">
        <f t="shared" si="277"/>
        <v>424.90419818181823</v>
      </c>
      <c r="I1309" s="3">
        <f t="shared" si="278"/>
        <v>22.552473070909091</v>
      </c>
      <c r="J1309" s="7">
        <f t="shared" si="286"/>
        <v>90243.922611792557</v>
      </c>
      <c r="K1309" s="3">
        <f t="shared" si="279"/>
        <v>58.596559799999994</v>
      </c>
      <c r="L1309" s="7">
        <f t="shared" si="280"/>
        <v>12445.119230489985</v>
      </c>
      <c r="M1309" s="27">
        <f t="shared" si="274"/>
        <v>8.7943832898149559</v>
      </c>
      <c r="N1309" s="9"/>
      <c r="O1309" s="10">
        <f t="shared" si="275"/>
        <v>10.728950511599074</v>
      </c>
      <c r="P1309" s="10"/>
      <c r="Q1309" s="29">
        <f t="shared" si="276"/>
        <v>9.1052965524399815E-2</v>
      </c>
      <c r="R1309" s="6">
        <f t="shared" si="281"/>
        <v>1.030044769334399</v>
      </c>
      <c r="S1309" s="6">
        <f t="shared" si="287"/>
        <v>9.5534424285124437</v>
      </c>
      <c r="T1309" s="13">
        <f t="shared" si="282"/>
        <v>0.10840015297084582</v>
      </c>
      <c r="U1309" s="67">
        <f t="shared" si="283"/>
        <v>5.3756804855167539E-2</v>
      </c>
      <c r="V1309" s="13">
        <f t="shared" si="284"/>
        <v>5.4643348115678281E-2</v>
      </c>
      <c r="Y1309" s="28"/>
      <c r="Z1309" s="28"/>
    </row>
    <row r="1310" spans="1:26" x14ac:dyDescent="0.35">
      <c r="A1310" s="1">
        <v>1979.06</v>
      </c>
      <c r="B1310" s="2">
        <v>101.7</v>
      </c>
      <c r="C1310" s="3">
        <v>5.34</v>
      </c>
      <c r="D1310" s="4">
        <v>13.98</v>
      </c>
      <c r="E1310" s="5">
        <v>72.3</v>
      </c>
      <c r="F1310" s="3">
        <f t="shared" si="285"/>
        <v>1979.4583333332348</v>
      </c>
      <c r="G1310" s="6">
        <v>8.91</v>
      </c>
      <c r="H1310" s="3">
        <f t="shared" si="277"/>
        <v>428.50303319502081</v>
      </c>
      <c r="I1310" s="3">
        <f t="shared" si="278"/>
        <v>22.499569294605809</v>
      </c>
      <c r="J1310" s="7">
        <f t="shared" si="286"/>
        <v>91406.483740605981</v>
      </c>
      <c r="K1310" s="3">
        <f t="shared" si="279"/>
        <v>58.903366804979257</v>
      </c>
      <c r="L1310" s="7">
        <f t="shared" si="280"/>
        <v>12565.021068767664</v>
      </c>
      <c r="M1310" s="27">
        <f t="shared" si="274"/>
        <v>8.853937764693951</v>
      </c>
      <c r="N1310" s="9"/>
      <c r="O1310" s="10">
        <f t="shared" si="275"/>
        <v>10.809180598290329</v>
      </c>
      <c r="P1310" s="10"/>
      <c r="Q1310" s="29">
        <f t="shared" si="276"/>
        <v>9.4292456494697335E-2</v>
      </c>
      <c r="R1310" s="6">
        <f t="shared" si="281"/>
        <v>1.0048016460396398</v>
      </c>
      <c r="S1310" s="6">
        <f t="shared" si="287"/>
        <v>9.7315884963734316</v>
      </c>
      <c r="T1310" s="13">
        <f t="shared" si="282"/>
        <v>0.11041797916582241</v>
      </c>
      <c r="U1310" s="67">
        <f t="shared" si="283"/>
        <v>5.6350250301478111E-2</v>
      </c>
      <c r="V1310" s="13">
        <f t="shared" si="284"/>
        <v>5.40677288643443E-2</v>
      </c>
      <c r="Y1310" s="28"/>
      <c r="Z1310" s="28"/>
    </row>
    <row r="1311" spans="1:26" x14ac:dyDescent="0.35">
      <c r="A1311" s="1">
        <v>1979.07</v>
      </c>
      <c r="B1311" s="2">
        <v>102.7</v>
      </c>
      <c r="C1311" s="3">
        <v>5.3966700000000003</v>
      </c>
      <c r="D1311" s="4">
        <v>14.1967</v>
      </c>
      <c r="E1311" s="5">
        <v>73.099999999999994</v>
      </c>
      <c r="F1311" s="3">
        <f t="shared" si="285"/>
        <v>1979.5416666665681</v>
      </c>
      <c r="G1311" s="6">
        <v>8.9499999999999993</v>
      </c>
      <c r="H1311" s="3">
        <f t="shared" si="277"/>
        <v>427.98082489740091</v>
      </c>
      <c r="I1311" s="3">
        <f t="shared" si="278"/>
        <v>22.489496380711362</v>
      </c>
      <c r="J1311" s="7">
        <f t="shared" si="286"/>
        <v>91694.868920949957</v>
      </c>
      <c r="K1311" s="3">
        <f t="shared" si="279"/>
        <v>59.161785558139542</v>
      </c>
      <c r="L1311" s="7">
        <f t="shared" si="280"/>
        <v>12675.40940224002</v>
      </c>
      <c r="M1311" s="27">
        <f t="shared" si="274"/>
        <v>8.8274980455423613</v>
      </c>
      <c r="N1311" s="9"/>
      <c r="O1311" s="10">
        <f t="shared" si="275"/>
        <v>10.784338517075032</v>
      </c>
      <c r="P1311" s="10"/>
      <c r="Q1311" s="29">
        <f t="shared" si="276"/>
        <v>9.4825501424015163E-2</v>
      </c>
      <c r="R1311" s="6">
        <f t="shared" si="281"/>
        <v>1.0022294077638916</v>
      </c>
      <c r="S1311" s="6">
        <f t="shared" si="287"/>
        <v>9.6713031040074586</v>
      </c>
      <c r="T1311" s="13">
        <f t="shared" si="282"/>
        <v>0.11287090177119929</v>
      </c>
      <c r="U1311" s="67">
        <f t="shared" si="283"/>
        <v>5.9327623602140944E-2</v>
      </c>
      <c r="V1311" s="13">
        <f t="shared" si="284"/>
        <v>5.354327816905835E-2</v>
      </c>
      <c r="Y1311" s="28"/>
      <c r="Z1311" s="28"/>
    </row>
    <row r="1312" spans="1:26" x14ac:dyDescent="0.35">
      <c r="A1312" s="1">
        <v>1979.08</v>
      </c>
      <c r="B1312" s="2">
        <v>107.4</v>
      </c>
      <c r="C1312" s="3">
        <v>5.4533300000000002</v>
      </c>
      <c r="D1312" s="4">
        <v>14.4133</v>
      </c>
      <c r="E1312" s="5">
        <v>73.8</v>
      </c>
      <c r="F1312" s="3">
        <f t="shared" si="285"/>
        <v>1979.6249999999013</v>
      </c>
      <c r="G1312" s="6">
        <v>9.0299999999999994</v>
      </c>
      <c r="H1312" s="3">
        <f t="shared" si="277"/>
        <v>443.3218780487806</v>
      </c>
      <c r="I1312" s="3">
        <f t="shared" si="278"/>
        <v>22.51006049552846</v>
      </c>
      <c r="J1312" s="7">
        <f t="shared" si="286"/>
        <v>95383.587012658594</v>
      </c>
      <c r="K1312" s="3">
        <f t="shared" si="279"/>
        <v>59.494704142276426</v>
      </c>
      <c r="L1312" s="7">
        <f t="shared" si="280"/>
        <v>12800.67276247255</v>
      </c>
      <c r="M1312" s="27">
        <f t="shared" si="274"/>
        <v>9.1271657972150297</v>
      </c>
      <c r="N1312" s="9"/>
      <c r="O1312" s="10">
        <f t="shared" si="275"/>
        <v>11.156331375849183</v>
      </c>
      <c r="P1312" s="10"/>
      <c r="Q1312" s="29">
        <f t="shared" si="276"/>
        <v>9.0746477696883973E-2</v>
      </c>
      <c r="R1312" s="6">
        <f t="shared" si="281"/>
        <v>0.9881636923006627</v>
      </c>
      <c r="S1312" s="6">
        <f t="shared" si="287"/>
        <v>9.6009266441916079</v>
      </c>
      <c r="T1312" s="13">
        <f t="shared" si="282"/>
        <v>0.11340784433525863</v>
      </c>
      <c r="U1312" s="67">
        <f t="shared" si="283"/>
        <v>5.9991130331344067E-2</v>
      </c>
      <c r="V1312" s="13">
        <f t="shared" si="284"/>
        <v>5.3416714003914567E-2</v>
      </c>
      <c r="Y1312" s="28"/>
      <c r="Z1312" s="28"/>
    </row>
    <row r="1313" spans="1:26" x14ac:dyDescent="0.35">
      <c r="A1313" s="1">
        <v>1979.09</v>
      </c>
      <c r="B1313" s="2">
        <v>108.6</v>
      </c>
      <c r="C1313" s="3">
        <v>5.51</v>
      </c>
      <c r="D1313" s="4">
        <v>14.63</v>
      </c>
      <c r="E1313" s="5">
        <v>74.599999999999994</v>
      </c>
      <c r="F1313" s="3">
        <f t="shared" si="285"/>
        <v>1979.7083333332346</v>
      </c>
      <c r="G1313" s="6">
        <v>9.33</v>
      </c>
      <c r="H1313" s="3">
        <f t="shared" si="277"/>
        <v>443.46795442359252</v>
      </c>
      <c r="I1313" s="3">
        <f t="shared" si="278"/>
        <v>22.50007761394102</v>
      </c>
      <c r="J1313" s="7">
        <f t="shared" si="286"/>
        <v>95818.436138601275</v>
      </c>
      <c r="K1313" s="3">
        <f t="shared" si="279"/>
        <v>59.741585388739956</v>
      </c>
      <c r="L1313" s="7">
        <f t="shared" si="280"/>
        <v>12908.137391415623</v>
      </c>
      <c r="M1313" s="27">
        <f t="shared" si="274"/>
        <v>9.1127589907409536</v>
      </c>
      <c r="N1313" s="9"/>
      <c r="O1313" s="10">
        <f t="shared" si="275"/>
        <v>11.14441210509189</v>
      </c>
      <c r="P1313" s="10"/>
      <c r="Q1313" s="29">
        <f t="shared" si="276"/>
        <v>8.8786091274875967E-2</v>
      </c>
      <c r="R1313" s="6">
        <f t="shared" si="281"/>
        <v>0.94765923764923543</v>
      </c>
      <c r="S1313" s="6">
        <f t="shared" si="287"/>
        <v>9.3855467777578525</v>
      </c>
      <c r="T1313" s="13">
        <f t="shared" si="282"/>
        <v>0.11305552603619362</v>
      </c>
      <c r="U1313" s="67">
        <f t="shared" si="283"/>
        <v>6.2200426914902129E-2</v>
      </c>
      <c r="V1313" s="13">
        <f t="shared" si="284"/>
        <v>5.0855099121291492E-2</v>
      </c>
      <c r="Y1313" s="28"/>
      <c r="Z1313" s="28"/>
    </row>
    <row r="1314" spans="1:26" x14ac:dyDescent="0.35">
      <c r="A1314" s="1">
        <v>1979.1</v>
      </c>
      <c r="B1314" s="2">
        <v>104.5</v>
      </c>
      <c r="C1314" s="3">
        <v>5.5566700000000004</v>
      </c>
      <c r="D1314" s="4">
        <v>14.7067</v>
      </c>
      <c r="E1314" s="5">
        <v>75.2</v>
      </c>
      <c r="F1314" s="3">
        <f t="shared" si="285"/>
        <v>1979.7916666665678</v>
      </c>
      <c r="G1314" s="6">
        <v>10.3</v>
      </c>
      <c r="H1314" s="3">
        <f t="shared" si="277"/>
        <v>423.32088430851064</v>
      </c>
      <c r="I1314" s="3">
        <f t="shared" si="278"/>
        <v>22.509612040292556</v>
      </c>
      <c r="J1314" s="7">
        <f t="shared" si="286"/>
        <v>91870.632435786974</v>
      </c>
      <c r="K1314" s="3">
        <f t="shared" si="279"/>
        <v>59.575629179521272</v>
      </c>
      <c r="L1314" s="7">
        <f t="shared" si="280"/>
        <v>12929.318947783619</v>
      </c>
      <c r="M1314" s="27">
        <f t="shared" si="274"/>
        <v>8.6818433068993084</v>
      </c>
      <c r="N1314" s="9"/>
      <c r="O1314" s="10">
        <f t="shared" si="275"/>
        <v>10.62483828827768</v>
      </c>
      <c r="P1314" s="10"/>
      <c r="Q1314" s="29">
        <f t="shared" si="276"/>
        <v>8.4815287363696729E-2</v>
      </c>
      <c r="R1314" s="6">
        <f t="shared" si="281"/>
        <v>0.98720293819717986</v>
      </c>
      <c r="S1314" s="6">
        <f t="shared" si="287"/>
        <v>8.8233349439243458</v>
      </c>
      <c r="T1314" s="13">
        <f t="shared" si="282"/>
        <v>0.11753450057390236</v>
      </c>
      <c r="U1314" s="67">
        <f t="shared" si="283"/>
        <v>7.029506667040053E-2</v>
      </c>
      <c r="V1314" s="13">
        <f t="shared" si="284"/>
        <v>4.7239433903501826E-2</v>
      </c>
      <c r="Y1314" s="28"/>
      <c r="Z1314" s="28"/>
    </row>
    <row r="1315" spans="1:26" x14ac:dyDescent="0.35">
      <c r="A1315" s="1">
        <v>1979.11</v>
      </c>
      <c r="B1315" s="2">
        <v>103.7</v>
      </c>
      <c r="C1315" s="3">
        <v>5.6033299999999997</v>
      </c>
      <c r="D1315" s="4">
        <v>14.783300000000001</v>
      </c>
      <c r="E1315" s="5">
        <v>75.900000000000006</v>
      </c>
      <c r="F1315" s="3">
        <f t="shared" si="285"/>
        <v>1979.8749999999011</v>
      </c>
      <c r="G1315" s="6">
        <v>10.65</v>
      </c>
      <c r="H1315" s="3">
        <f t="shared" si="277"/>
        <v>416.20589328063238</v>
      </c>
      <c r="I1315" s="3">
        <f t="shared" si="278"/>
        <v>22.489286094466401</v>
      </c>
      <c r="J1315" s="7">
        <f t="shared" si="286"/>
        <v>90733.236828869805</v>
      </c>
      <c r="K1315" s="3">
        <f t="shared" si="279"/>
        <v>59.333621814229247</v>
      </c>
      <c r="L1315" s="7">
        <f t="shared" si="280"/>
        <v>12934.779749394706</v>
      </c>
      <c r="M1315" s="27">
        <f t="shared" si="274"/>
        <v>8.518784302983553</v>
      </c>
      <c r="N1315" s="9"/>
      <c r="O1315" s="10">
        <f t="shared" si="275"/>
        <v>10.433469269423094</v>
      </c>
      <c r="P1315" s="10"/>
      <c r="Q1315" s="29">
        <f t="shared" si="276"/>
        <v>8.3940339688296867E-2</v>
      </c>
      <c r="R1315" s="6">
        <f t="shared" si="281"/>
        <v>1.0249286541450782</v>
      </c>
      <c r="S1315" s="6">
        <f t="shared" si="287"/>
        <v>8.6300889069402533</v>
      </c>
      <c r="T1315" s="13">
        <f t="shared" si="282"/>
        <v>0.1166186041560251</v>
      </c>
      <c r="U1315" s="67">
        <f t="shared" si="283"/>
        <v>7.4146520468323818E-2</v>
      </c>
      <c r="V1315" s="13">
        <f t="shared" si="284"/>
        <v>4.2472083687701279E-2</v>
      </c>
      <c r="Y1315" s="28"/>
      <c r="Z1315" s="28"/>
    </row>
    <row r="1316" spans="1:26" x14ac:dyDescent="0.35">
      <c r="A1316" s="1">
        <v>1979.12</v>
      </c>
      <c r="B1316" s="2">
        <v>107.8</v>
      </c>
      <c r="C1316" s="3">
        <v>5.65</v>
      </c>
      <c r="D1316" s="4">
        <v>14.86</v>
      </c>
      <c r="E1316" s="5">
        <v>76.7</v>
      </c>
      <c r="F1316" s="3">
        <f t="shared" si="285"/>
        <v>1979.9583333332343</v>
      </c>
      <c r="G1316" s="6">
        <v>10.39</v>
      </c>
      <c r="H1316" s="3">
        <f t="shared" si="277"/>
        <v>428.14871186440683</v>
      </c>
      <c r="I1316" s="3">
        <f t="shared" si="278"/>
        <v>22.440076271186442</v>
      </c>
      <c r="J1316" s="7">
        <f t="shared" si="286"/>
        <v>93744.444350828373</v>
      </c>
      <c r="K1316" s="3">
        <f t="shared" si="279"/>
        <v>59.019386440677962</v>
      </c>
      <c r="L1316" s="7">
        <f t="shared" si="280"/>
        <v>12922.47164242402</v>
      </c>
      <c r="M1316" s="27">
        <f t="shared" si="274"/>
        <v>8.7452044046692894</v>
      </c>
      <c r="N1316" s="9"/>
      <c r="O1316" s="10">
        <f t="shared" si="275"/>
        <v>10.717928631289347</v>
      </c>
      <c r="P1316" s="10"/>
      <c r="Q1316" s="29">
        <f t="shared" si="276"/>
        <v>8.4055550379180402E-2</v>
      </c>
      <c r="R1316" s="6">
        <f t="shared" si="281"/>
        <v>0.98376644574528849</v>
      </c>
      <c r="S1316" s="6">
        <f t="shared" si="287"/>
        <v>8.7529675164066045</v>
      </c>
      <c r="T1316" s="13">
        <f t="shared" si="282"/>
        <v>0.1158144713381033</v>
      </c>
      <c r="U1316" s="67">
        <f t="shared" si="283"/>
        <v>7.3379812698553426E-2</v>
      </c>
      <c r="V1316" s="13">
        <f t="shared" si="284"/>
        <v>4.2434658639549871E-2</v>
      </c>
      <c r="Y1316" s="28"/>
      <c r="Z1316" s="28"/>
    </row>
    <row r="1317" spans="1:26" x14ac:dyDescent="0.35">
      <c r="A1317" s="1">
        <v>1980.01</v>
      </c>
      <c r="B1317" s="2">
        <v>110.9</v>
      </c>
      <c r="C1317" s="3">
        <v>5.7</v>
      </c>
      <c r="D1317" s="4">
        <v>15.003299999999999</v>
      </c>
      <c r="E1317" s="5">
        <v>77.8</v>
      </c>
      <c r="F1317" s="3">
        <f t="shared" si="285"/>
        <v>1980.0416666665676</v>
      </c>
      <c r="G1317" s="6">
        <v>10.8</v>
      </c>
      <c r="H1317" s="3">
        <f t="shared" si="277"/>
        <v>434.2333688946016</v>
      </c>
      <c r="I1317" s="3">
        <f t="shared" si="278"/>
        <v>22.318577120822624</v>
      </c>
      <c r="J1317" s="7">
        <f t="shared" si="286"/>
        <v>95483.924869234208</v>
      </c>
      <c r="K1317" s="3">
        <f t="shared" si="279"/>
        <v>58.746018967866327</v>
      </c>
      <c r="L1317" s="7">
        <f t="shared" si="280"/>
        <v>12917.709377732926</v>
      </c>
      <c r="M1317" s="27">
        <f t="shared" si="274"/>
        <v>8.8509341807291033</v>
      </c>
      <c r="N1317" s="9"/>
      <c r="O1317" s="10">
        <f t="shared" si="275"/>
        <v>10.854081878724752</v>
      </c>
      <c r="P1317" s="10"/>
      <c r="Q1317" s="29">
        <f t="shared" si="276"/>
        <v>7.9834698453491962E-2</v>
      </c>
      <c r="R1317" s="6">
        <f t="shared" si="281"/>
        <v>0.91740152564398236</v>
      </c>
      <c r="S1317" s="6">
        <f t="shared" si="287"/>
        <v>8.4891281428550585</v>
      </c>
      <c r="T1317" s="13">
        <f t="shared" si="282"/>
        <v>0.11014020821413228</v>
      </c>
      <c r="U1317" s="67">
        <f t="shared" si="283"/>
        <v>7.3558380560686532E-2</v>
      </c>
      <c r="V1317" s="13">
        <f t="shared" si="284"/>
        <v>3.6581827653445753E-2</v>
      </c>
      <c r="Y1317" s="28"/>
      <c r="Z1317" s="28"/>
    </row>
    <row r="1318" spans="1:26" x14ac:dyDescent="0.35">
      <c r="A1318" s="1">
        <v>1980.02</v>
      </c>
      <c r="B1318" s="2">
        <v>115.3</v>
      </c>
      <c r="C1318" s="3">
        <v>5.75</v>
      </c>
      <c r="D1318" s="4">
        <v>15.146699999999999</v>
      </c>
      <c r="E1318" s="5">
        <v>78.900000000000006</v>
      </c>
      <c r="F1318" s="3">
        <f t="shared" si="285"/>
        <v>1980.1249999999009</v>
      </c>
      <c r="G1318" s="6">
        <v>12.41</v>
      </c>
      <c r="H1318" s="3">
        <f t="shared" si="277"/>
        <v>445.16760076045625</v>
      </c>
      <c r="I1318" s="3">
        <f t="shared" si="278"/>
        <v>22.200465779467681</v>
      </c>
      <c r="J1318" s="7">
        <f t="shared" si="286"/>
        <v>98295.068435427384</v>
      </c>
      <c r="K1318" s="3">
        <f t="shared" si="279"/>
        <v>58.480660003802278</v>
      </c>
      <c r="L1318" s="7">
        <f t="shared" si="280"/>
        <v>12912.800633745775</v>
      </c>
      <c r="M1318" s="27">
        <f t="shared" si="274"/>
        <v>9.0544760921925107</v>
      </c>
      <c r="N1318" s="9"/>
      <c r="O1318" s="10">
        <f t="shared" si="275"/>
        <v>11.109252312727021</v>
      </c>
      <c r="P1318" s="10"/>
      <c r="Q1318" s="29">
        <f t="shared" si="276"/>
        <v>6.2137165228765362E-2</v>
      </c>
      <c r="R1318" s="6">
        <f t="shared" si="281"/>
        <v>0.99125648533881872</v>
      </c>
      <c r="S1318" s="6">
        <f t="shared" si="287"/>
        <v>7.6793620117894337</v>
      </c>
      <c r="T1318" s="13">
        <f t="shared" si="282"/>
        <v>0.10357782711324814</v>
      </c>
      <c r="U1318" s="67">
        <f t="shared" si="283"/>
        <v>8.2715176581483529E-2</v>
      </c>
      <c r="V1318" s="13">
        <f t="shared" si="284"/>
        <v>2.0862650531764615E-2</v>
      </c>
      <c r="Y1318" s="28"/>
      <c r="Z1318" s="28"/>
    </row>
    <row r="1319" spans="1:26" x14ac:dyDescent="0.35">
      <c r="A1319" s="1">
        <v>1980.03</v>
      </c>
      <c r="B1319" s="2">
        <v>104.7</v>
      </c>
      <c r="C1319" s="3">
        <v>5.8</v>
      </c>
      <c r="D1319" s="4">
        <v>15.29</v>
      </c>
      <c r="E1319" s="5">
        <v>80.099999999999994</v>
      </c>
      <c r="F1319" s="3">
        <f t="shared" si="285"/>
        <v>1980.2083333332341</v>
      </c>
      <c r="G1319" s="6">
        <v>12.75</v>
      </c>
      <c r="H1319" s="3">
        <f t="shared" si="277"/>
        <v>398.18547191011243</v>
      </c>
      <c r="I1319" s="3">
        <f t="shared" si="278"/>
        <v>22.058029962546819</v>
      </c>
      <c r="J1319" s="7">
        <f t="shared" si="286"/>
        <v>88327.07301240068</v>
      </c>
      <c r="K1319" s="3">
        <f t="shared" si="279"/>
        <v>58.149530711610488</v>
      </c>
      <c r="L1319" s="7">
        <f t="shared" si="280"/>
        <v>12898.958417952304</v>
      </c>
      <c r="M1319" s="27">
        <f t="shared" si="274"/>
        <v>8.0811509007854934</v>
      </c>
      <c r="N1319" s="9"/>
      <c r="O1319" s="10">
        <f t="shared" si="275"/>
        <v>9.9248356973564995</v>
      </c>
      <c r="P1319" s="10"/>
      <c r="Q1319" s="29">
        <f t="shared" si="276"/>
        <v>7.3098972741580032E-2</v>
      </c>
      <c r="R1319" s="6">
        <f t="shared" si="281"/>
        <v>1.0862448859181546</v>
      </c>
      <c r="S1319" s="6">
        <f t="shared" si="287"/>
        <v>7.4981766873766658</v>
      </c>
      <c r="T1319" s="13">
        <f t="shared" si="282"/>
        <v>0.11781757133238635</v>
      </c>
      <c r="U1319" s="67">
        <f t="shared" si="283"/>
        <v>8.461038335075366E-2</v>
      </c>
      <c r="V1319" s="13">
        <f t="shared" si="284"/>
        <v>3.3207187981632691E-2</v>
      </c>
      <c r="Y1319" s="28"/>
      <c r="Z1319" s="28"/>
    </row>
    <row r="1320" spans="1:26" x14ac:dyDescent="0.35">
      <c r="A1320" s="1">
        <v>1980.04</v>
      </c>
      <c r="B1320" s="2">
        <v>103</v>
      </c>
      <c r="C1320" s="3">
        <v>5.8466699999999996</v>
      </c>
      <c r="D1320" s="4">
        <v>15.173299999999999</v>
      </c>
      <c r="E1320" s="5">
        <v>81</v>
      </c>
      <c r="F1320" s="3">
        <f t="shared" si="285"/>
        <v>1980.2916666665674</v>
      </c>
      <c r="G1320" s="6">
        <v>11.47</v>
      </c>
      <c r="H1320" s="3">
        <f t="shared" si="277"/>
        <v>387.36774074074077</v>
      </c>
      <c r="I1320" s="3">
        <f t="shared" si="278"/>
        <v>21.988459696666666</v>
      </c>
      <c r="J1320" s="7">
        <f t="shared" si="286"/>
        <v>86333.905096796851</v>
      </c>
      <c r="K1320" s="3">
        <f t="shared" si="279"/>
        <v>57.064533403703706</v>
      </c>
      <c r="L1320" s="7">
        <f t="shared" si="280"/>
        <v>12718.15769131289</v>
      </c>
      <c r="M1320" s="27">
        <f t="shared" si="274"/>
        <v>7.8440245047192132</v>
      </c>
      <c r="N1320" s="9"/>
      <c r="O1320" s="10">
        <f t="shared" si="275"/>
        <v>9.6444480482973169</v>
      </c>
      <c r="P1320" s="10"/>
      <c r="Q1320" s="29">
        <f t="shared" si="276"/>
        <v>9.0000669289211202E-2</v>
      </c>
      <c r="R1320" s="6">
        <f t="shared" si="281"/>
        <v>1.0899045574721604</v>
      </c>
      <c r="S1320" s="6">
        <f t="shared" si="287"/>
        <v>8.0543576794805904</v>
      </c>
      <c r="T1320" s="13">
        <f t="shared" si="282"/>
        <v>0.12042042697591238</v>
      </c>
      <c r="U1320" s="67">
        <f t="shared" si="283"/>
        <v>7.6057149488397258E-2</v>
      </c>
      <c r="V1320" s="13">
        <f t="shared" si="284"/>
        <v>4.4363277487515118E-2</v>
      </c>
      <c r="Y1320" s="28"/>
      <c r="Z1320" s="28"/>
    </row>
    <row r="1321" spans="1:26" x14ac:dyDescent="0.35">
      <c r="A1321" s="1">
        <v>1980.05</v>
      </c>
      <c r="B1321" s="2">
        <v>107.7</v>
      </c>
      <c r="C1321" s="3">
        <v>5.8933299999999997</v>
      </c>
      <c r="D1321" s="4">
        <v>15.056699999999999</v>
      </c>
      <c r="E1321" s="5">
        <v>81.8</v>
      </c>
      <c r="F1321" s="3">
        <f t="shared" si="285"/>
        <v>1980.3749999999006</v>
      </c>
      <c r="G1321" s="6">
        <v>10.18</v>
      </c>
      <c r="H1321" s="3">
        <f t="shared" si="277"/>
        <v>401.0824364303179</v>
      </c>
      <c r="I1321" s="3">
        <f t="shared" si="278"/>
        <v>21.947178784474328</v>
      </c>
      <c r="J1321" s="7">
        <f t="shared" si="286"/>
        <v>89798.163730524888</v>
      </c>
      <c r="K1321" s="3">
        <f t="shared" si="279"/>
        <v>56.072218389975546</v>
      </c>
      <c r="L1321" s="7">
        <f t="shared" si="280"/>
        <v>12553.983396856023</v>
      </c>
      <c r="M1321" s="27">
        <f t="shared" si="274"/>
        <v>8.1042258071764905</v>
      </c>
      <c r="N1321" s="9"/>
      <c r="O1321" s="10">
        <f t="shared" si="275"/>
        <v>9.9744124837086723</v>
      </c>
      <c r="P1321" s="10"/>
      <c r="Q1321" s="29">
        <f t="shared" si="276"/>
        <v>9.9587051863871359E-2</v>
      </c>
      <c r="R1321" s="6">
        <f t="shared" si="281"/>
        <v>1.0338153104575889</v>
      </c>
      <c r="S1321" s="6">
        <f t="shared" si="287"/>
        <v>8.6926280260699276</v>
      </c>
      <c r="T1321" s="13">
        <f t="shared" si="282"/>
        <v>0.11998882624858798</v>
      </c>
      <c r="U1321" s="67">
        <f t="shared" si="283"/>
        <v>6.8623577027353555E-2</v>
      </c>
      <c r="V1321" s="13">
        <f t="shared" si="284"/>
        <v>5.1365249221234421E-2</v>
      </c>
      <c r="Y1321" s="28"/>
      <c r="Z1321" s="28"/>
    </row>
    <row r="1322" spans="1:26" x14ac:dyDescent="0.35">
      <c r="A1322" s="1">
        <v>1980.06</v>
      </c>
      <c r="B1322" s="2">
        <v>114.6</v>
      </c>
      <c r="C1322" s="3">
        <v>5.94</v>
      </c>
      <c r="D1322" s="4">
        <v>14.94</v>
      </c>
      <c r="E1322" s="5">
        <v>82.7</v>
      </c>
      <c r="F1322" s="3">
        <f t="shared" si="285"/>
        <v>1980.4583333332339</v>
      </c>
      <c r="G1322" s="6">
        <v>9.7799999999999994</v>
      </c>
      <c r="H1322" s="3">
        <f t="shared" si="277"/>
        <v>422.13401934703745</v>
      </c>
      <c r="I1322" s="3">
        <f t="shared" si="278"/>
        <v>21.880244981862152</v>
      </c>
      <c r="J1322" s="7">
        <f t="shared" si="286"/>
        <v>94919.622865633675</v>
      </c>
      <c r="K1322" s="3">
        <f t="shared" si="279"/>
        <v>55.032131318016923</v>
      </c>
      <c r="L1322" s="7">
        <f t="shared" si="280"/>
        <v>12374.338268870568</v>
      </c>
      <c r="M1322" s="27">
        <f t="shared" si="274"/>
        <v>8.5120779623067353</v>
      </c>
      <c r="N1322" s="9"/>
      <c r="O1322" s="10">
        <f t="shared" si="275"/>
        <v>10.484904625773888</v>
      </c>
      <c r="P1322" s="10"/>
      <c r="Q1322" s="29">
        <f t="shared" si="276"/>
        <v>9.8297418837549125E-2</v>
      </c>
      <c r="R1322" s="6">
        <f t="shared" si="281"/>
        <v>0.97896138321192905</v>
      </c>
      <c r="S1322" s="6">
        <f t="shared" si="287"/>
        <v>8.8887736978445044</v>
      </c>
      <c r="T1322" s="13">
        <f t="shared" si="282"/>
        <v>0.11667441295748793</v>
      </c>
      <c r="U1322" s="67">
        <f t="shared" si="283"/>
        <v>6.8408284515380169E-2</v>
      </c>
      <c r="V1322" s="13">
        <f t="shared" si="284"/>
        <v>4.8266128442107759E-2</v>
      </c>
      <c r="Y1322" s="28"/>
      <c r="Z1322" s="28"/>
    </row>
    <row r="1323" spans="1:26" x14ac:dyDescent="0.35">
      <c r="A1323" s="1">
        <v>1980.07</v>
      </c>
      <c r="B1323" s="2">
        <v>119.8</v>
      </c>
      <c r="C1323" s="3">
        <v>5.9833299999999996</v>
      </c>
      <c r="D1323" s="4">
        <v>14.84</v>
      </c>
      <c r="E1323" s="5">
        <v>82.7</v>
      </c>
      <c r="F1323" s="3">
        <f t="shared" si="285"/>
        <v>1980.5416666665672</v>
      </c>
      <c r="G1323" s="6">
        <v>10.25</v>
      </c>
      <c r="H1323" s="3">
        <f t="shared" si="277"/>
        <v>441.28844256348242</v>
      </c>
      <c r="I1323" s="3">
        <f t="shared" si="278"/>
        <v>22.039852896856104</v>
      </c>
      <c r="J1323" s="7">
        <f t="shared" si="286"/>
        <v>99639.605336471504</v>
      </c>
      <c r="K1323" s="3">
        <f t="shared" si="279"/>
        <v>54.663777025392989</v>
      </c>
      <c r="L1323" s="7">
        <f t="shared" si="280"/>
        <v>12342.668974901813</v>
      </c>
      <c r="M1323" s="27">
        <f t="shared" si="274"/>
        <v>8.8808655272958372</v>
      </c>
      <c r="N1323" s="9"/>
      <c r="O1323" s="10">
        <f t="shared" si="275"/>
        <v>10.946930734313666</v>
      </c>
      <c r="P1323" s="10"/>
      <c r="Q1323" s="29">
        <f t="shared" si="276"/>
        <v>8.8164511549686506E-2</v>
      </c>
      <c r="R1323" s="6">
        <f t="shared" si="281"/>
        <v>0.95756531230729502</v>
      </c>
      <c r="S1323" s="6">
        <f t="shared" si="287"/>
        <v>8.7017661942996689</v>
      </c>
      <c r="T1323" s="13">
        <f t="shared" si="282"/>
        <v>0.11103166742807868</v>
      </c>
      <c r="U1323" s="67">
        <f t="shared" si="283"/>
        <v>7.1096320450743322E-2</v>
      </c>
      <c r="V1323" s="13">
        <f t="shared" si="284"/>
        <v>3.9935346977335362E-2</v>
      </c>
      <c r="Y1323" s="28"/>
      <c r="Z1323" s="28"/>
    </row>
    <row r="1324" spans="1:26" x14ac:dyDescent="0.35">
      <c r="A1324" s="1">
        <v>1980.08</v>
      </c>
      <c r="B1324" s="2">
        <v>123.5</v>
      </c>
      <c r="C1324" s="3">
        <v>6.0266700000000002</v>
      </c>
      <c r="D1324" s="4">
        <v>14.74</v>
      </c>
      <c r="E1324" s="5">
        <v>83.3</v>
      </c>
      <c r="F1324" s="3">
        <f t="shared" si="285"/>
        <v>1980.6249999999004</v>
      </c>
      <c r="G1324" s="6">
        <v>11.1</v>
      </c>
      <c r="H1324" s="3">
        <f t="shared" si="277"/>
        <v>451.64083433373349</v>
      </c>
      <c r="I1324" s="3">
        <f t="shared" si="278"/>
        <v>22.039597304081635</v>
      </c>
      <c r="J1324" s="7">
        <f t="shared" si="286"/>
        <v>102391.79531298048</v>
      </c>
      <c r="K1324" s="3">
        <f t="shared" si="279"/>
        <v>53.904339255702283</v>
      </c>
      <c r="L1324" s="7">
        <f t="shared" si="280"/>
        <v>12220.688768529008</v>
      </c>
      <c r="M1324" s="27">
        <f t="shared" si="274"/>
        <v>9.071005981618379</v>
      </c>
      <c r="N1324" s="9"/>
      <c r="O1324" s="10">
        <f t="shared" si="275"/>
        <v>11.188545257817427</v>
      </c>
      <c r="P1324" s="10"/>
      <c r="Q1324" s="29">
        <f t="shared" si="276"/>
        <v>7.8083837878666004E-2</v>
      </c>
      <c r="R1324" s="6">
        <f t="shared" si="281"/>
        <v>0.98506715229684649</v>
      </c>
      <c r="S1324" s="6">
        <f t="shared" si="287"/>
        <v>8.2724913881024982</v>
      </c>
      <c r="T1324" s="13">
        <f t="shared" si="282"/>
        <v>9.7969185990176566E-2</v>
      </c>
      <c r="U1324" s="67">
        <f t="shared" si="283"/>
        <v>7.4303867471424034E-2</v>
      </c>
      <c r="V1324" s="13">
        <f t="shared" si="284"/>
        <v>2.3665318518752532E-2</v>
      </c>
      <c r="Y1324" s="28"/>
      <c r="Z1324" s="28"/>
    </row>
    <row r="1325" spans="1:26" x14ac:dyDescent="0.35">
      <c r="A1325" s="1">
        <v>1980.09</v>
      </c>
      <c r="B1325" s="2">
        <v>126.5</v>
      </c>
      <c r="C1325" s="3">
        <v>6.07</v>
      </c>
      <c r="D1325" s="4">
        <v>14.64</v>
      </c>
      <c r="E1325" s="5">
        <v>84</v>
      </c>
      <c r="F1325" s="3">
        <f t="shared" si="285"/>
        <v>1980.7083333332337</v>
      </c>
      <c r="G1325" s="6">
        <v>11.51</v>
      </c>
      <c r="H1325" s="3">
        <f t="shared" si="277"/>
        <v>458.75676785714285</v>
      </c>
      <c r="I1325" s="3">
        <f t="shared" si="278"/>
        <v>22.013071785714288</v>
      </c>
      <c r="J1325" s="7">
        <f t="shared" si="286"/>
        <v>104420.9365409123</v>
      </c>
      <c r="K1325" s="3">
        <f t="shared" si="279"/>
        <v>53.092482857142862</v>
      </c>
      <c r="L1325" s="7">
        <f t="shared" si="280"/>
        <v>12084.762932481866</v>
      </c>
      <c r="M1325" s="27">
        <f t="shared" si="274"/>
        <v>9.1960401317432368</v>
      </c>
      <c r="N1325" s="9"/>
      <c r="O1325" s="10">
        <f t="shared" si="275"/>
        <v>11.349812726304924</v>
      </c>
      <c r="P1325" s="10"/>
      <c r="Q1325" s="29">
        <f t="shared" si="276"/>
        <v>7.2835959625503183E-2</v>
      </c>
      <c r="R1325" s="6">
        <f t="shared" si="281"/>
        <v>0.99557219879022962</v>
      </c>
      <c r="S1325" s="6">
        <f t="shared" si="287"/>
        <v>8.0810515379609953</v>
      </c>
      <c r="T1325" s="13">
        <f t="shared" si="282"/>
        <v>9.0057723227128017E-2</v>
      </c>
      <c r="U1325" s="67">
        <f t="shared" si="283"/>
        <v>7.5720136129266313E-2</v>
      </c>
      <c r="V1325" s="13">
        <f t="shared" si="284"/>
        <v>1.4337587097861704E-2</v>
      </c>
      <c r="Y1325" s="28"/>
      <c r="Z1325" s="28"/>
    </row>
    <row r="1326" spans="1:26" x14ac:dyDescent="0.35">
      <c r="A1326" s="1">
        <v>1980.1</v>
      </c>
      <c r="B1326" s="2">
        <v>130.19999999999999</v>
      </c>
      <c r="C1326" s="3">
        <v>6.1</v>
      </c>
      <c r="D1326" s="4">
        <v>14.7</v>
      </c>
      <c r="E1326" s="5">
        <v>84.8</v>
      </c>
      <c r="F1326" s="3">
        <f t="shared" si="285"/>
        <v>1980.7916666665669</v>
      </c>
      <c r="G1326" s="6">
        <v>11.75</v>
      </c>
      <c r="H1326" s="3">
        <f t="shared" si="277"/>
        <v>467.7204693396227</v>
      </c>
      <c r="I1326" s="3">
        <f t="shared" si="278"/>
        <v>21.913170990566041</v>
      </c>
      <c r="J1326" s="7">
        <f t="shared" si="286"/>
        <v>106876.88052343078</v>
      </c>
      <c r="K1326" s="3">
        <f t="shared" si="279"/>
        <v>52.807149764150942</v>
      </c>
      <c r="L1326" s="7">
        <f t="shared" si="280"/>
        <v>12066.744575226054</v>
      </c>
      <c r="M1326" s="27">
        <f t="shared" si="274"/>
        <v>9.3578410467571089</v>
      </c>
      <c r="N1326" s="9"/>
      <c r="O1326" s="10">
        <f t="shared" si="275"/>
        <v>11.556163110889692</v>
      </c>
      <c r="P1326" s="10"/>
      <c r="Q1326" s="29">
        <f t="shared" si="276"/>
        <v>6.9029592685767818E-2</v>
      </c>
      <c r="R1326" s="6">
        <f t="shared" si="281"/>
        <v>0.9574436158599442</v>
      </c>
      <c r="S1326" s="6">
        <f t="shared" si="287"/>
        <v>7.9693714722587217</v>
      </c>
      <c r="T1326" s="13">
        <f t="shared" si="282"/>
        <v>8.4332377145880599E-2</v>
      </c>
      <c r="U1326" s="67">
        <f t="shared" si="283"/>
        <v>7.8563898778369445E-2</v>
      </c>
      <c r="V1326" s="13">
        <f t="shared" si="284"/>
        <v>5.7684783675111539E-3</v>
      </c>
      <c r="Y1326" s="28"/>
      <c r="Z1326" s="28"/>
    </row>
    <row r="1327" spans="1:26" x14ac:dyDescent="0.35">
      <c r="A1327" s="1">
        <v>1980.11</v>
      </c>
      <c r="B1327" s="2">
        <v>135.69999999999999</v>
      </c>
      <c r="C1327" s="3">
        <v>6.13</v>
      </c>
      <c r="D1327" s="4">
        <v>14.76</v>
      </c>
      <c r="E1327" s="5">
        <v>85.5</v>
      </c>
      <c r="F1327" s="3">
        <f t="shared" si="285"/>
        <v>1980.8749999999002</v>
      </c>
      <c r="G1327" s="6">
        <v>12.68</v>
      </c>
      <c r="H1327" s="3">
        <f t="shared" si="277"/>
        <v>483.48719649122808</v>
      </c>
      <c r="I1327" s="3">
        <f t="shared" si="278"/>
        <v>21.840652280701757</v>
      </c>
      <c r="J1327" s="7">
        <f t="shared" si="286"/>
        <v>110895.5636242824</v>
      </c>
      <c r="K1327" s="3">
        <f t="shared" si="279"/>
        <v>52.588585263157903</v>
      </c>
      <c r="L1327" s="7">
        <f t="shared" si="280"/>
        <v>12062.037723613916</v>
      </c>
      <c r="M1327" s="27">
        <f t="shared" si="274"/>
        <v>9.6540436632333861</v>
      </c>
      <c r="N1327" s="9"/>
      <c r="O1327" s="10">
        <f t="shared" si="275"/>
        <v>11.927567744896839</v>
      </c>
      <c r="P1327" s="10"/>
      <c r="Q1327" s="29">
        <f t="shared" si="276"/>
        <v>5.6791837574995688E-2</v>
      </c>
      <c r="R1327" s="6">
        <f t="shared" si="281"/>
        <v>1.0016172099037945</v>
      </c>
      <c r="S1327" s="6">
        <f t="shared" si="287"/>
        <v>7.567754169677011</v>
      </c>
      <c r="T1327" s="13">
        <f t="shared" si="282"/>
        <v>8.3277664823952602E-2</v>
      </c>
      <c r="U1327" s="67">
        <f t="shared" si="283"/>
        <v>8.7060991725470327E-2</v>
      </c>
      <c r="V1327" s="13">
        <f t="shared" si="284"/>
        <v>-3.7833269015177251E-3</v>
      </c>
      <c r="Y1327" s="28"/>
      <c r="Z1327" s="28"/>
    </row>
    <row r="1328" spans="1:26" x14ac:dyDescent="0.35">
      <c r="A1328" s="1">
        <v>1980.12</v>
      </c>
      <c r="B1328" s="2">
        <v>133.5</v>
      </c>
      <c r="C1328" s="3">
        <v>6.16</v>
      </c>
      <c r="D1328" s="4">
        <v>14.82</v>
      </c>
      <c r="E1328" s="5">
        <v>86.3</v>
      </c>
      <c r="F1328" s="3">
        <f t="shared" si="285"/>
        <v>1980.9583333332334</v>
      </c>
      <c r="G1328" s="6">
        <v>12.84</v>
      </c>
      <c r="H1328" s="3">
        <f t="shared" si="277"/>
        <v>471.2395307068366</v>
      </c>
      <c r="I1328" s="3">
        <f t="shared" si="278"/>
        <v>21.744086210892238</v>
      </c>
      <c r="J1328" s="7">
        <f t="shared" si="286"/>
        <v>108501.97750524383</v>
      </c>
      <c r="K1328" s="3">
        <f t="shared" si="279"/>
        <v>52.312882734646585</v>
      </c>
      <c r="L1328" s="7">
        <f t="shared" si="280"/>
        <v>12044.938626424822</v>
      </c>
      <c r="M1328" s="27">
        <f t="shared" si="274"/>
        <v>9.3899020849217365</v>
      </c>
      <c r="N1328" s="9"/>
      <c r="O1328" s="10">
        <f t="shared" si="275"/>
        <v>11.608006971345491</v>
      </c>
      <c r="P1328" s="10"/>
      <c r="Q1328" s="29">
        <f t="shared" si="276"/>
        <v>5.8567531084092531E-2</v>
      </c>
      <c r="R1328" s="6">
        <f t="shared" si="281"/>
        <v>1.0259640818205924</v>
      </c>
      <c r="S1328" s="6">
        <f t="shared" si="287"/>
        <v>7.5097263710922251</v>
      </c>
      <c r="T1328" s="13">
        <f t="shared" si="282"/>
        <v>9.0525660954746234E-2</v>
      </c>
      <c r="U1328" s="67">
        <f t="shared" si="283"/>
        <v>9.091647924203361E-2</v>
      </c>
      <c r="V1328" s="13">
        <f t="shared" si="284"/>
        <v>-3.9081828728737555E-4</v>
      </c>
      <c r="Y1328" s="28"/>
      <c r="Z1328" s="28"/>
    </row>
    <row r="1329" spans="1:26" x14ac:dyDescent="0.35">
      <c r="A1329" s="1">
        <v>1981.01</v>
      </c>
      <c r="B1329" s="2">
        <v>133</v>
      </c>
      <c r="C1329" s="3">
        <v>6.2</v>
      </c>
      <c r="D1329" s="4">
        <v>14.74</v>
      </c>
      <c r="E1329" s="5">
        <v>87</v>
      </c>
      <c r="F1329" s="3">
        <f t="shared" si="285"/>
        <v>1981.0416666665667</v>
      </c>
      <c r="G1329" s="6">
        <v>12.57</v>
      </c>
      <c r="H1329" s="3">
        <f t="shared" si="277"/>
        <v>465.69720689655173</v>
      </c>
      <c r="I1329" s="3">
        <f t="shared" si="278"/>
        <v>21.709193103448278</v>
      </c>
      <c r="J1329" s="7">
        <f t="shared" si="286"/>
        <v>107642.40991413905</v>
      </c>
      <c r="K1329" s="3">
        <f t="shared" si="279"/>
        <v>51.611855862068964</v>
      </c>
      <c r="L1329" s="7">
        <f t="shared" si="280"/>
        <v>11929.692647627138</v>
      </c>
      <c r="M1329" s="27">
        <f t="shared" si="274"/>
        <v>9.2594045308779478</v>
      </c>
      <c r="N1329" s="9"/>
      <c r="O1329" s="10">
        <f t="shared" si="275"/>
        <v>11.454209284131181</v>
      </c>
      <c r="P1329" s="10"/>
      <c r="Q1329" s="29">
        <f t="shared" si="276"/>
        <v>6.3641666217788939E-2</v>
      </c>
      <c r="R1329" s="6">
        <f t="shared" si="281"/>
        <v>0.97626896793785978</v>
      </c>
      <c r="S1329" s="6">
        <f t="shared" si="287"/>
        <v>7.6427176053549823</v>
      </c>
      <c r="T1329" s="13">
        <f t="shared" si="282"/>
        <v>8.9993765283574945E-2</v>
      </c>
      <c r="U1329" s="67">
        <f t="shared" si="283"/>
        <v>8.9011131540330801E-2</v>
      </c>
      <c r="V1329" s="13">
        <f t="shared" si="284"/>
        <v>9.8263374324414343E-4</v>
      </c>
      <c r="Y1329" s="28"/>
      <c r="Z1329" s="28"/>
    </row>
    <row r="1330" spans="1:26" x14ac:dyDescent="0.35">
      <c r="A1330" s="1">
        <v>1981.02</v>
      </c>
      <c r="B1330" s="2">
        <v>128.4</v>
      </c>
      <c r="C1330" s="3">
        <v>6.24</v>
      </c>
      <c r="D1330" s="4">
        <v>14.66</v>
      </c>
      <c r="E1330" s="5">
        <v>87.9</v>
      </c>
      <c r="F1330" s="3">
        <f t="shared" si="285"/>
        <v>1981.1249999999</v>
      </c>
      <c r="G1330" s="6">
        <v>13.19</v>
      </c>
      <c r="H1330" s="3">
        <f t="shared" si="277"/>
        <v>444.98707167235494</v>
      </c>
      <c r="I1330" s="3">
        <f t="shared" si="278"/>
        <v>21.625539931740615</v>
      </c>
      <c r="J1330" s="7">
        <f t="shared" si="286"/>
        <v>103271.96620333941</v>
      </c>
      <c r="K1330" s="3">
        <f t="shared" si="279"/>
        <v>50.806156313993171</v>
      </c>
      <c r="L1330" s="7">
        <f t="shared" si="280"/>
        <v>11791.020440350123</v>
      </c>
      <c r="M1330" s="27">
        <f t="shared" si="274"/>
        <v>8.8298993538313013</v>
      </c>
      <c r="N1330" s="9"/>
      <c r="O1330" s="10">
        <f t="shared" si="275"/>
        <v>10.932069150005743</v>
      </c>
      <c r="P1330" s="10"/>
      <c r="Q1330" s="29">
        <f t="shared" si="276"/>
        <v>6.3536793244894654E-2</v>
      </c>
      <c r="R1330" s="6">
        <f t="shared" si="281"/>
        <v>1.0148642333079452</v>
      </c>
      <c r="S1330" s="6">
        <f t="shared" si="287"/>
        <v>7.3849519739178211</v>
      </c>
      <c r="T1330" s="13">
        <f t="shared" si="282"/>
        <v>0.10644224411334324</v>
      </c>
      <c r="U1330" s="67">
        <f t="shared" si="283"/>
        <v>9.5104882039439342E-2</v>
      </c>
      <c r="V1330" s="13">
        <f t="shared" si="284"/>
        <v>1.13373620739039E-2</v>
      </c>
      <c r="Y1330" s="28"/>
      <c r="Z1330" s="28"/>
    </row>
    <row r="1331" spans="1:26" x14ac:dyDescent="0.35">
      <c r="A1331" s="1">
        <v>1981.03</v>
      </c>
      <c r="B1331" s="2">
        <v>133.19999999999999</v>
      </c>
      <c r="C1331" s="3">
        <v>6.28</v>
      </c>
      <c r="D1331" s="4">
        <v>14.58</v>
      </c>
      <c r="E1331" s="5">
        <v>88.5</v>
      </c>
      <c r="F1331" s="3">
        <f t="shared" si="285"/>
        <v>1981.2083333332332</v>
      </c>
      <c r="G1331" s="6">
        <v>13.12</v>
      </c>
      <c r="H1331" s="3">
        <f t="shared" si="277"/>
        <v>458.49246101694911</v>
      </c>
      <c r="I1331" s="3">
        <f t="shared" si="278"/>
        <v>21.616611525423728</v>
      </c>
      <c r="J1331" s="7">
        <f t="shared" si="286"/>
        <v>106824.34044181799</v>
      </c>
      <c r="K1331" s="3">
        <f t="shared" si="279"/>
        <v>50.18633694915254</v>
      </c>
      <c r="L1331" s="7">
        <f t="shared" si="280"/>
        <v>11692.934561874672</v>
      </c>
      <c r="M1331" s="27">
        <f t="shared" si="274"/>
        <v>9.0810968838546184</v>
      </c>
      <c r="N1331" s="9"/>
      <c r="O1331" s="10">
        <f t="shared" si="275"/>
        <v>11.251403769600728</v>
      </c>
      <c r="P1331" s="10"/>
      <c r="Q1331" s="29">
        <f t="shared" si="276"/>
        <v>6.1569473498460356E-2</v>
      </c>
      <c r="R1331" s="6">
        <f t="shared" si="281"/>
        <v>0.98062124254747773</v>
      </c>
      <c r="S1331" s="6">
        <f t="shared" si="287"/>
        <v>7.4439119374462681</v>
      </c>
      <c r="T1331" s="13">
        <f t="shared" si="282"/>
        <v>0.10585474086018931</v>
      </c>
      <c r="U1331" s="67">
        <f t="shared" si="283"/>
        <v>9.2847830304423562E-2</v>
      </c>
      <c r="V1331" s="13">
        <f t="shared" si="284"/>
        <v>1.3006910555765749E-2</v>
      </c>
      <c r="Y1331" s="28"/>
      <c r="Z1331" s="28"/>
    </row>
    <row r="1332" spans="1:26" x14ac:dyDescent="0.35">
      <c r="A1332" s="1">
        <v>1981.04</v>
      </c>
      <c r="B1332" s="2">
        <v>134.4</v>
      </c>
      <c r="C1332" s="3">
        <v>6.3166700000000002</v>
      </c>
      <c r="D1332" s="4">
        <v>14.7233</v>
      </c>
      <c r="E1332" s="5">
        <v>89.1</v>
      </c>
      <c r="F1332" s="3">
        <f t="shared" si="285"/>
        <v>1981.2916666665665</v>
      </c>
      <c r="G1332" s="6">
        <v>13.68</v>
      </c>
      <c r="H1332" s="3">
        <f t="shared" si="277"/>
        <v>459.50771717171722</v>
      </c>
      <c r="I1332" s="3">
        <f t="shared" si="278"/>
        <v>21.596418242760947</v>
      </c>
      <c r="J1332" s="7">
        <f t="shared" si="286"/>
        <v>107480.19854761178</v>
      </c>
      <c r="K1332" s="3">
        <f t="shared" si="279"/>
        <v>50.338318245791257</v>
      </c>
      <c r="L1332" s="7">
        <f t="shared" si="280"/>
        <v>11774.279816042059</v>
      </c>
      <c r="M1332" s="27">
        <f t="shared" si="274"/>
        <v>9.0855612307887341</v>
      </c>
      <c r="N1332" s="9"/>
      <c r="O1332" s="10">
        <f t="shared" si="275"/>
        <v>11.265311096462016</v>
      </c>
      <c r="P1332" s="10"/>
      <c r="Q1332" s="29">
        <f t="shared" si="276"/>
        <v>5.6376661531375563E-2</v>
      </c>
      <c r="R1332" s="6">
        <f t="shared" si="281"/>
        <v>0.98903129537480927</v>
      </c>
      <c r="S1332" s="6">
        <f t="shared" si="287"/>
        <v>7.2505022262161809</v>
      </c>
      <c r="T1332" s="13">
        <f t="shared" si="282"/>
        <v>0.10748598556547928</v>
      </c>
      <c r="U1332" s="67">
        <f t="shared" si="283"/>
        <v>9.6823295677372689E-2</v>
      </c>
      <c r="V1332" s="13">
        <f t="shared" si="284"/>
        <v>1.0662689888106591E-2</v>
      </c>
      <c r="Y1332" s="28"/>
      <c r="Z1332" s="28"/>
    </row>
    <row r="1333" spans="1:26" x14ac:dyDescent="0.35">
      <c r="A1333" s="1">
        <v>1981.05</v>
      </c>
      <c r="B1333" s="2">
        <v>131.69999999999999</v>
      </c>
      <c r="C1333" s="3">
        <v>6.3533299999999997</v>
      </c>
      <c r="D1333" s="4">
        <v>14.8667</v>
      </c>
      <c r="E1333" s="5">
        <v>89.8</v>
      </c>
      <c r="F1333" s="3">
        <f t="shared" si="285"/>
        <v>1981.3749999998997</v>
      </c>
      <c r="G1333" s="6">
        <v>14.1</v>
      </c>
      <c r="H1333" s="3">
        <f t="shared" si="277"/>
        <v>446.76658463251675</v>
      </c>
      <c r="I1333" s="3">
        <f t="shared" si="278"/>
        <v>21.552433903897551</v>
      </c>
      <c r="J1333" s="7">
        <f t="shared" si="286"/>
        <v>104920.10850310916</v>
      </c>
      <c r="K1333" s="3">
        <f t="shared" si="279"/>
        <v>50.432382564587975</v>
      </c>
      <c r="L1333" s="7">
        <f t="shared" si="280"/>
        <v>11843.703698429557</v>
      </c>
      <c r="M1333" s="27">
        <f t="shared" si="274"/>
        <v>8.8184834665480611</v>
      </c>
      <c r="N1333" s="9"/>
      <c r="O1333" s="10">
        <f t="shared" si="275"/>
        <v>10.943243788709793</v>
      </c>
      <c r="P1333" s="10"/>
      <c r="Q1333" s="29">
        <f t="shared" si="276"/>
        <v>5.5818882846930221E-2</v>
      </c>
      <c r="R1333" s="6">
        <f t="shared" si="281"/>
        <v>1.046130210601641</v>
      </c>
      <c r="S1333" s="6">
        <f t="shared" si="287"/>
        <v>7.1150751509365948</v>
      </c>
      <c r="T1333" s="13">
        <f t="shared" si="282"/>
        <v>0.10963271450133094</v>
      </c>
      <c r="U1333" s="67">
        <f t="shared" si="283"/>
        <v>9.9079237728755709E-2</v>
      </c>
      <c r="V1333" s="13">
        <f t="shared" si="284"/>
        <v>1.0553476772575232E-2</v>
      </c>
      <c r="Y1333" s="28"/>
      <c r="Z1333" s="28"/>
    </row>
    <row r="1334" spans="1:26" x14ac:dyDescent="0.35">
      <c r="A1334" s="1">
        <v>1981.06</v>
      </c>
      <c r="B1334" s="2">
        <v>132.30000000000001</v>
      </c>
      <c r="C1334" s="3">
        <v>6.39</v>
      </c>
      <c r="D1334" s="4">
        <v>15.01</v>
      </c>
      <c r="E1334" s="5">
        <v>90.6</v>
      </c>
      <c r="F1334" s="3">
        <f t="shared" si="285"/>
        <v>1981.458333333233</v>
      </c>
      <c r="G1334" s="6">
        <v>13.47</v>
      </c>
      <c r="H1334" s="3">
        <f t="shared" si="277"/>
        <v>444.83903642384121</v>
      </c>
      <c r="I1334" s="3">
        <f t="shared" si="278"/>
        <v>21.48542284768212</v>
      </c>
      <c r="J1334" s="7">
        <f t="shared" si="286"/>
        <v>104887.9123638734</v>
      </c>
      <c r="K1334" s="3">
        <f t="shared" si="279"/>
        <v>50.468888410596037</v>
      </c>
      <c r="L1334" s="7">
        <f t="shared" si="280"/>
        <v>11899.981591698712</v>
      </c>
      <c r="M1334" s="27">
        <f t="shared" si="274"/>
        <v>8.7653407443049218</v>
      </c>
      <c r="N1334" s="9"/>
      <c r="O1334" s="10">
        <f t="shared" si="275"/>
        <v>10.886260091011934</v>
      </c>
      <c r="P1334" s="10"/>
      <c r="Q1334" s="29">
        <f t="shared" si="276"/>
        <v>6.2963789588328836E-2</v>
      </c>
      <c r="R1334" s="6">
        <f t="shared" si="281"/>
        <v>0.96838210101872668</v>
      </c>
      <c r="S1334" s="6">
        <f t="shared" si="287"/>
        <v>7.3775706063510276</v>
      </c>
      <c r="T1334" s="13">
        <f t="shared" si="282"/>
        <v>0.10972456257581187</v>
      </c>
      <c r="U1334" s="67">
        <f t="shared" si="283"/>
        <v>9.3964005375105408E-2</v>
      </c>
      <c r="V1334" s="13">
        <f t="shared" si="284"/>
        <v>1.576055720070646E-2</v>
      </c>
      <c r="Y1334" s="28"/>
      <c r="Z1334" s="28"/>
    </row>
    <row r="1335" spans="1:26" x14ac:dyDescent="0.35">
      <c r="A1335" s="1">
        <v>1981.07</v>
      </c>
      <c r="B1335" s="2">
        <v>129.1</v>
      </c>
      <c r="C1335" s="3">
        <v>6.4333299999999998</v>
      </c>
      <c r="D1335" s="4">
        <v>15.0967</v>
      </c>
      <c r="E1335" s="5">
        <v>91.6</v>
      </c>
      <c r="F1335" s="3">
        <f t="shared" si="285"/>
        <v>1981.5416666665662</v>
      </c>
      <c r="G1335" s="6">
        <v>14.28</v>
      </c>
      <c r="H1335" s="3">
        <f t="shared" si="277"/>
        <v>429.34065393013105</v>
      </c>
      <c r="I1335" s="3">
        <f t="shared" si="278"/>
        <v>21.394965988755459</v>
      </c>
      <c r="J1335" s="7">
        <f t="shared" si="286"/>
        <v>101653.96309866849</v>
      </c>
      <c r="K1335" s="3">
        <f t="shared" si="279"/>
        <v>50.206251356986911</v>
      </c>
      <c r="L1335" s="7">
        <f t="shared" si="280"/>
        <v>11887.214443932369</v>
      </c>
      <c r="M1335" s="27">
        <f t="shared" si="274"/>
        <v>8.445319467875505</v>
      </c>
      <c r="N1335" s="9"/>
      <c r="O1335" s="10">
        <f t="shared" si="275"/>
        <v>10.498717805693909</v>
      </c>
      <c r="P1335" s="10"/>
      <c r="Q1335" s="29">
        <f t="shared" si="276"/>
        <v>6.0110156642069118E-2</v>
      </c>
      <c r="R1335" s="6">
        <f t="shared" si="281"/>
        <v>0.97785626317232477</v>
      </c>
      <c r="S1335" s="6">
        <f t="shared" si="287"/>
        <v>7.0663127027490633</v>
      </c>
      <c r="T1335" s="13">
        <f t="shared" si="282"/>
        <v>0.11390857539913202</v>
      </c>
      <c r="U1335" s="67">
        <f t="shared" si="283"/>
        <v>9.9357671032505923E-2</v>
      </c>
      <c r="V1335" s="13">
        <f t="shared" si="284"/>
        <v>1.4550904366626094E-2</v>
      </c>
      <c r="Y1335" s="28"/>
      <c r="Z1335" s="28"/>
    </row>
    <row r="1336" spans="1:26" x14ac:dyDescent="0.35">
      <c r="A1336" s="1">
        <v>1981.08</v>
      </c>
      <c r="B1336" s="2">
        <v>129.6</v>
      </c>
      <c r="C1336" s="3">
        <v>6.4766700000000004</v>
      </c>
      <c r="D1336" s="4">
        <v>15.183299999999999</v>
      </c>
      <c r="E1336" s="5">
        <v>92.3</v>
      </c>
      <c r="F1336" s="3">
        <f t="shared" si="285"/>
        <v>1981.6249999998995</v>
      </c>
      <c r="G1336" s="6">
        <v>14.94</v>
      </c>
      <c r="H1336" s="3">
        <f t="shared" si="277"/>
        <v>427.73476056338029</v>
      </c>
      <c r="I1336" s="3">
        <f t="shared" si="278"/>
        <v>21.375747621126763</v>
      </c>
      <c r="J1336" s="7">
        <f t="shared" si="286"/>
        <v>101695.49662171847</v>
      </c>
      <c r="K1336" s="3">
        <f t="shared" si="279"/>
        <v>50.111305478873241</v>
      </c>
      <c r="L1336" s="7">
        <f t="shared" si="280"/>
        <v>11914.145322967113</v>
      </c>
      <c r="M1336" s="27">
        <f t="shared" si="274"/>
        <v>8.3998063165664316</v>
      </c>
      <c r="N1336" s="9"/>
      <c r="O1336" s="10">
        <f t="shared" si="275"/>
        <v>10.452105800480167</v>
      </c>
      <c r="P1336" s="10"/>
      <c r="Q1336" s="29">
        <f t="shared" si="276"/>
        <v>5.4711363406107813E-2</v>
      </c>
      <c r="R1336" s="6">
        <f t="shared" si="281"/>
        <v>0.99312741007799621</v>
      </c>
      <c r="S1336" s="6">
        <f t="shared" si="287"/>
        <v>6.857434161070719</v>
      </c>
      <c r="T1336" s="13">
        <f t="shared" si="282"/>
        <v>0.11648523649205966</v>
      </c>
      <c r="U1336" s="67">
        <f t="shared" si="283"/>
        <v>0.10584521303159589</v>
      </c>
      <c r="V1336" s="13">
        <f t="shared" si="284"/>
        <v>1.0640023460463777E-2</v>
      </c>
      <c r="Y1336" s="28"/>
      <c r="Z1336" s="28"/>
    </row>
    <row r="1337" spans="1:26" x14ac:dyDescent="0.35">
      <c r="A1337" s="1">
        <v>1981.09</v>
      </c>
      <c r="B1337" s="2">
        <v>118.3</v>
      </c>
      <c r="C1337" s="3">
        <v>6.52</v>
      </c>
      <c r="D1337" s="4">
        <v>15.27</v>
      </c>
      <c r="E1337" s="5">
        <v>93.2</v>
      </c>
      <c r="F1337" s="3">
        <f t="shared" si="285"/>
        <v>1981.7083333332328</v>
      </c>
      <c r="G1337" s="6">
        <v>15.32</v>
      </c>
      <c r="H1337" s="3">
        <f t="shared" si="277"/>
        <v>386.66964270386268</v>
      </c>
      <c r="I1337" s="3">
        <f t="shared" si="278"/>
        <v>21.310955793991415</v>
      </c>
      <c r="J1337" s="7">
        <f t="shared" si="286"/>
        <v>92354.345118052253</v>
      </c>
      <c r="K1337" s="3">
        <f t="shared" si="279"/>
        <v>49.910781437768243</v>
      </c>
      <c r="L1337" s="7">
        <f t="shared" si="280"/>
        <v>11920.970836455266</v>
      </c>
      <c r="M1337" s="27">
        <f t="shared" si="274"/>
        <v>7.581163051923153</v>
      </c>
      <c r="N1337" s="9"/>
      <c r="O1337" s="10">
        <f t="shared" si="275"/>
        <v>9.4463927318347078</v>
      </c>
      <c r="P1337" s="10"/>
      <c r="Q1337" s="29">
        <f t="shared" si="276"/>
        <v>6.4820290137253156E-2</v>
      </c>
      <c r="R1337" s="6">
        <f t="shared" si="281"/>
        <v>1.0214663553165861</v>
      </c>
      <c r="S1337" s="6">
        <f t="shared" si="287"/>
        <v>6.7445410723131651</v>
      </c>
      <c r="T1337" s="13">
        <f t="shared" si="282"/>
        <v>0.12645967903323441</v>
      </c>
      <c r="U1337" s="67">
        <f t="shared" si="283"/>
        <v>0.10981760545027131</v>
      </c>
      <c r="V1337" s="13">
        <f t="shared" si="284"/>
        <v>1.6642073582963102E-2</v>
      </c>
      <c r="Y1337" s="28"/>
      <c r="Z1337" s="28"/>
    </row>
    <row r="1338" spans="1:26" x14ac:dyDescent="0.35">
      <c r="A1338" s="1">
        <v>1981.1</v>
      </c>
      <c r="B1338" s="2">
        <v>119.8</v>
      </c>
      <c r="C1338" s="3">
        <v>6.5566700000000004</v>
      </c>
      <c r="D1338" s="4">
        <v>15.3</v>
      </c>
      <c r="E1338" s="5">
        <v>93.4</v>
      </c>
      <c r="F1338" s="3">
        <f t="shared" si="285"/>
        <v>1981.791666666566</v>
      </c>
      <c r="G1338" s="6">
        <v>15.15</v>
      </c>
      <c r="H1338" s="3">
        <f t="shared" si="277"/>
        <v>390.73398501070659</v>
      </c>
      <c r="I1338" s="3">
        <f t="shared" si="278"/>
        <v>21.384923184475376</v>
      </c>
      <c r="J1338" s="7">
        <f t="shared" si="286"/>
        <v>93750.736663861288</v>
      </c>
      <c r="K1338" s="3">
        <f t="shared" si="279"/>
        <v>49.901752676659534</v>
      </c>
      <c r="L1338" s="7">
        <f t="shared" si="280"/>
        <v>11973.174215000652</v>
      </c>
      <c r="M1338" s="27">
        <f t="shared" si="274"/>
        <v>7.6491417133192066</v>
      </c>
      <c r="N1338" s="9"/>
      <c r="O1338" s="10">
        <f t="shared" si="275"/>
        <v>9.5437534000171755</v>
      </c>
      <c r="P1338" s="10"/>
      <c r="Q1338" s="29">
        <f t="shared" si="276"/>
        <v>6.5314973550944122E-2</v>
      </c>
      <c r="R1338" s="6">
        <f t="shared" si="281"/>
        <v>1.108970876178851</v>
      </c>
      <c r="S1338" s="6">
        <f t="shared" si="287"/>
        <v>6.8745694923707426</v>
      </c>
      <c r="T1338" s="13">
        <f t="shared" si="282"/>
        <v>0.1248101340131702</v>
      </c>
      <c r="U1338" s="67">
        <f t="shared" si="283"/>
        <v>0.10916093562324169</v>
      </c>
      <c r="V1338" s="13">
        <f t="shared" si="284"/>
        <v>1.5649198389928509E-2</v>
      </c>
      <c r="Y1338" s="28"/>
      <c r="Z1338" s="28"/>
    </row>
    <row r="1339" spans="1:26" x14ac:dyDescent="0.35">
      <c r="A1339" s="1">
        <v>1981.11</v>
      </c>
      <c r="B1339" s="2">
        <v>122.9</v>
      </c>
      <c r="C1339" s="3">
        <v>6.5933299999999999</v>
      </c>
      <c r="D1339" s="4">
        <v>15.33</v>
      </c>
      <c r="E1339" s="5">
        <v>93.7</v>
      </c>
      <c r="F1339" s="3">
        <f t="shared" si="285"/>
        <v>1981.8749999998993</v>
      </c>
      <c r="G1339" s="6">
        <v>13.39</v>
      </c>
      <c r="H1339" s="3">
        <f t="shared" si="277"/>
        <v>399.56140981856998</v>
      </c>
      <c r="I1339" s="3">
        <f t="shared" si="278"/>
        <v>21.435640603735326</v>
      </c>
      <c r="J1339" s="7">
        <f t="shared" si="286"/>
        <v>96297.340939086047</v>
      </c>
      <c r="K1339" s="3">
        <f t="shared" si="279"/>
        <v>49.839515154749208</v>
      </c>
      <c r="L1339" s="7">
        <f t="shared" si="280"/>
        <v>12011.702494680139</v>
      </c>
      <c r="M1339" s="27">
        <f t="shared" si="274"/>
        <v>7.8107525657161068</v>
      </c>
      <c r="N1339" s="9"/>
      <c r="O1339" s="10">
        <f t="shared" si="275"/>
        <v>9.7571778791498947</v>
      </c>
      <c r="P1339" s="10"/>
      <c r="Q1339" s="29">
        <f t="shared" si="276"/>
        <v>8.0558333298078516E-2</v>
      </c>
      <c r="R1339" s="6">
        <f t="shared" si="281"/>
        <v>0.99332349567742073</v>
      </c>
      <c r="S1339" s="6">
        <f t="shared" si="287"/>
        <v>7.5992885037230895</v>
      </c>
      <c r="T1339" s="13">
        <f t="shared" si="282"/>
        <v>0.12149055866632863</v>
      </c>
      <c r="U1339" s="67">
        <f t="shared" si="283"/>
        <v>9.9305884179993642E-2</v>
      </c>
      <c r="V1339" s="13">
        <f t="shared" si="284"/>
        <v>2.2184674486334988E-2</v>
      </c>
      <c r="Y1339" s="28"/>
      <c r="Z1339" s="28"/>
    </row>
    <row r="1340" spans="1:26" x14ac:dyDescent="0.35">
      <c r="A1340" s="1">
        <v>1981.12</v>
      </c>
      <c r="B1340" s="2">
        <v>123.8</v>
      </c>
      <c r="C1340" s="3">
        <v>6.63</v>
      </c>
      <c r="D1340" s="4">
        <v>15.36</v>
      </c>
      <c r="E1340" s="5">
        <v>94</v>
      </c>
      <c r="F1340" s="3">
        <f t="shared" si="285"/>
        <v>1981.9583333332325</v>
      </c>
      <c r="G1340" s="6">
        <v>13.72</v>
      </c>
      <c r="H1340" s="3">
        <f t="shared" si="277"/>
        <v>401.2028744680851</v>
      </c>
      <c r="I1340" s="3">
        <f t="shared" si="278"/>
        <v>21.486066702127662</v>
      </c>
      <c r="J1340" s="7">
        <f t="shared" si="286"/>
        <v>97124.471880898229</v>
      </c>
      <c r="K1340" s="3">
        <f t="shared" si="279"/>
        <v>49.777674893617025</v>
      </c>
      <c r="L1340" s="7">
        <f t="shared" si="280"/>
        <v>12050.338352912737</v>
      </c>
      <c r="M1340" s="27">
        <f t="shared" si="274"/>
        <v>7.832562137141891</v>
      </c>
      <c r="N1340" s="9"/>
      <c r="O1340" s="10">
        <f t="shared" si="275"/>
        <v>9.7958999615754756</v>
      </c>
      <c r="P1340" s="10"/>
      <c r="Q1340" s="29">
        <f t="shared" si="276"/>
        <v>7.6719176754106166E-2</v>
      </c>
      <c r="R1340" s="6">
        <f t="shared" si="281"/>
        <v>0.96595805643577104</v>
      </c>
      <c r="S1340" s="6">
        <f t="shared" si="287"/>
        <v>7.5244606983459041</v>
      </c>
      <c r="T1340" s="13">
        <f t="shared" si="282"/>
        <v>0.12149326611580458</v>
      </c>
      <c r="U1340" s="67">
        <f t="shared" si="283"/>
        <v>0.103532845627609</v>
      </c>
      <c r="V1340" s="13">
        <f t="shared" si="284"/>
        <v>1.7960420488195572E-2</v>
      </c>
      <c r="Y1340" s="28"/>
      <c r="Z1340" s="28"/>
    </row>
    <row r="1341" spans="1:26" x14ac:dyDescent="0.35">
      <c r="A1341" s="1">
        <v>1982.01</v>
      </c>
      <c r="B1341" s="2">
        <v>117.3</v>
      </c>
      <c r="C1341" s="3">
        <v>6.66</v>
      </c>
      <c r="D1341" s="4">
        <v>15.1767</v>
      </c>
      <c r="E1341" s="5">
        <v>94.3</v>
      </c>
      <c r="F1341" s="3">
        <f t="shared" si="285"/>
        <v>1982.0416666665658</v>
      </c>
      <c r="G1341" s="6">
        <v>14.59</v>
      </c>
      <c r="H1341" s="3">
        <f t="shared" si="277"/>
        <v>378.92875609756101</v>
      </c>
      <c r="I1341" s="3">
        <f t="shared" si="278"/>
        <v>21.514625026511137</v>
      </c>
      <c r="J1341" s="7">
        <f t="shared" si="286"/>
        <v>92166.309663003354</v>
      </c>
      <c r="K1341" s="3">
        <f t="shared" si="279"/>
        <v>49.027178624602342</v>
      </c>
      <c r="L1341" s="7">
        <f t="shared" si="280"/>
        <v>11924.811865835491</v>
      </c>
      <c r="M1341" s="27">
        <f t="shared" si="274"/>
        <v>7.3886599733759928</v>
      </c>
      <c r="N1341" s="9"/>
      <c r="O1341" s="10">
        <f t="shared" si="275"/>
        <v>9.253826807056992</v>
      </c>
      <c r="P1341" s="10"/>
      <c r="Q1341" s="29">
        <f t="shared" si="276"/>
        <v>7.6035749513202244E-2</v>
      </c>
      <c r="R1341" s="6">
        <f t="shared" si="281"/>
        <v>1.0205727472457031</v>
      </c>
      <c r="S1341" s="6">
        <f t="shared" si="287"/>
        <v>7.2451904835497993</v>
      </c>
      <c r="T1341" s="13">
        <f t="shared" si="282"/>
        <v>0.13525435079719372</v>
      </c>
      <c r="U1341" s="67">
        <f t="shared" si="283"/>
        <v>0.10867673297263303</v>
      </c>
      <c r="V1341" s="13">
        <f t="shared" si="284"/>
        <v>2.6577617824560695E-2</v>
      </c>
      <c r="Y1341" s="28"/>
      <c r="Z1341" s="28"/>
    </row>
    <row r="1342" spans="1:26" x14ac:dyDescent="0.35">
      <c r="A1342" s="1">
        <v>1982.02</v>
      </c>
      <c r="B1342" s="2">
        <v>114.5</v>
      </c>
      <c r="C1342" s="3">
        <v>6.69</v>
      </c>
      <c r="D1342" s="4">
        <v>14.9933</v>
      </c>
      <c r="E1342" s="5">
        <v>94.6</v>
      </c>
      <c r="F1342" s="3">
        <f t="shared" si="285"/>
        <v>1982.124999999899</v>
      </c>
      <c r="G1342" s="6">
        <v>14.43</v>
      </c>
      <c r="H1342" s="3">
        <f t="shared" si="277"/>
        <v>368.7105761099366</v>
      </c>
      <c r="I1342" s="3">
        <f t="shared" si="278"/>
        <v>21.543002219873156</v>
      </c>
      <c r="J1342" s="7">
        <f t="shared" si="286"/>
        <v>90117.612265491713</v>
      </c>
      <c r="K1342" s="3">
        <f t="shared" si="279"/>
        <v>48.281120356236798</v>
      </c>
      <c r="L1342" s="7">
        <f t="shared" si="280"/>
        <v>11800.527475809582</v>
      </c>
      <c r="M1342" s="27">
        <f t="shared" si="274"/>
        <v>7.1818234505467302</v>
      </c>
      <c r="N1342" s="9"/>
      <c r="O1342" s="10">
        <f t="shared" si="275"/>
        <v>9.0088238106911884</v>
      </c>
      <c r="P1342" s="10"/>
      <c r="Q1342" s="29">
        <f t="shared" si="276"/>
        <v>8.1351289730412668E-2</v>
      </c>
      <c r="R1342" s="6">
        <f t="shared" si="281"/>
        <v>1.0426643818639756</v>
      </c>
      <c r="S1342" s="6">
        <f t="shared" si="287"/>
        <v>7.3707949795098271</v>
      </c>
      <c r="T1342" s="13">
        <f t="shared" si="282"/>
        <v>0.13671369118165044</v>
      </c>
      <c r="U1342" s="67">
        <f t="shared" si="283"/>
        <v>0.1045971709609399</v>
      </c>
      <c r="V1342" s="13">
        <f t="shared" si="284"/>
        <v>3.2116520220710543E-2</v>
      </c>
      <c r="Y1342" s="28"/>
      <c r="Z1342" s="28"/>
    </row>
    <row r="1343" spans="1:26" x14ac:dyDescent="0.35">
      <c r="A1343" s="1">
        <v>1982.03</v>
      </c>
      <c r="B1343" s="2">
        <v>110.8</v>
      </c>
      <c r="C1343" s="3">
        <v>6.72</v>
      </c>
      <c r="D1343" s="4">
        <v>14.81</v>
      </c>
      <c r="E1343" s="5">
        <v>94.5</v>
      </c>
      <c r="F1343" s="3">
        <f t="shared" si="285"/>
        <v>1982.2083333332323</v>
      </c>
      <c r="G1343" s="6">
        <v>13.86</v>
      </c>
      <c r="H1343" s="3">
        <f t="shared" si="277"/>
        <v>357.17347301587301</v>
      </c>
      <c r="I1343" s="3">
        <f t="shared" si="278"/>
        <v>21.662506666666665</v>
      </c>
      <c r="J1343" s="7">
        <f t="shared" si="286"/>
        <v>87739.012015280226</v>
      </c>
      <c r="K1343" s="3">
        <f t="shared" si="279"/>
        <v>47.741327936507943</v>
      </c>
      <c r="L1343" s="7">
        <f t="shared" si="280"/>
        <v>11727.570107818596</v>
      </c>
      <c r="M1343" s="27">
        <f t="shared" si="274"/>
        <v>6.9506737935360308</v>
      </c>
      <c r="N1343" s="9"/>
      <c r="O1343" s="10">
        <f t="shared" si="275"/>
        <v>8.7341959211512794</v>
      </c>
      <c r="P1343" s="10"/>
      <c r="Q1343" s="29">
        <f t="shared" si="276"/>
        <v>9.1304256301417169E-2</v>
      </c>
      <c r="R1343" s="6">
        <f t="shared" si="281"/>
        <v>1.0110126744031835</v>
      </c>
      <c r="S1343" s="6">
        <f t="shared" si="287"/>
        <v>7.6933979471261855</v>
      </c>
      <c r="T1343" s="13">
        <f t="shared" si="282"/>
        <v>0.1380266687949665</v>
      </c>
      <c r="U1343" s="67">
        <f t="shared" si="283"/>
        <v>9.8458769841764049E-2</v>
      </c>
      <c r="V1343" s="13">
        <f t="shared" si="284"/>
        <v>3.9567898953202452E-2</v>
      </c>
      <c r="Y1343" s="28"/>
      <c r="Z1343" s="28"/>
    </row>
    <row r="1344" spans="1:26" x14ac:dyDescent="0.35">
      <c r="A1344" s="1">
        <v>1982.04</v>
      </c>
      <c r="B1344" s="2">
        <v>116.3</v>
      </c>
      <c r="C1344" s="3">
        <v>6.75</v>
      </c>
      <c r="D1344" s="4">
        <v>14.5967</v>
      </c>
      <c r="E1344" s="5">
        <v>94.9</v>
      </c>
      <c r="F1344" s="3">
        <f t="shared" si="285"/>
        <v>1982.2916666665656</v>
      </c>
      <c r="G1344" s="6">
        <v>13.87</v>
      </c>
      <c r="H1344" s="3">
        <f t="shared" si="277"/>
        <v>373.32300000000004</v>
      </c>
      <c r="I1344" s="3">
        <f t="shared" si="278"/>
        <v>21.6675</v>
      </c>
      <c r="J1344" s="7">
        <f t="shared" si="286"/>
        <v>92149.662342611497</v>
      </c>
      <c r="K1344" s="3">
        <f t="shared" si="279"/>
        <v>46.855407</v>
      </c>
      <c r="L1344" s="7">
        <f t="shared" si="280"/>
        <v>11565.61458569559</v>
      </c>
      <c r="M1344" s="27">
        <f t="shared" si="274"/>
        <v>7.2590726254261453</v>
      </c>
      <c r="N1344" s="9"/>
      <c r="O1344" s="10">
        <f t="shared" si="275"/>
        <v>9.1357622995118266</v>
      </c>
      <c r="P1344" s="10"/>
      <c r="Q1344" s="29">
        <f t="shared" si="276"/>
        <v>8.5288689814834451E-2</v>
      </c>
      <c r="R1344" s="6">
        <f t="shared" si="281"/>
        <v>1.0251220228422484</v>
      </c>
      <c r="S1344" s="6">
        <f t="shared" si="287"/>
        <v>7.7453383328920404</v>
      </c>
      <c r="T1344" s="13">
        <f t="shared" si="282"/>
        <v>0.13259506168701929</v>
      </c>
      <c r="U1344" s="67">
        <f t="shared" si="283"/>
        <v>9.8706801499587105E-2</v>
      </c>
      <c r="V1344" s="13">
        <f t="shared" si="284"/>
        <v>3.3888260187432184E-2</v>
      </c>
      <c r="Y1344" s="28"/>
      <c r="Z1344" s="28"/>
    </row>
    <row r="1345" spans="1:26" x14ac:dyDescent="0.35">
      <c r="A1345" s="1">
        <v>1982.05</v>
      </c>
      <c r="B1345" s="2">
        <v>116.4</v>
      </c>
      <c r="C1345" s="3">
        <v>6.78</v>
      </c>
      <c r="D1345" s="4">
        <v>14.3833</v>
      </c>
      <c r="E1345" s="5">
        <v>95.8</v>
      </c>
      <c r="F1345" s="3">
        <f t="shared" si="285"/>
        <v>1982.3749999998988</v>
      </c>
      <c r="G1345" s="6">
        <v>13.62</v>
      </c>
      <c r="H1345" s="3">
        <f t="shared" si="277"/>
        <v>370.13377453027141</v>
      </c>
      <c r="I1345" s="3">
        <f t="shared" si="278"/>
        <v>21.559338413361171</v>
      </c>
      <c r="J1345" s="7">
        <f t="shared" si="286"/>
        <v>91805.914692694831</v>
      </c>
      <c r="K1345" s="3">
        <f t="shared" si="279"/>
        <v>45.736641917536538</v>
      </c>
      <c r="L1345" s="7">
        <f t="shared" si="280"/>
        <v>11344.261278345684</v>
      </c>
      <c r="M1345" s="27">
        <f t="shared" ref="M1345:M1408" si="288">H1345/AVERAGE(K1225:K1344)</f>
        <v>7.1926124844646209</v>
      </c>
      <c r="N1345" s="9"/>
      <c r="O1345" s="10">
        <f t="shared" ref="O1345:O1408" si="289">J1345/AVERAGE(L1225:L1344)</f>
        <v>9.0662935630478838</v>
      </c>
      <c r="P1345" s="10"/>
      <c r="Q1345" s="29">
        <f t="shared" ref="Q1345:Q1408" si="290">1/M1345-(G1345/100-(((E1345/E1225)^(1/10))-1))</f>
        <v>8.982571898673003E-2</v>
      </c>
      <c r="R1345" s="6">
        <f t="shared" si="281"/>
        <v>0.97541064127436528</v>
      </c>
      <c r="S1345" s="6">
        <f t="shared" si="287"/>
        <v>7.8653247782274436</v>
      </c>
      <c r="T1345" s="13">
        <f t="shared" si="282"/>
        <v>0.13517772888684609</v>
      </c>
      <c r="U1345" s="67">
        <f t="shared" si="283"/>
        <v>9.8230402434277275E-2</v>
      </c>
      <c r="V1345" s="13">
        <f t="shared" si="284"/>
        <v>3.6947326452568818E-2</v>
      </c>
      <c r="Y1345" s="28"/>
      <c r="Z1345" s="28"/>
    </row>
    <row r="1346" spans="1:26" x14ac:dyDescent="0.35">
      <c r="A1346" s="1">
        <v>1982.06</v>
      </c>
      <c r="B1346" s="2">
        <v>109.7</v>
      </c>
      <c r="C1346" s="3">
        <v>6.81</v>
      </c>
      <c r="D1346" s="4">
        <v>14.17</v>
      </c>
      <c r="E1346" s="5">
        <v>97</v>
      </c>
      <c r="F1346" s="3">
        <f t="shared" si="285"/>
        <v>1982.4583333332321</v>
      </c>
      <c r="G1346" s="6">
        <v>14.3</v>
      </c>
      <c r="H1346" s="3">
        <f t="shared" si="277"/>
        <v>344.51341546391757</v>
      </c>
      <c r="I1346" s="3">
        <f t="shared" si="278"/>
        <v>21.386840103092783</v>
      </c>
      <c r="J1346" s="7">
        <f t="shared" si="286"/>
        <v>85893.239921395347</v>
      </c>
      <c r="K1346" s="3">
        <f t="shared" si="279"/>
        <v>44.500958041237112</v>
      </c>
      <c r="L1346" s="7">
        <f t="shared" si="280"/>
        <v>11094.869732781877</v>
      </c>
      <c r="M1346" s="27">
        <f t="shared" si="288"/>
        <v>6.6921339881975861</v>
      </c>
      <c r="N1346" s="9"/>
      <c r="O1346" s="10">
        <f t="shared" si="289"/>
        <v>8.4514967536399173</v>
      </c>
      <c r="P1346" s="10"/>
      <c r="Q1346" s="29">
        <f t="shared" si="290"/>
        <v>9.4516031526627658E-2</v>
      </c>
      <c r="R1346" s="6">
        <f t="shared" si="281"/>
        <v>1.0306651376519482</v>
      </c>
      <c r="S1346" s="6">
        <f t="shared" si="287"/>
        <v>7.5770111168659611</v>
      </c>
      <c r="T1346" s="13">
        <f t="shared" si="282"/>
        <v>0.14082431267500173</v>
      </c>
      <c r="U1346" s="67">
        <f t="shared" si="283"/>
        <v>0.10362332159161558</v>
      </c>
      <c r="V1346" s="13">
        <f t="shared" si="284"/>
        <v>3.7200991083386148E-2</v>
      </c>
      <c r="Y1346" s="28"/>
      <c r="Z1346" s="28"/>
    </row>
    <row r="1347" spans="1:26" x14ac:dyDescent="0.35">
      <c r="A1347" s="1">
        <v>1982.07</v>
      </c>
      <c r="B1347" s="2">
        <v>109.4</v>
      </c>
      <c r="C1347" s="3">
        <v>6.8233300000000003</v>
      </c>
      <c r="D1347" s="4">
        <v>13.966699999999999</v>
      </c>
      <c r="E1347" s="5">
        <v>97.5</v>
      </c>
      <c r="F1347" s="3">
        <f t="shared" si="285"/>
        <v>1982.5416666665653</v>
      </c>
      <c r="G1347" s="6">
        <v>13.95</v>
      </c>
      <c r="H1347" s="3">
        <f t="shared" si="277"/>
        <v>341.80936000000003</v>
      </c>
      <c r="I1347" s="3">
        <f t="shared" si="278"/>
        <v>21.318812252000004</v>
      </c>
      <c r="J1347" s="7">
        <f t="shared" si="286"/>
        <v>85662.000943422885</v>
      </c>
      <c r="K1347" s="3">
        <f t="shared" si="279"/>
        <v>43.637557480000005</v>
      </c>
      <c r="L1347" s="7">
        <f t="shared" si="280"/>
        <v>10936.156019894923</v>
      </c>
      <c r="M1347" s="27">
        <f t="shared" si="288"/>
        <v>6.6386531002087574</v>
      </c>
      <c r="N1347" s="9"/>
      <c r="O1347" s="10">
        <f t="shared" si="289"/>
        <v>8.4002969540387191</v>
      </c>
      <c r="P1347" s="10"/>
      <c r="Q1347" s="29">
        <f t="shared" si="290"/>
        <v>9.9258643505639677E-2</v>
      </c>
      <c r="R1347" s="6">
        <f t="shared" si="281"/>
        <v>1.0609778281904543</v>
      </c>
      <c r="S1347" s="6">
        <f t="shared" si="287"/>
        <v>7.7693131995716387</v>
      </c>
      <c r="T1347" s="13">
        <f t="shared" si="282"/>
        <v>0.14305152120152975</v>
      </c>
      <c r="U1347" s="67">
        <f t="shared" si="283"/>
        <v>0.10454976257346549</v>
      </c>
      <c r="V1347" s="13">
        <f t="shared" si="284"/>
        <v>3.8501758628064264E-2</v>
      </c>
      <c r="Y1347" s="28"/>
      <c r="Z1347" s="28"/>
    </row>
    <row r="1348" spans="1:26" x14ac:dyDescent="0.35">
      <c r="A1348" s="1">
        <v>1982.08</v>
      </c>
      <c r="B1348" s="2">
        <v>109.7</v>
      </c>
      <c r="C1348" s="3">
        <v>6.8366699999999998</v>
      </c>
      <c r="D1348" s="4">
        <v>13.763299999999999</v>
      </c>
      <c r="E1348" s="5">
        <v>97.7</v>
      </c>
      <c r="F1348" s="3">
        <f t="shared" si="285"/>
        <v>1982.6249999998986</v>
      </c>
      <c r="G1348" s="6">
        <v>13.06</v>
      </c>
      <c r="H1348" s="3">
        <f t="shared" si="277"/>
        <v>342.04504912998982</v>
      </c>
      <c r="I1348" s="3">
        <f t="shared" si="278"/>
        <v>21.316765050460596</v>
      </c>
      <c r="J1348" s="7">
        <f t="shared" si="286"/>
        <v>86166.256682540581</v>
      </c>
      <c r="K1348" s="3">
        <f t="shared" si="279"/>
        <v>42.914025749232344</v>
      </c>
      <c r="L1348" s="7">
        <f t="shared" si="280"/>
        <v>10810.684052860624</v>
      </c>
      <c r="M1348" s="27">
        <f t="shared" si="288"/>
        <v>6.6434227521660869</v>
      </c>
      <c r="N1348" s="9"/>
      <c r="O1348" s="10">
        <f t="shared" si="289"/>
        <v>8.4227507585675987</v>
      </c>
      <c r="P1348" s="10"/>
      <c r="Q1348" s="29">
        <f t="shared" si="290"/>
        <v>0.10801408722100175</v>
      </c>
      <c r="R1348" s="6">
        <f t="shared" si="281"/>
        <v>1.0519607466985679</v>
      </c>
      <c r="S1348" s="6">
        <f t="shared" si="287"/>
        <v>8.2261947992708517</v>
      </c>
      <c r="T1348" s="13">
        <f t="shared" si="282"/>
        <v>0.14312759854629209</v>
      </c>
      <c r="U1348" s="67">
        <f t="shared" si="283"/>
        <v>0.1005365972969634</v>
      </c>
      <c r="V1348" s="13">
        <f t="shared" si="284"/>
        <v>4.2591001249328686E-2</v>
      </c>
      <c r="Y1348" s="28"/>
      <c r="Z1348" s="28"/>
    </row>
    <row r="1349" spans="1:26" x14ac:dyDescent="0.35">
      <c r="A1349" s="1">
        <v>1982.09</v>
      </c>
      <c r="B1349" s="2">
        <v>122.4</v>
      </c>
      <c r="C1349" s="3">
        <v>6.85</v>
      </c>
      <c r="D1349" s="4">
        <v>13.56</v>
      </c>
      <c r="E1349" s="5">
        <v>97.9</v>
      </c>
      <c r="F1349" s="3">
        <f t="shared" si="285"/>
        <v>1982.7083333332318</v>
      </c>
      <c r="G1349" s="6">
        <v>12.34</v>
      </c>
      <c r="H1349" s="3">
        <f t="shared" si="277"/>
        <v>380.86404085801843</v>
      </c>
      <c r="I1349" s="3">
        <f t="shared" si="278"/>
        <v>21.314695097037792</v>
      </c>
      <c r="J1349" s="7">
        <f t="shared" si="286"/>
        <v>96392.798006152909</v>
      </c>
      <c r="K1349" s="3">
        <f t="shared" si="279"/>
        <v>42.193761389172629</v>
      </c>
      <c r="L1349" s="7">
        <f t="shared" si="280"/>
        <v>10678.809975191449</v>
      </c>
      <c r="M1349" s="27">
        <f t="shared" si="288"/>
        <v>7.3988382003233033</v>
      </c>
      <c r="N1349" s="9"/>
      <c r="O1349" s="10">
        <f t="shared" si="289"/>
        <v>9.3938442850122268</v>
      </c>
      <c r="P1349" s="10"/>
      <c r="Q1349" s="29">
        <f t="shared" si="290"/>
        <v>9.9809376875610409E-2</v>
      </c>
      <c r="R1349" s="6">
        <f t="shared" si="281"/>
        <v>1.0967112869231939</v>
      </c>
      <c r="S1349" s="6">
        <f t="shared" si="287"/>
        <v>8.635955506626841</v>
      </c>
      <c r="T1349" s="13">
        <f t="shared" si="282"/>
        <v>0.13048571601745795</v>
      </c>
      <c r="U1349" s="67">
        <f t="shared" si="283"/>
        <v>9.6837708603978667E-2</v>
      </c>
      <c r="V1349" s="13">
        <f t="shared" si="284"/>
        <v>3.3648007413479286E-2</v>
      </c>
      <c r="Y1349" s="28"/>
      <c r="Z1349" s="28"/>
    </row>
    <row r="1350" spans="1:26" x14ac:dyDescent="0.35">
      <c r="A1350" s="1">
        <v>1982.1</v>
      </c>
      <c r="B1350" s="2">
        <v>132.69999999999999</v>
      </c>
      <c r="C1350" s="3">
        <v>6.8566700000000003</v>
      </c>
      <c r="D1350" s="4">
        <v>13.253299999999999</v>
      </c>
      <c r="E1350" s="5">
        <v>98.2</v>
      </c>
      <c r="F1350" s="3">
        <f t="shared" si="285"/>
        <v>1982.7916666665651</v>
      </c>
      <c r="G1350" s="6">
        <v>10.91</v>
      </c>
      <c r="H1350" s="3">
        <f t="shared" si="277"/>
        <v>411.65242668024433</v>
      </c>
      <c r="I1350" s="3">
        <f t="shared" si="278"/>
        <v>21.270270116395114</v>
      </c>
      <c r="J1350" s="7">
        <f t="shared" si="286"/>
        <v>104633.63127743093</v>
      </c>
      <c r="K1350" s="3">
        <f t="shared" si="279"/>
        <v>41.113437125254585</v>
      </c>
      <c r="L1350" s="7">
        <f t="shared" si="280"/>
        <v>10450.195217853621</v>
      </c>
      <c r="M1350" s="27">
        <f t="shared" si="288"/>
        <v>7.9998409945345843</v>
      </c>
      <c r="N1350" s="9"/>
      <c r="O1350" s="10">
        <f t="shared" si="289"/>
        <v>10.167766914461481</v>
      </c>
      <c r="P1350" s="10"/>
      <c r="Q1350" s="29">
        <f t="shared" si="290"/>
        <v>0.10377276401638619</v>
      </c>
      <c r="R1350" s="6">
        <f t="shared" si="281"/>
        <v>1.0311735941154534</v>
      </c>
      <c r="S1350" s="6">
        <f t="shared" si="287"/>
        <v>9.4422156110560067</v>
      </c>
      <c r="T1350" s="13">
        <f t="shared" si="282"/>
        <v>0.11952157206408986</v>
      </c>
      <c r="U1350" s="67">
        <f t="shared" si="283"/>
        <v>8.5943969161108136E-2</v>
      </c>
      <c r="V1350" s="13">
        <f t="shared" si="284"/>
        <v>3.3577602902981729E-2</v>
      </c>
      <c r="Y1350" s="28"/>
      <c r="Z1350" s="28"/>
    </row>
    <row r="1351" spans="1:26" x14ac:dyDescent="0.35">
      <c r="A1351" s="1">
        <v>1982.11</v>
      </c>
      <c r="B1351" s="2">
        <v>138.1</v>
      </c>
      <c r="C1351" s="3">
        <v>6.8633300000000004</v>
      </c>
      <c r="D1351" s="4">
        <v>12.9467</v>
      </c>
      <c r="E1351" s="5">
        <v>98</v>
      </c>
      <c r="F1351" s="3">
        <f t="shared" si="285"/>
        <v>1982.8749999998984</v>
      </c>
      <c r="G1351" s="6">
        <v>10.55</v>
      </c>
      <c r="H1351" s="3">
        <f t="shared" si="277"/>
        <v>429.27821326530614</v>
      </c>
      <c r="I1351" s="3">
        <f t="shared" si="278"/>
        <v>21.334381169081638</v>
      </c>
      <c r="J1351" s="7">
        <f t="shared" si="286"/>
        <v>109565.64285805961</v>
      </c>
      <c r="K1351" s="3">
        <f t="shared" si="279"/>
        <v>40.244288513265303</v>
      </c>
      <c r="L1351" s="7">
        <f t="shared" si="280"/>
        <v>10271.640176614339</v>
      </c>
      <c r="M1351" s="27">
        <f t="shared" si="288"/>
        <v>8.3474769381554257</v>
      </c>
      <c r="N1351" s="9"/>
      <c r="O1351" s="10">
        <f t="shared" si="289"/>
        <v>10.619399669022325</v>
      </c>
      <c r="P1351" s="10"/>
      <c r="Q1351" s="29">
        <f t="shared" si="290"/>
        <v>0.10168839765063208</v>
      </c>
      <c r="R1351" s="6">
        <f t="shared" si="281"/>
        <v>1.0094053062237236</v>
      </c>
      <c r="S1351" s="6">
        <f t="shared" si="287"/>
        <v>9.7564339456331464</v>
      </c>
      <c r="T1351" s="13">
        <f t="shared" si="282"/>
        <v>0.11725425505300358</v>
      </c>
      <c r="U1351" s="67">
        <f t="shared" si="283"/>
        <v>8.0651341202742088E-2</v>
      </c>
      <c r="V1351" s="13">
        <f t="shared" si="284"/>
        <v>3.6602913850261487E-2</v>
      </c>
      <c r="Y1351" s="28"/>
      <c r="Z1351" s="28"/>
    </row>
    <row r="1352" spans="1:26" x14ac:dyDescent="0.35">
      <c r="A1352" s="1">
        <v>1982.12</v>
      </c>
      <c r="B1352" s="2">
        <v>139.4</v>
      </c>
      <c r="C1352" s="3">
        <v>6.87</v>
      </c>
      <c r="D1352" s="4">
        <v>12.64</v>
      </c>
      <c r="E1352" s="5">
        <v>97.6</v>
      </c>
      <c r="F1352" s="3">
        <f t="shared" si="285"/>
        <v>1982.9583333332316</v>
      </c>
      <c r="G1352" s="6">
        <v>10.54</v>
      </c>
      <c r="H1352" s="3">
        <f t="shared" si="277"/>
        <v>435.09510860655746</v>
      </c>
      <c r="I1352" s="3">
        <f t="shared" si="278"/>
        <v>21.442635553278691</v>
      </c>
      <c r="J1352" s="7">
        <f t="shared" si="286"/>
        <v>111506.3731292568</v>
      </c>
      <c r="K1352" s="3">
        <f t="shared" si="279"/>
        <v>39.451952459016404</v>
      </c>
      <c r="L1352" s="7">
        <f t="shared" si="280"/>
        <v>10110.764392781966</v>
      </c>
      <c r="M1352" s="27">
        <f t="shared" si="288"/>
        <v>8.4677384014004762</v>
      </c>
      <c r="N1352" s="9"/>
      <c r="O1352" s="10">
        <f t="shared" si="289"/>
        <v>10.782007239538872</v>
      </c>
      <c r="P1352" s="10"/>
      <c r="Q1352" s="29">
        <f t="shared" si="290"/>
        <v>9.9386333731798213E-2</v>
      </c>
      <c r="R1352" s="6">
        <f t="shared" si="281"/>
        <v>1.0137086656838108</v>
      </c>
      <c r="S1352" s="6">
        <f t="shared" si="287"/>
        <v>9.8885576543570597</v>
      </c>
      <c r="T1352" s="13">
        <f t="shared" si="282"/>
        <v>0.11896901343605948</v>
      </c>
      <c r="U1352" s="67">
        <f t="shared" si="283"/>
        <v>8.066255773650699E-2</v>
      </c>
      <c r="V1352" s="13">
        <f t="shared" si="284"/>
        <v>3.8306455699552489E-2</v>
      </c>
      <c r="Y1352" s="28"/>
      <c r="Z1352" s="28"/>
    </row>
    <row r="1353" spans="1:26" x14ac:dyDescent="0.35">
      <c r="A1353" s="1">
        <v>1983.01</v>
      </c>
      <c r="B1353" s="2">
        <v>144.30000000000001</v>
      </c>
      <c r="C1353" s="3">
        <v>6.8833299999999999</v>
      </c>
      <c r="D1353" s="4">
        <v>12.566700000000001</v>
      </c>
      <c r="E1353" s="5">
        <v>97.8</v>
      </c>
      <c r="F1353" s="3">
        <f t="shared" si="285"/>
        <v>1983.0416666665649</v>
      </c>
      <c r="G1353" s="6">
        <v>10.46</v>
      </c>
      <c r="H1353" s="3">
        <f t="shared" ref="H1353:H1416" si="291">B1353*$E$1838/E1353</f>
        <v>449.46794171779146</v>
      </c>
      <c r="I1353" s="3">
        <f t="shared" ref="I1353:I1416" si="292">C1353*$E$1838/E1353</f>
        <v>21.440306079447854</v>
      </c>
      <c r="J1353" s="7">
        <f t="shared" si="286"/>
        <v>115647.74364876977</v>
      </c>
      <c r="K1353" s="3">
        <f t="shared" ref="K1353:K1416" si="293">D1353*$E$1838/E1353</f>
        <v>39.142957610429455</v>
      </c>
      <c r="L1353" s="7">
        <f t="shared" ref="L1353:L1416" si="294">K1353*(J1353/H1353)</f>
        <v>10071.451837221035</v>
      </c>
      <c r="M1353" s="27">
        <f t="shared" si="288"/>
        <v>8.7567832241347432</v>
      </c>
      <c r="N1353" s="9"/>
      <c r="O1353" s="10">
        <f t="shared" si="289"/>
        <v>11.158544264730379</v>
      </c>
      <c r="P1353" s="10"/>
      <c r="Q1353" s="29">
        <f t="shared" si="290"/>
        <v>9.6255295626268958E-2</v>
      </c>
      <c r="R1353" s="6">
        <f t="shared" ref="R1353:R1416" si="295">((G1353/G1354+G1353/1200+((1+G1354/1200)^(-119))*(1-G1353/G1354)))</f>
        <v>0.99287968796737325</v>
      </c>
      <c r="S1353" s="6">
        <f t="shared" si="287"/>
        <v>10.003617369414798</v>
      </c>
      <c r="T1353" s="13">
        <f t="shared" ref="T1353:T1416" si="296">(($J1473/$J1353)^(1/10)-1)</f>
        <v>0.11450701537014107</v>
      </c>
      <c r="U1353" s="67">
        <f t="shared" ref="U1353:U1416" si="297">(($S1473/$S1353)^(1/10)-1)</f>
        <v>8.0807341285989098E-2</v>
      </c>
      <c r="V1353" s="13">
        <f t="shared" ref="V1353:V1416" si="298">T1353-U1353</f>
        <v>3.3699674084151976E-2</v>
      </c>
      <c r="Y1353" s="28"/>
      <c r="Z1353" s="28"/>
    </row>
    <row r="1354" spans="1:26" x14ac:dyDescent="0.35">
      <c r="A1354" s="1">
        <v>1983.02</v>
      </c>
      <c r="B1354" s="2">
        <v>146.80000000000001</v>
      </c>
      <c r="C1354" s="3">
        <v>6.8966700000000003</v>
      </c>
      <c r="D1354" s="4">
        <v>12.4933</v>
      </c>
      <c r="E1354" s="5">
        <v>97.9</v>
      </c>
      <c r="F1354" s="3">
        <f t="shared" ref="F1354:F1417" si="299">F1353+1/12</f>
        <v>1983.1249999998981</v>
      </c>
      <c r="G1354" s="6">
        <v>10.72</v>
      </c>
      <c r="H1354" s="3">
        <f t="shared" si="291"/>
        <v>456.78791828396328</v>
      </c>
      <c r="I1354" s="3">
        <f t="shared" si="292"/>
        <v>21.459915070786518</v>
      </c>
      <c r="J1354" s="7">
        <f t="shared" ref="J1354:J1417" si="300">J1353*((H1354+(I1354/12))/H1353)</f>
        <v>117991.30271511042</v>
      </c>
      <c r="K1354" s="3">
        <f t="shared" si="293"/>
        <v>38.874581059244129</v>
      </c>
      <c r="L1354" s="7">
        <f t="shared" si="294"/>
        <v>10041.558189446108</v>
      </c>
      <c r="M1354" s="27">
        <f t="shared" si="288"/>
        <v>8.9104934366241189</v>
      </c>
      <c r="N1354" s="9"/>
      <c r="O1354" s="10">
        <f t="shared" si="289"/>
        <v>11.362068266848611</v>
      </c>
      <c r="P1354" s="10"/>
      <c r="Q1354" s="29">
        <f t="shared" si="290"/>
        <v>9.1034018855072174E-2</v>
      </c>
      <c r="R1354" s="6">
        <f t="shared" si="295"/>
        <v>1.0218357023839544</v>
      </c>
      <c r="S1354" s="6">
        <f t="shared" ref="S1354:S1417" si="301">S1353*R1353*E1353/E1354</f>
        <v>9.9222430494986593</v>
      </c>
      <c r="T1354" s="13">
        <f t="shared" si="296"/>
        <v>0.11378722948097142</v>
      </c>
      <c r="U1354" s="67">
        <f t="shared" si="297"/>
        <v>8.4573040422435408E-2</v>
      </c>
      <c r="V1354" s="13">
        <f t="shared" si="298"/>
        <v>2.9214189058536011E-2</v>
      </c>
      <c r="Y1354" s="28"/>
      <c r="Z1354" s="28"/>
    </row>
    <row r="1355" spans="1:26" x14ac:dyDescent="0.35">
      <c r="A1355" s="1">
        <v>1983.03</v>
      </c>
      <c r="B1355" s="2">
        <v>151.9</v>
      </c>
      <c r="C1355" s="3">
        <v>6.91</v>
      </c>
      <c r="D1355" s="4">
        <v>12.42</v>
      </c>
      <c r="E1355" s="5">
        <v>97.9</v>
      </c>
      <c r="F1355" s="3">
        <f t="shared" si="299"/>
        <v>1983.2083333332314</v>
      </c>
      <c r="G1355" s="6">
        <v>10.51</v>
      </c>
      <c r="H1355" s="3">
        <f t="shared" si="291"/>
        <v>472.65725331971396</v>
      </c>
      <c r="I1355" s="3">
        <f t="shared" si="292"/>
        <v>21.501393156281921</v>
      </c>
      <c r="J1355" s="7">
        <f t="shared" si="300"/>
        <v>122553.28479272517</v>
      </c>
      <c r="K1355" s="3">
        <f t="shared" si="293"/>
        <v>38.64649826353422</v>
      </c>
      <c r="L1355" s="7">
        <f t="shared" si="294"/>
        <v>10020.485827028617</v>
      </c>
      <c r="M1355" s="27">
        <f t="shared" si="288"/>
        <v>9.2328297051905235</v>
      </c>
      <c r="N1355" s="9"/>
      <c r="O1355" s="10">
        <f t="shared" si="289"/>
        <v>11.779312721126249</v>
      </c>
      <c r="P1355" s="10"/>
      <c r="Q1355" s="29">
        <f t="shared" si="290"/>
        <v>8.8208510612932153E-2</v>
      </c>
      <c r="R1355" s="6">
        <f t="shared" si="295"/>
        <v>1.0155474590353635</v>
      </c>
      <c r="S1355" s="6">
        <f t="shared" si="301"/>
        <v>10.138902195708772</v>
      </c>
      <c r="T1355" s="13">
        <f t="shared" si="296"/>
        <v>0.11154596523456894</v>
      </c>
      <c r="U1355" s="67">
        <f t="shared" si="297"/>
        <v>8.4648988018722671E-2</v>
      </c>
      <c r="V1355" s="13">
        <f t="shared" si="298"/>
        <v>2.6896977215846274E-2</v>
      </c>
      <c r="Y1355" s="28"/>
      <c r="Z1355" s="28"/>
    </row>
    <row r="1356" spans="1:26" x14ac:dyDescent="0.35">
      <c r="A1356" s="1">
        <v>1983.04</v>
      </c>
      <c r="B1356" s="2">
        <v>157.69999999999999</v>
      </c>
      <c r="C1356" s="3">
        <v>6.92</v>
      </c>
      <c r="D1356" s="4">
        <v>12.476699999999999</v>
      </c>
      <c r="E1356" s="5">
        <v>98.6</v>
      </c>
      <c r="F1356" s="3">
        <f t="shared" si="299"/>
        <v>1983.2916666665647</v>
      </c>
      <c r="G1356" s="6">
        <v>10.4</v>
      </c>
      <c r="H1356" s="3">
        <f t="shared" si="291"/>
        <v>487.22102738336719</v>
      </c>
      <c r="I1356" s="3">
        <f t="shared" si="292"/>
        <v>21.379641784989861</v>
      </c>
      <c r="J1356" s="7">
        <f t="shared" si="300"/>
        <v>126791.41671696259</v>
      </c>
      <c r="K1356" s="3">
        <f t="shared" si="293"/>
        <v>38.547308765720082</v>
      </c>
      <c r="L1356" s="7">
        <f t="shared" si="294"/>
        <v>10031.315592596873</v>
      </c>
      <c r="M1356" s="27">
        <f t="shared" si="288"/>
        <v>9.53158128416041</v>
      </c>
      <c r="N1356" s="9"/>
      <c r="O1356" s="10">
        <f t="shared" si="289"/>
        <v>12.165031590630466</v>
      </c>
      <c r="P1356" s="10"/>
      <c r="Q1356" s="29">
        <f t="shared" si="290"/>
        <v>8.59376316392126E-2</v>
      </c>
      <c r="R1356" s="6">
        <f t="shared" si="295"/>
        <v>1.0099020734301765</v>
      </c>
      <c r="S1356" s="6">
        <f t="shared" si="301"/>
        <v>10.223437219728854</v>
      </c>
      <c r="T1356" s="13">
        <f t="shared" si="296"/>
        <v>0.10597060134153358</v>
      </c>
      <c r="U1356" s="67">
        <f t="shared" si="297"/>
        <v>8.4066606397504184E-2</v>
      </c>
      <c r="V1356" s="13">
        <f t="shared" si="298"/>
        <v>2.1903994944029392E-2</v>
      </c>
      <c r="Y1356" s="28"/>
      <c r="Z1356" s="28"/>
    </row>
    <row r="1357" spans="1:26" x14ac:dyDescent="0.35">
      <c r="A1357" s="1">
        <v>1983.05</v>
      </c>
      <c r="B1357" s="2">
        <v>164.1</v>
      </c>
      <c r="C1357" s="3">
        <v>6.93</v>
      </c>
      <c r="D1357" s="4">
        <v>12.533300000000001</v>
      </c>
      <c r="E1357" s="5">
        <v>99.2</v>
      </c>
      <c r="F1357" s="3">
        <f t="shared" si="299"/>
        <v>1983.3749999998979</v>
      </c>
      <c r="G1357" s="6">
        <v>10.38</v>
      </c>
      <c r="H1357" s="3">
        <f t="shared" si="291"/>
        <v>503.92760987903227</v>
      </c>
      <c r="I1357" s="3">
        <f t="shared" si="292"/>
        <v>21.281038004032258</v>
      </c>
      <c r="J1357" s="7">
        <f t="shared" si="300"/>
        <v>131600.53936270057</v>
      </c>
      <c r="K1357" s="3">
        <f t="shared" si="293"/>
        <v>38.48797021875</v>
      </c>
      <c r="L1357" s="7">
        <f t="shared" si="294"/>
        <v>10051.12151124031</v>
      </c>
      <c r="M1357" s="27">
        <f t="shared" si="288"/>
        <v>9.8744565046683981</v>
      </c>
      <c r="N1357" s="9"/>
      <c r="O1357" s="10">
        <f t="shared" si="289"/>
        <v>12.605255648355712</v>
      </c>
      <c r="P1357" s="10"/>
      <c r="Q1357" s="29">
        <f t="shared" si="290"/>
        <v>8.2408883245413692E-2</v>
      </c>
      <c r="R1357" s="6">
        <f t="shared" si="295"/>
        <v>0.9801737810824116</v>
      </c>
      <c r="S1357" s="6">
        <f t="shared" si="301"/>
        <v>10.262222842284661</v>
      </c>
      <c r="T1357" s="13">
        <f t="shared" si="296"/>
        <v>0.10250417283690161</v>
      </c>
      <c r="U1357" s="67">
        <f t="shared" si="297"/>
        <v>8.3480022150906663E-2</v>
      </c>
      <c r="V1357" s="13">
        <f t="shared" si="298"/>
        <v>1.9024150685994945E-2</v>
      </c>
      <c r="Y1357" s="28"/>
      <c r="Z1357" s="28"/>
    </row>
    <row r="1358" spans="1:26" x14ac:dyDescent="0.35">
      <c r="A1358" s="1">
        <v>1983.06</v>
      </c>
      <c r="B1358" s="2">
        <v>166.4</v>
      </c>
      <c r="C1358" s="3">
        <v>6.94</v>
      </c>
      <c r="D1358" s="4">
        <v>12.59</v>
      </c>
      <c r="E1358" s="5">
        <v>99.5</v>
      </c>
      <c r="F1358" s="3">
        <f t="shared" si="299"/>
        <v>1983.4583333332312</v>
      </c>
      <c r="G1358" s="6">
        <v>10.85</v>
      </c>
      <c r="H1358" s="3">
        <f t="shared" si="291"/>
        <v>509.44990552763824</v>
      </c>
      <c r="I1358" s="3">
        <f t="shared" si="292"/>
        <v>21.247490050251258</v>
      </c>
      <c r="J1358" s="7">
        <f t="shared" si="300"/>
        <v>133505.08311651528</v>
      </c>
      <c r="K1358" s="3">
        <f t="shared" si="293"/>
        <v>38.545518693467343</v>
      </c>
      <c r="L1358" s="7">
        <f t="shared" si="294"/>
        <v>10101.135795894996</v>
      </c>
      <c r="M1358" s="27">
        <f t="shared" si="288"/>
        <v>10.00011790313002</v>
      </c>
      <c r="N1358" s="9"/>
      <c r="O1358" s="10">
        <f t="shared" si="289"/>
        <v>12.767362769540009</v>
      </c>
      <c r="P1358" s="10"/>
      <c r="Q1358" s="29">
        <f t="shared" si="290"/>
        <v>7.6025103316231579E-2</v>
      </c>
      <c r="R1358" s="6">
        <f t="shared" si="295"/>
        <v>0.97761600247503</v>
      </c>
      <c r="S1358" s="6">
        <f t="shared" si="301"/>
        <v>10.028433840710944</v>
      </c>
      <c r="T1358" s="13">
        <f t="shared" si="296"/>
        <v>0.10171755700388463</v>
      </c>
      <c r="U1358" s="67">
        <f t="shared" si="297"/>
        <v>8.7019142722068565E-2</v>
      </c>
      <c r="V1358" s="13">
        <f t="shared" si="298"/>
        <v>1.4698414281816063E-2</v>
      </c>
      <c r="Y1358" s="28"/>
      <c r="Z1358" s="28"/>
    </row>
    <row r="1359" spans="1:26" x14ac:dyDescent="0.35">
      <c r="A1359" s="1">
        <v>1983.07</v>
      </c>
      <c r="B1359" s="2">
        <v>167</v>
      </c>
      <c r="C1359" s="3">
        <v>6.96</v>
      </c>
      <c r="D1359" s="4">
        <v>12.826700000000001</v>
      </c>
      <c r="E1359" s="5">
        <v>99.9</v>
      </c>
      <c r="F1359" s="3">
        <f t="shared" si="299"/>
        <v>1983.5416666665644</v>
      </c>
      <c r="G1359" s="6">
        <v>11.38</v>
      </c>
      <c r="H1359" s="3">
        <f t="shared" si="291"/>
        <v>509.23966966966969</v>
      </c>
      <c r="I1359" s="3">
        <f t="shared" si="292"/>
        <v>21.223401801801803</v>
      </c>
      <c r="J1359" s="7">
        <f t="shared" si="300"/>
        <v>133913.46827309459</v>
      </c>
      <c r="K1359" s="3">
        <f t="shared" si="293"/>
        <v>39.112960903903904</v>
      </c>
      <c r="L1359" s="7">
        <f t="shared" si="294"/>
        <v>10285.436428134744</v>
      </c>
      <c r="M1359" s="27">
        <f t="shared" si="288"/>
        <v>10.014475995571022</v>
      </c>
      <c r="N1359" s="9"/>
      <c r="O1359" s="10">
        <f t="shared" si="289"/>
        <v>12.78689604090343</v>
      </c>
      <c r="P1359" s="10"/>
      <c r="Q1359" s="29">
        <f t="shared" si="290"/>
        <v>7.0771773932720272E-2</v>
      </c>
      <c r="R1359" s="6">
        <f t="shared" si="295"/>
        <v>0.98213867029786017</v>
      </c>
      <c r="S1359" s="6">
        <f t="shared" si="301"/>
        <v>9.7647023177466874</v>
      </c>
      <c r="T1359" s="13">
        <f t="shared" si="296"/>
        <v>0.10144828299634234</v>
      </c>
      <c r="U1359" s="67">
        <f t="shared" si="297"/>
        <v>9.1678594661900981E-2</v>
      </c>
      <c r="V1359" s="13">
        <f t="shared" si="298"/>
        <v>9.7696883344413621E-3</v>
      </c>
      <c r="Y1359" s="28"/>
      <c r="Z1359" s="28"/>
    </row>
    <row r="1360" spans="1:26" x14ac:dyDescent="0.35">
      <c r="A1360" s="1">
        <v>1983.08</v>
      </c>
      <c r="B1360" s="2">
        <v>162.4</v>
      </c>
      <c r="C1360" s="3">
        <v>6.98</v>
      </c>
      <c r="D1360" s="4">
        <v>13.0633</v>
      </c>
      <c r="E1360" s="5">
        <v>100.2</v>
      </c>
      <c r="F1360" s="3">
        <f t="shared" si="299"/>
        <v>1983.6249999998977</v>
      </c>
      <c r="G1360" s="6">
        <v>11.85</v>
      </c>
      <c r="H1360" s="3">
        <f t="shared" si="291"/>
        <v>493.73003592814371</v>
      </c>
      <c r="I1360" s="3">
        <f t="shared" si="292"/>
        <v>21.220662874251499</v>
      </c>
      <c r="J1360" s="7">
        <f t="shared" si="300"/>
        <v>130299.96777710735</v>
      </c>
      <c r="K1360" s="3">
        <f t="shared" si="293"/>
        <v>39.715169817365272</v>
      </c>
      <c r="L1360" s="7">
        <f t="shared" si="294"/>
        <v>10481.204242996839</v>
      </c>
      <c r="M1360" s="27">
        <f t="shared" si="288"/>
        <v>9.7280569356652062</v>
      </c>
      <c r="N1360" s="9"/>
      <c r="O1360" s="10">
        <f t="shared" si="289"/>
        <v>12.422837481069037</v>
      </c>
      <c r="P1360" s="10"/>
      <c r="Q1360" s="29">
        <f t="shared" si="290"/>
        <v>6.7396852910745125E-2</v>
      </c>
      <c r="R1360" s="6">
        <f t="shared" si="295"/>
        <v>1.0216050338528322</v>
      </c>
      <c r="S1360" s="6">
        <f t="shared" si="301"/>
        <v>9.5615783018522542</v>
      </c>
      <c r="T1360" s="13">
        <f t="shared" si="296"/>
        <v>0.10609067393765925</v>
      </c>
      <c r="U1360" s="67">
        <f t="shared" si="297"/>
        <v>9.5268371975205435E-2</v>
      </c>
      <c r="V1360" s="13">
        <f t="shared" si="298"/>
        <v>1.0822301962453817E-2</v>
      </c>
      <c r="Y1360" s="28"/>
      <c r="Z1360" s="28"/>
    </row>
    <row r="1361" spans="1:26" x14ac:dyDescent="0.35">
      <c r="A1361" s="1">
        <v>1983.09</v>
      </c>
      <c r="B1361" s="2">
        <v>167.2</v>
      </c>
      <c r="C1361" s="3">
        <v>7</v>
      </c>
      <c r="D1361" s="4">
        <v>13.3</v>
      </c>
      <c r="E1361" s="5">
        <v>100.7</v>
      </c>
      <c r="F1361" s="3">
        <f t="shared" si="299"/>
        <v>1983.7083333332309</v>
      </c>
      <c r="G1361" s="6">
        <v>11.65</v>
      </c>
      <c r="H1361" s="3">
        <f t="shared" si="291"/>
        <v>505.79909433962263</v>
      </c>
      <c r="I1361" s="3">
        <f t="shared" si="292"/>
        <v>21.175799404170807</v>
      </c>
      <c r="J1361" s="7">
        <f t="shared" si="300"/>
        <v>133950.81261662653</v>
      </c>
      <c r="K1361" s="3">
        <f t="shared" si="293"/>
        <v>40.234018867924533</v>
      </c>
      <c r="L1361" s="7">
        <f t="shared" si="294"/>
        <v>10655.178276322566</v>
      </c>
      <c r="M1361" s="27">
        <f t="shared" si="288"/>
        <v>9.9842024580287738</v>
      </c>
      <c r="N1361" s="9"/>
      <c r="O1361" s="10">
        <f t="shared" si="289"/>
        <v>12.7498844937569</v>
      </c>
      <c r="P1361" s="10"/>
      <c r="Q1361" s="29">
        <f t="shared" si="290"/>
        <v>6.7058904719817597E-2</v>
      </c>
      <c r="R1361" s="6">
        <f t="shared" si="295"/>
        <v>1.0161885537859756</v>
      </c>
      <c r="S1361" s="6">
        <f t="shared" si="301"/>
        <v>9.7196552510424805</v>
      </c>
      <c r="T1361" s="13">
        <f t="shared" si="296"/>
        <v>0.1042953585223243</v>
      </c>
      <c r="U1361" s="67">
        <f t="shared" si="297"/>
        <v>9.6410046903158131E-2</v>
      </c>
      <c r="V1361" s="13">
        <f t="shared" si="298"/>
        <v>7.8853116191661687E-3</v>
      </c>
      <c r="Y1361" s="28"/>
      <c r="Z1361" s="28"/>
    </row>
    <row r="1362" spans="1:26" x14ac:dyDescent="0.35">
      <c r="A1362" s="1">
        <v>1983.1</v>
      </c>
      <c r="B1362" s="2">
        <v>167.7</v>
      </c>
      <c r="C1362" s="3">
        <v>7.03</v>
      </c>
      <c r="D1362" s="4">
        <v>13.5433</v>
      </c>
      <c r="E1362" s="5">
        <v>101</v>
      </c>
      <c r="F1362" s="3">
        <f t="shared" si="299"/>
        <v>1983.7916666665642</v>
      </c>
      <c r="G1362" s="6">
        <v>11.54</v>
      </c>
      <c r="H1362" s="3">
        <f t="shared" si="291"/>
        <v>505.8047851485149</v>
      </c>
      <c r="I1362" s="3">
        <f t="shared" si="292"/>
        <v>21.203384851485147</v>
      </c>
      <c r="J1362" s="7">
        <f t="shared" si="300"/>
        <v>134420.26088252786</v>
      </c>
      <c r="K1362" s="3">
        <f t="shared" si="293"/>
        <v>40.848335997029707</v>
      </c>
      <c r="L1362" s="7">
        <f t="shared" si="294"/>
        <v>10855.658432977578</v>
      </c>
      <c r="M1362" s="27">
        <f t="shared" si="288"/>
        <v>10.003391799449624</v>
      </c>
      <c r="N1362" s="9"/>
      <c r="O1362" s="10">
        <f t="shared" si="289"/>
        <v>12.773539636170558</v>
      </c>
      <c r="P1362" s="10"/>
      <c r="Q1362" s="29">
        <f t="shared" si="290"/>
        <v>6.7334694140756379E-2</v>
      </c>
      <c r="R1362" s="6">
        <f t="shared" si="295"/>
        <v>1.0008333098386939</v>
      </c>
      <c r="S1362" s="6">
        <f t="shared" si="301"/>
        <v>9.8476647819258485</v>
      </c>
      <c r="T1362" s="13">
        <f t="shared" si="296"/>
        <v>0.10481683178116619</v>
      </c>
      <c r="U1362" s="67">
        <f t="shared" si="297"/>
        <v>9.5263796768798592E-2</v>
      </c>
      <c r="V1362" s="13">
        <f t="shared" si="298"/>
        <v>9.5530350123675944E-3</v>
      </c>
      <c r="Y1362" s="28"/>
      <c r="Z1362" s="28"/>
    </row>
    <row r="1363" spans="1:26" x14ac:dyDescent="0.35">
      <c r="A1363" s="1">
        <v>1983.11</v>
      </c>
      <c r="B1363" s="2">
        <v>165.2</v>
      </c>
      <c r="C1363" s="3">
        <v>7.06</v>
      </c>
      <c r="D1363" s="4">
        <v>13.7867</v>
      </c>
      <c r="E1363" s="5">
        <v>101.2</v>
      </c>
      <c r="F1363" s="3">
        <f t="shared" si="299"/>
        <v>1983.8749999998975</v>
      </c>
      <c r="G1363" s="6">
        <v>11.69</v>
      </c>
      <c r="H1363" s="3">
        <f t="shared" si="291"/>
        <v>497.27975098814227</v>
      </c>
      <c r="I1363" s="3">
        <f t="shared" si="292"/>
        <v>21.251785968379448</v>
      </c>
      <c r="J1363" s="7">
        <f t="shared" si="300"/>
        <v>132625.3363226589</v>
      </c>
      <c r="K1363" s="3">
        <f t="shared" si="293"/>
        <v>41.500282947628456</v>
      </c>
      <c r="L1363" s="7">
        <f t="shared" si="294"/>
        <v>11068.194456898314</v>
      </c>
      <c r="M1363" s="27">
        <f t="shared" si="288"/>
        <v>9.8535816493642781</v>
      </c>
      <c r="N1363" s="9"/>
      <c r="O1363" s="10">
        <f t="shared" si="289"/>
        <v>12.581491199513106</v>
      </c>
      <c r="P1363" s="10"/>
      <c r="Q1363" s="29">
        <f t="shared" si="290"/>
        <v>6.685883741509796E-2</v>
      </c>
      <c r="R1363" s="6">
        <f t="shared" si="295"/>
        <v>1.0015899027226098</v>
      </c>
      <c r="S1363" s="6">
        <f t="shared" si="301"/>
        <v>9.8363929320707069</v>
      </c>
      <c r="T1363" s="13">
        <f t="shared" si="296"/>
        <v>0.10623588135321316</v>
      </c>
      <c r="U1363" s="67">
        <f t="shared" si="297"/>
        <v>9.2541965579322927E-2</v>
      </c>
      <c r="V1363" s="13">
        <f t="shared" si="298"/>
        <v>1.3693915773890231E-2</v>
      </c>
      <c r="Y1363" s="28"/>
      <c r="Z1363" s="28"/>
    </row>
    <row r="1364" spans="1:26" x14ac:dyDescent="0.35">
      <c r="A1364" s="1">
        <v>1983.12</v>
      </c>
      <c r="B1364" s="2">
        <v>164.4</v>
      </c>
      <c r="C1364" s="3">
        <v>7.09</v>
      </c>
      <c r="D1364" s="4">
        <v>14.03</v>
      </c>
      <c r="E1364" s="5">
        <v>101.3</v>
      </c>
      <c r="F1364" s="3">
        <f t="shared" si="299"/>
        <v>1983.9583333332307</v>
      </c>
      <c r="G1364" s="6">
        <v>11.83</v>
      </c>
      <c r="H1364" s="3">
        <f t="shared" si="291"/>
        <v>494.38309575518269</v>
      </c>
      <c r="I1364" s="3">
        <f t="shared" si="292"/>
        <v>21.321022803553802</v>
      </c>
      <c r="J1364" s="7">
        <f t="shared" si="300"/>
        <v>132326.65624198355</v>
      </c>
      <c r="K1364" s="3">
        <f t="shared" si="293"/>
        <v>42.190966140177693</v>
      </c>
      <c r="L1364" s="7">
        <f t="shared" si="294"/>
        <v>11292.840553984362</v>
      </c>
      <c r="M1364" s="27">
        <f t="shared" si="288"/>
        <v>9.8150109036086679</v>
      </c>
      <c r="N1364" s="9"/>
      <c r="O1364" s="10">
        <f t="shared" si="289"/>
        <v>12.531076317323548</v>
      </c>
      <c r="P1364" s="10"/>
      <c r="Q1364" s="29">
        <f t="shared" si="290"/>
        <v>6.5259644091050881E-2</v>
      </c>
      <c r="R1364" s="6">
        <f t="shared" si="295"/>
        <v>1.0192347993297712</v>
      </c>
      <c r="S1364" s="6">
        <f t="shared" si="301"/>
        <v>9.8423062409217721</v>
      </c>
      <c r="T1364" s="13">
        <f t="shared" si="296"/>
        <v>0.10746347078169705</v>
      </c>
      <c r="U1364" s="67">
        <f t="shared" si="297"/>
        <v>9.258525518549332E-2</v>
      </c>
      <c r="V1364" s="13">
        <f t="shared" si="298"/>
        <v>1.4878215596203725E-2</v>
      </c>
      <c r="Y1364" s="28"/>
      <c r="Z1364" s="28"/>
    </row>
    <row r="1365" spans="1:26" x14ac:dyDescent="0.35">
      <c r="A1365" s="1">
        <v>1984.01</v>
      </c>
      <c r="B1365" s="2">
        <v>166.4</v>
      </c>
      <c r="C1365" s="3">
        <v>7.12</v>
      </c>
      <c r="D1365" s="4">
        <v>14.44</v>
      </c>
      <c r="E1365" s="5">
        <v>101.9</v>
      </c>
      <c r="F1365" s="3">
        <f t="shared" si="299"/>
        <v>1984.041666666564</v>
      </c>
      <c r="G1365" s="6">
        <v>11.67</v>
      </c>
      <c r="H1365" s="3">
        <f t="shared" si="291"/>
        <v>497.45108537782141</v>
      </c>
      <c r="I1365" s="3">
        <f t="shared" si="292"/>
        <v>21.285166633954859</v>
      </c>
      <c r="J1365" s="7">
        <f t="shared" si="300"/>
        <v>133622.60073860703</v>
      </c>
      <c r="K1365" s="3">
        <f t="shared" si="293"/>
        <v>43.168231207065752</v>
      </c>
      <c r="L1365" s="7">
        <f t="shared" si="294"/>
        <v>11595.615112172389</v>
      </c>
      <c r="M1365" s="27">
        <f t="shared" si="288"/>
        <v>9.8949318092025322</v>
      </c>
      <c r="N1365" s="9"/>
      <c r="O1365" s="10">
        <f t="shared" si="289"/>
        <v>12.63075008785032</v>
      </c>
      <c r="P1365" s="10"/>
      <c r="Q1365" s="29">
        <f t="shared" si="290"/>
        <v>6.5743067613577136E-2</v>
      </c>
      <c r="R1365" s="6">
        <f t="shared" si="295"/>
        <v>0.99983040453438909</v>
      </c>
      <c r="S1365" s="6">
        <f t="shared" si="301"/>
        <v>9.9725535816990778</v>
      </c>
      <c r="T1365" s="13">
        <f t="shared" si="296"/>
        <v>0.10798763126838695</v>
      </c>
      <c r="U1365" s="67">
        <f t="shared" si="297"/>
        <v>9.1538083977128926E-2</v>
      </c>
      <c r="V1365" s="13">
        <f t="shared" si="298"/>
        <v>1.6449547291258027E-2</v>
      </c>
      <c r="Y1365" s="28"/>
      <c r="Z1365" s="28"/>
    </row>
    <row r="1366" spans="1:26" x14ac:dyDescent="0.35">
      <c r="A1366" s="1">
        <v>1984.02</v>
      </c>
      <c r="B1366" s="2">
        <v>157.30000000000001</v>
      </c>
      <c r="C1366" s="3">
        <v>7.15</v>
      </c>
      <c r="D1366" s="4">
        <v>14.85</v>
      </c>
      <c r="E1366" s="5">
        <v>102.4</v>
      </c>
      <c r="F1366" s="3">
        <f t="shared" si="299"/>
        <v>1984.1249999998972</v>
      </c>
      <c r="G1366" s="6">
        <v>11.84</v>
      </c>
      <c r="H1366" s="3">
        <f t="shared" si="291"/>
        <v>467.95060253906257</v>
      </c>
      <c r="I1366" s="3">
        <f t="shared" si="292"/>
        <v>21.270481933593754</v>
      </c>
      <c r="J1366" s="7">
        <f t="shared" si="300"/>
        <v>126174.47182176822</v>
      </c>
      <c r="K1366" s="3">
        <f t="shared" si="293"/>
        <v>44.177154785156247</v>
      </c>
      <c r="L1366" s="7">
        <f t="shared" si="294"/>
        <v>11911.576011145949</v>
      </c>
      <c r="M1366" s="27">
        <f t="shared" si="288"/>
        <v>9.3245296457279796</v>
      </c>
      <c r="N1366" s="9"/>
      <c r="O1366" s="10">
        <f t="shared" si="289"/>
        <v>11.902399335847162</v>
      </c>
      <c r="P1366" s="10"/>
      <c r="Q1366" s="29">
        <f t="shared" si="290"/>
        <v>6.9371444181055605E-2</v>
      </c>
      <c r="R1366" s="6">
        <f t="shared" si="295"/>
        <v>0.98245992906107671</v>
      </c>
      <c r="S1366" s="6">
        <f t="shared" si="301"/>
        <v>9.9221764308455569</v>
      </c>
      <c r="T1366" s="13">
        <f t="shared" si="296"/>
        <v>0.11389671711025406</v>
      </c>
      <c r="U1366" s="67">
        <f t="shared" si="297"/>
        <v>9.0440414631478117E-2</v>
      </c>
      <c r="V1366" s="13">
        <f t="shared" si="298"/>
        <v>2.3456302478775948E-2</v>
      </c>
      <c r="Y1366" s="28"/>
      <c r="Z1366" s="28"/>
    </row>
    <row r="1367" spans="1:26" x14ac:dyDescent="0.35">
      <c r="A1367" s="1">
        <v>1984.03</v>
      </c>
      <c r="B1367" s="2">
        <v>157.4</v>
      </c>
      <c r="C1367" s="3">
        <v>7.18</v>
      </c>
      <c r="D1367" s="4">
        <v>15.26</v>
      </c>
      <c r="E1367" s="5">
        <v>102.6</v>
      </c>
      <c r="F1367" s="3">
        <f t="shared" si="299"/>
        <v>1984.2083333332305</v>
      </c>
      <c r="G1367" s="6">
        <v>12.32</v>
      </c>
      <c r="H1367" s="3">
        <f t="shared" si="291"/>
        <v>467.33532748538022</v>
      </c>
      <c r="I1367" s="3">
        <f t="shared" si="292"/>
        <v>21.3180918128655</v>
      </c>
      <c r="J1367" s="7">
        <f t="shared" si="300"/>
        <v>126487.57732658621</v>
      </c>
      <c r="K1367" s="3">
        <f t="shared" si="293"/>
        <v>45.308367836257311</v>
      </c>
      <c r="L1367" s="7">
        <f t="shared" si="294"/>
        <v>12263.026874229387</v>
      </c>
      <c r="M1367" s="27">
        <f t="shared" si="288"/>
        <v>9.3267470665082399</v>
      </c>
      <c r="N1367" s="9"/>
      <c r="O1367" s="10">
        <f t="shared" si="289"/>
        <v>11.904570260565984</v>
      </c>
      <c r="P1367" s="10"/>
      <c r="Q1367" s="29">
        <f t="shared" si="290"/>
        <v>6.3392502935456008E-2</v>
      </c>
      <c r="R1367" s="6">
        <f t="shared" si="295"/>
        <v>0.99278279732954544</v>
      </c>
      <c r="S1367" s="6">
        <f t="shared" si="301"/>
        <v>9.7291385286911645</v>
      </c>
      <c r="T1367" s="13">
        <f t="shared" si="296"/>
        <v>0.11164739045242489</v>
      </c>
      <c r="U1367" s="67">
        <f t="shared" si="297"/>
        <v>8.8636951239702277E-2</v>
      </c>
      <c r="V1367" s="13">
        <f t="shared" si="298"/>
        <v>2.3010439212722611E-2</v>
      </c>
      <c r="Y1367" s="28"/>
      <c r="Z1367" s="28"/>
    </row>
    <row r="1368" spans="1:26" x14ac:dyDescent="0.35">
      <c r="A1368" s="1">
        <v>1984.04</v>
      </c>
      <c r="B1368" s="2">
        <v>157.6</v>
      </c>
      <c r="C1368" s="3">
        <v>7.2233299999999998</v>
      </c>
      <c r="D1368" s="4">
        <v>15.5733</v>
      </c>
      <c r="E1368" s="5">
        <v>103.1</v>
      </c>
      <c r="F1368" s="3">
        <f t="shared" si="299"/>
        <v>1984.2916666665637</v>
      </c>
      <c r="G1368" s="6">
        <v>12.63</v>
      </c>
      <c r="H1368" s="3">
        <f t="shared" si="291"/>
        <v>465.65984869059173</v>
      </c>
      <c r="I1368" s="3">
        <f t="shared" si="292"/>
        <v>21.342733216003879</v>
      </c>
      <c r="J1368" s="7">
        <f t="shared" si="300"/>
        <v>126515.47727433956</v>
      </c>
      <c r="K1368" s="3">
        <f t="shared" si="293"/>
        <v>46.014343411251218</v>
      </c>
      <c r="L1368" s="7">
        <f t="shared" si="294"/>
        <v>12501.671841601983</v>
      </c>
      <c r="M1368" s="27">
        <f t="shared" si="288"/>
        <v>9.3056434045948198</v>
      </c>
      <c r="N1368" s="9"/>
      <c r="O1368" s="10">
        <f t="shared" si="289"/>
        <v>11.876543098868654</v>
      </c>
      <c r="P1368" s="10"/>
      <c r="Q1368" s="29">
        <f t="shared" si="290"/>
        <v>6.0609713794741504E-2</v>
      </c>
      <c r="R1368" s="6">
        <f t="shared" si="295"/>
        <v>0.96785950923679398</v>
      </c>
      <c r="S1368" s="6">
        <f t="shared" si="301"/>
        <v>9.6120788744789625</v>
      </c>
      <c r="T1368" s="13">
        <f t="shared" si="296"/>
        <v>0.10769621123993245</v>
      </c>
      <c r="U1368" s="67">
        <f t="shared" si="297"/>
        <v>8.6536652588257379E-2</v>
      </c>
      <c r="V1368" s="13">
        <f t="shared" si="298"/>
        <v>2.115955865167507E-2</v>
      </c>
      <c r="Y1368" s="28"/>
      <c r="Z1368" s="28"/>
    </row>
    <row r="1369" spans="1:26" x14ac:dyDescent="0.35">
      <c r="A1369" s="1">
        <v>1984.05</v>
      </c>
      <c r="B1369" s="2">
        <v>156.6</v>
      </c>
      <c r="C1369" s="3">
        <v>7.2666700000000004</v>
      </c>
      <c r="D1369" s="4">
        <v>15.886699999999999</v>
      </c>
      <c r="E1369" s="5">
        <v>103.4</v>
      </c>
      <c r="F1369" s="3">
        <f t="shared" si="299"/>
        <v>1984.374999999897</v>
      </c>
      <c r="G1369" s="6">
        <v>13.41</v>
      </c>
      <c r="H1369" s="3">
        <f t="shared" si="291"/>
        <v>461.3626827852998</v>
      </c>
      <c r="I1369" s="3">
        <f t="shared" si="292"/>
        <v>21.408495313636365</v>
      </c>
      <c r="J1369" s="7">
        <f t="shared" si="300"/>
        <v>125832.68453882335</v>
      </c>
      <c r="K1369" s="3">
        <f t="shared" si="293"/>
        <v>46.804154103481622</v>
      </c>
      <c r="L1369" s="7">
        <f t="shared" si="294"/>
        <v>12765.428540631703</v>
      </c>
      <c r="M1369" s="27">
        <f t="shared" si="288"/>
        <v>9.2318318168960438</v>
      </c>
      <c r="N1369" s="9"/>
      <c r="O1369" s="10">
        <f t="shared" si="289"/>
        <v>11.781082542587823</v>
      </c>
      <c r="P1369" s="10"/>
      <c r="Q1369" s="29">
        <f t="shared" si="290"/>
        <v>5.2642089353780203E-2</v>
      </c>
      <c r="R1369" s="6">
        <f t="shared" si="295"/>
        <v>1.0030178161231755</v>
      </c>
      <c r="S1369" s="6">
        <f t="shared" si="301"/>
        <v>9.2761502344358977</v>
      </c>
      <c r="T1369" s="13">
        <f t="shared" si="296"/>
        <v>0.10938875012197502</v>
      </c>
      <c r="U1369" s="67">
        <f t="shared" si="297"/>
        <v>8.9343093395080064E-2</v>
      </c>
      <c r="V1369" s="13">
        <f t="shared" si="298"/>
        <v>2.0045656726894956E-2</v>
      </c>
      <c r="Y1369" s="28"/>
      <c r="Z1369" s="28"/>
    </row>
    <row r="1370" spans="1:26" x14ac:dyDescent="0.35">
      <c r="A1370" s="1">
        <v>1984.06</v>
      </c>
      <c r="B1370" s="2">
        <v>153.1</v>
      </c>
      <c r="C1370" s="3">
        <v>7.31</v>
      </c>
      <c r="D1370" s="4">
        <v>16.2</v>
      </c>
      <c r="E1370" s="5">
        <v>103.7</v>
      </c>
      <c r="F1370" s="3">
        <f t="shared" si="299"/>
        <v>1984.4583333332303</v>
      </c>
      <c r="G1370" s="6">
        <v>13.56</v>
      </c>
      <c r="H1370" s="3">
        <f t="shared" si="291"/>
        <v>449.74638283510126</v>
      </c>
      <c r="I1370" s="3">
        <f t="shared" si="292"/>
        <v>21.473847540983606</v>
      </c>
      <c r="J1370" s="7">
        <f t="shared" si="300"/>
        <v>123152.50631246941</v>
      </c>
      <c r="K1370" s="3">
        <f t="shared" si="293"/>
        <v>47.589101253616199</v>
      </c>
      <c r="L1370" s="7">
        <f t="shared" si="294"/>
        <v>13031.160040901399</v>
      </c>
      <c r="M1370" s="27">
        <f t="shared" si="288"/>
        <v>9.0101855122910042</v>
      </c>
      <c r="N1370" s="9"/>
      <c r="O1370" s="10">
        <f t="shared" si="289"/>
        <v>11.497716640781466</v>
      </c>
      <c r="P1370" s="10"/>
      <c r="Q1370" s="29">
        <f t="shared" si="290"/>
        <v>5.3235361198267911E-2</v>
      </c>
      <c r="R1370" s="6">
        <f t="shared" si="295"/>
        <v>1.0222612021863886</v>
      </c>
      <c r="S1370" s="6">
        <f t="shared" si="301"/>
        <v>9.2772274295856363</v>
      </c>
      <c r="T1370" s="13">
        <f t="shared" si="296"/>
        <v>0.11262994558557904</v>
      </c>
      <c r="U1370" s="67">
        <f t="shared" si="297"/>
        <v>9.0225719524183345E-2</v>
      </c>
      <c r="V1370" s="13">
        <f t="shared" si="298"/>
        <v>2.2404226061395693E-2</v>
      </c>
      <c r="Y1370" s="28"/>
      <c r="Z1370" s="28"/>
    </row>
    <row r="1371" spans="1:26" x14ac:dyDescent="0.35">
      <c r="A1371" s="1">
        <v>1984.07</v>
      </c>
      <c r="B1371" s="2">
        <v>151.1</v>
      </c>
      <c r="C1371" s="3">
        <v>7.3333300000000001</v>
      </c>
      <c r="D1371" s="4">
        <v>16.32</v>
      </c>
      <c r="E1371" s="5">
        <v>104.1</v>
      </c>
      <c r="F1371" s="3">
        <f t="shared" si="299"/>
        <v>1984.5416666665635</v>
      </c>
      <c r="G1371" s="6">
        <v>13.36</v>
      </c>
      <c r="H1371" s="3">
        <f t="shared" si="291"/>
        <v>442.16562824207494</v>
      </c>
      <c r="I1371" s="3">
        <f t="shared" si="292"/>
        <v>21.459605999711819</v>
      </c>
      <c r="J1371" s="7">
        <f t="shared" si="300"/>
        <v>121566.37851581603</v>
      </c>
      <c r="K1371" s="3">
        <f t="shared" si="293"/>
        <v>47.757399423631128</v>
      </c>
      <c r="L1371" s="7">
        <f t="shared" si="294"/>
        <v>13130.134330761864</v>
      </c>
      <c r="M1371" s="27">
        <f t="shared" si="288"/>
        <v>8.8683022140432985</v>
      </c>
      <c r="N1371" s="9"/>
      <c r="O1371" s="10">
        <f t="shared" si="289"/>
        <v>11.316241863649708</v>
      </c>
      <c r="P1371" s="10"/>
      <c r="Q1371" s="29">
        <f t="shared" si="290"/>
        <v>5.6549760285445463E-2</v>
      </c>
      <c r="R1371" s="6">
        <f t="shared" si="295"/>
        <v>1.0471009378195517</v>
      </c>
      <c r="S1371" s="6">
        <f t="shared" si="301"/>
        <v>9.4473087442212975</v>
      </c>
      <c r="T1371" s="13">
        <f t="shared" si="296"/>
        <v>0.11319388534234909</v>
      </c>
      <c r="U1371" s="67">
        <f t="shared" si="297"/>
        <v>8.706129020049036E-2</v>
      </c>
      <c r="V1371" s="13">
        <f t="shared" si="298"/>
        <v>2.6132595141858728E-2</v>
      </c>
      <c r="Y1371" s="28"/>
      <c r="Z1371" s="28"/>
    </row>
    <row r="1372" spans="1:26" x14ac:dyDescent="0.35">
      <c r="A1372" s="1">
        <v>1984.08</v>
      </c>
      <c r="B1372" s="2">
        <v>164.4</v>
      </c>
      <c r="C1372" s="3">
        <v>7.3566700000000003</v>
      </c>
      <c r="D1372" s="4">
        <v>16.440000000000001</v>
      </c>
      <c r="E1372" s="5">
        <v>104.5</v>
      </c>
      <c r="F1372" s="3">
        <f t="shared" si="299"/>
        <v>1984.6249999998968</v>
      </c>
      <c r="G1372" s="6">
        <v>12.72</v>
      </c>
      <c r="H1372" s="3">
        <f t="shared" si="291"/>
        <v>479.24409186602873</v>
      </c>
      <c r="I1372" s="3">
        <f t="shared" si="292"/>
        <v>21.445502635693781</v>
      </c>
      <c r="J1372" s="7">
        <f t="shared" si="300"/>
        <v>132251.85152145149</v>
      </c>
      <c r="K1372" s="3">
        <f t="shared" si="293"/>
        <v>47.924409186602873</v>
      </c>
      <c r="L1372" s="7">
        <f t="shared" si="294"/>
        <v>13225.18515214515</v>
      </c>
      <c r="M1372" s="27">
        <f t="shared" si="288"/>
        <v>9.62306325737317</v>
      </c>
      <c r="N1372" s="9"/>
      <c r="O1372" s="10">
        <f t="shared" si="289"/>
        <v>12.274711609555554</v>
      </c>
      <c r="P1372" s="10"/>
      <c r="Q1372" s="29">
        <f t="shared" si="290"/>
        <v>5.3218487566763395E-2</v>
      </c>
      <c r="R1372" s="6">
        <f t="shared" si="295"/>
        <v>1.0219291431360158</v>
      </c>
      <c r="S1372" s="6">
        <f t="shared" si="301"/>
        <v>9.854420636965278</v>
      </c>
      <c r="T1372" s="13">
        <f t="shared" si="296"/>
        <v>0.10676469503956709</v>
      </c>
      <c r="U1372" s="67">
        <f t="shared" si="297"/>
        <v>8.3159425168814138E-2</v>
      </c>
      <c r="V1372" s="13">
        <f t="shared" si="298"/>
        <v>2.3605269870752954E-2</v>
      </c>
      <c r="Y1372" s="28"/>
      <c r="Z1372" s="28"/>
    </row>
    <row r="1373" spans="1:26" x14ac:dyDescent="0.35">
      <c r="A1373" s="1">
        <v>1984.09</v>
      </c>
      <c r="B1373" s="2">
        <v>166.1</v>
      </c>
      <c r="C1373" s="3">
        <v>7.38</v>
      </c>
      <c r="D1373" s="4">
        <v>16.559999999999999</v>
      </c>
      <c r="E1373" s="5">
        <v>105</v>
      </c>
      <c r="F1373" s="3">
        <f t="shared" si="299"/>
        <v>1984.70833333323</v>
      </c>
      <c r="G1373" s="6">
        <v>12.52</v>
      </c>
      <c r="H1373" s="3">
        <f t="shared" si="291"/>
        <v>481.89406571428572</v>
      </c>
      <c r="I1373" s="3">
        <f t="shared" si="292"/>
        <v>21.41106685714286</v>
      </c>
      <c r="J1373" s="7">
        <f t="shared" si="300"/>
        <v>133475.51825157416</v>
      </c>
      <c r="K1373" s="3">
        <f t="shared" si="293"/>
        <v>48.044345142857146</v>
      </c>
      <c r="L1373" s="7">
        <f t="shared" si="294"/>
        <v>13307.372560181024</v>
      </c>
      <c r="M1373" s="27">
        <f t="shared" si="288"/>
        <v>9.6873413136280799</v>
      </c>
      <c r="N1373" s="9"/>
      <c r="O1373" s="10">
        <f t="shared" si="289"/>
        <v>12.351552352066454</v>
      </c>
      <c r="P1373" s="10"/>
      <c r="Q1373" s="29">
        <f t="shared" si="290"/>
        <v>5.3758978119069448E-2</v>
      </c>
      <c r="R1373" s="6">
        <f t="shared" si="295"/>
        <v>1.0311198603417759</v>
      </c>
      <c r="S1373" s="6">
        <f t="shared" si="301"/>
        <v>10.022564782218485</v>
      </c>
      <c r="T1373" s="13">
        <f t="shared" si="296"/>
        <v>0.10635017945323866</v>
      </c>
      <c r="U1373" s="67">
        <f t="shared" si="297"/>
        <v>8.0023306472536415E-2</v>
      </c>
      <c r="V1373" s="13">
        <f t="shared" si="298"/>
        <v>2.6326872980702243E-2</v>
      </c>
      <c r="Y1373" s="28"/>
      <c r="Z1373" s="28"/>
    </row>
    <row r="1374" spans="1:26" x14ac:dyDescent="0.35">
      <c r="A1374" s="1">
        <v>1984.1</v>
      </c>
      <c r="B1374" s="2">
        <v>164.8</v>
      </c>
      <c r="C1374" s="3">
        <v>7.43</v>
      </c>
      <c r="D1374" s="4">
        <v>16.5867</v>
      </c>
      <c r="E1374" s="5">
        <v>105.3</v>
      </c>
      <c r="F1374" s="3">
        <f t="shared" si="299"/>
        <v>1984.7916666665633</v>
      </c>
      <c r="G1374" s="6">
        <v>12.16</v>
      </c>
      <c r="H1374" s="3">
        <f t="shared" si="291"/>
        <v>476.76029629629636</v>
      </c>
      <c r="I1374" s="3">
        <f t="shared" si="292"/>
        <v>21.494714814814817</v>
      </c>
      <c r="J1374" s="7">
        <f t="shared" si="300"/>
        <v>132549.69717298471</v>
      </c>
      <c r="K1374" s="3">
        <f t="shared" si="293"/>
        <v>47.984708777777783</v>
      </c>
      <c r="L1374" s="7">
        <f t="shared" si="294"/>
        <v>13340.78921176666</v>
      </c>
      <c r="M1374" s="27">
        <f t="shared" si="288"/>
        <v>9.5950707030485045</v>
      </c>
      <c r="N1374" s="9"/>
      <c r="O1374" s="10">
        <f t="shared" si="289"/>
        <v>12.229383028121235</v>
      </c>
      <c r="P1374" s="10"/>
      <c r="Q1374" s="29">
        <f t="shared" si="290"/>
        <v>5.7601078518467588E-2</v>
      </c>
      <c r="R1374" s="6">
        <f t="shared" si="295"/>
        <v>1.0448487934823085</v>
      </c>
      <c r="S1374" s="6">
        <f t="shared" si="301"/>
        <v>10.305022676574456</v>
      </c>
      <c r="T1374" s="13">
        <f t="shared" si="296"/>
        <v>0.10655576733906291</v>
      </c>
      <c r="U1374" s="67">
        <f t="shared" si="297"/>
        <v>7.5531662853186132E-2</v>
      </c>
      <c r="V1374" s="13">
        <f t="shared" si="298"/>
        <v>3.102410448587678E-2</v>
      </c>
      <c r="Y1374" s="28"/>
      <c r="Z1374" s="28"/>
    </row>
    <row r="1375" spans="1:26" x14ac:dyDescent="0.35">
      <c r="A1375" s="1">
        <v>1984.11</v>
      </c>
      <c r="B1375" s="2">
        <v>166.3</v>
      </c>
      <c r="C1375" s="3">
        <v>7.48</v>
      </c>
      <c r="D1375" s="4">
        <v>16.613299999999999</v>
      </c>
      <c r="E1375" s="5">
        <v>105.3</v>
      </c>
      <c r="F1375" s="3">
        <f t="shared" si="299"/>
        <v>1984.8749999998965</v>
      </c>
      <c r="G1375" s="6">
        <v>11.57</v>
      </c>
      <c r="H1375" s="3">
        <f t="shared" si="291"/>
        <v>481.0997407407408</v>
      </c>
      <c r="I1375" s="3">
        <f t="shared" si="292"/>
        <v>21.639362962962966</v>
      </c>
      <c r="J1375" s="7">
        <f t="shared" si="300"/>
        <v>134257.50779392303</v>
      </c>
      <c r="K1375" s="3">
        <f t="shared" si="293"/>
        <v>48.061661592592593</v>
      </c>
      <c r="L1375" s="7">
        <f t="shared" si="294"/>
        <v>13412.268516132179</v>
      </c>
      <c r="M1375" s="27">
        <f t="shared" si="288"/>
        <v>9.6919732217830852</v>
      </c>
      <c r="N1375" s="9"/>
      <c r="O1375" s="10">
        <f t="shared" si="289"/>
        <v>12.348679358880021</v>
      </c>
      <c r="P1375" s="10"/>
      <c r="Q1375" s="29">
        <f t="shared" si="290"/>
        <v>6.1621192533612049E-2</v>
      </c>
      <c r="R1375" s="6">
        <f t="shared" si="295"/>
        <v>1.0137721149498926</v>
      </c>
      <c r="S1375" s="6">
        <f t="shared" si="301"/>
        <v>10.767190510426651</v>
      </c>
      <c r="T1375" s="13">
        <f t="shared" si="296"/>
        <v>0.1045845846160276</v>
      </c>
      <c r="U1375" s="67">
        <f t="shared" si="297"/>
        <v>6.9755454413112705E-2</v>
      </c>
      <c r="V1375" s="13">
        <f t="shared" si="298"/>
        <v>3.4829130202914893E-2</v>
      </c>
      <c r="Y1375" s="28"/>
      <c r="Z1375" s="28"/>
    </row>
    <row r="1376" spans="1:26" x14ac:dyDescent="0.35">
      <c r="A1376" s="1">
        <v>1984.12</v>
      </c>
      <c r="B1376" s="2">
        <v>164.5</v>
      </c>
      <c r="C1376" s="3">
        <v>7.53</v>
      </c>
      <c r="D1376" s="4">
        <v>16.64</v>
      </c>
      <c r="E1376" s="5">
        <v>105.3</v>
      </c>
      <c r="F1376" s="3">
        <f t="shared" si="299"/>
        <v>1984.9583333332298</v>
      </c>
      <c r="G1376" s="6">
        <v>11.5</v>
      </c>
      <c r="H1376" s="3">
        <f t="shared" si="291"/>
        <v>475.89240740740746</v>
      </c>
      <c r="I1376" s="3">
        <f t="shared" si="292"/>
        <v>21.784011111111116</v>
      </c>
      <c r="J1376" s="7">
        <f t="shared" si="300"/>
        <v>133310.92374167783</v>
      </c>
      <c r="K1376" s="3">
        <f t="shared" si="293"/>
        <v>48.138903703703704</v>
      </c>
      <c r="L1376" s="7">
        <f t="shared" si="294"/>
        <v>13485.0685170913</v>
      </c>
      <c r="M1376" s="27">
        <f t="shared" si="288"/>
        <v>9.5950548011334558</v>
      </c>
      <c r="N1376" s="9"/>
      <c r="O1376" s="10">
        <f t="shared" si="289"/>
        <v>12.222162489146148</v>
      </c>
      <c r="P1376" s="10"/>
      <c r="Q1376" s="29">
        <f t="shared" si="290"/>
        <v>6.2532640792683336E-2</v>
      </c>
      <c r="R1376" s="6">
        <f t="shared" si="295"/>
        <v>1.0166985780559679</v>
      </c>
      <c r="S1376" s="6">
        <f t="shared" si="301"/>
        <v>10.915477495823641</v>
      </c>
      <c r="T1376" s="13">
        <f t="shared" si="296"/>
        <v>0.10422883776671998</v>
      </c>
      <c r="U1376" s="67">
        <f t="shared" si="297"/>
        <v>7.0091834449807822E-2</v>
      </c>
      <c r="V1376" s="13">
        <f t="shared" si="298"/>
        <v>3.4137003316912162E-2</v>
      </c>
      <c r="Y1376" s="28"/>
      <c r="Z1376" s="28"/>
    </row>
    <row r="1377" spans="1:26" x14ac:dyDescent="0.35">
      <c r="A1377" s="1">
        <v>1985.01</v>
      </c>
      <c r="B1377" s="2">
        <v>171.6</v>
      </c>
      <c r="C1377" s="3">
        <v>7.5733300000000003</v>
      </c>
      <c r="D1377" s="4">
        <v>16.556699999999999</v>
      </c>
      <c r="E1377" s="5">
        <v>105.5</v>
      </c>
      <c r="F1377" s="3">
        <f t="shared" si="299"/>
        <v>1985.0416666665631</v>
      </c>
      <c r="G1377" s="6">
        <v>11.38</v>
      </c>
      <c r="H1377" s="3">
        <f t="shared" si="291"/>
        <v>495.49134028436021</v>
      </c>
      <c r="I1377" s="3">
        <f t="shared" si="292"/>
        <v>21.867828858483414</v>
      </c>
      <c r="J1377" s="7">
        <f t="shared" si="300"/>
        <v>139311.62230401504</v>
      </c>
      <c r="K1377" s="3">
        <f t="shared" si="293"/>
        <v>47.807118145023694</v>
      </c>
      <c r="L1377" s="7">
        <f t="shared" si="294"/>
        <v>13441.379586252246</v>
      </c>
      <c r="M1377" s="27">
        <f t="shared" si="288"/>
        <v>9.9970011777304517</v>
      </c>
      <c r="N1377" s="9"/>
      <c r="O1377" s="10">
        <f t="shared" si="289"/>
        <v>12.729627871083467</v>
      </c>
      <c r="P1377" s="10"/>
      <c r="Q1377" s="29">
        <f t="shared" si="290"/>
        <v>5.9333156928087438E-2</v>
      </c>
      <c r="R1377" s="6">
        <f t="shared" si="295"/>
        <v>1.0018156011347725</v>
      </c>
      <c r="S1377" s="6">
        <f t="shared" si="301"/>
        <v>11.076712059329404</v>
      </c>
      <c r="T1377" s="13">
        <f t="shared" si="296"/>
        <v>0.10160266350762104</v>
      </c>
      <c r="U1377" s="67">
        <f t="shared" si="297"/>
        <v>6.9009182167030003E-2</v>
      </c>
      <c r="V1377" s="13">
        <f t="shared" si="298"/>
        <v>3.2593481340591035E-2</v>
      </c>
      <c r="Y1377" s="28"/>
      <c r="Z1377" s="28"/>
    </row>
    <row r="1378" spans="1:26" x14ac:dyDescent="0.35">
      <c r="A1378" s="1">
        <v>1985.02</v>
      </c>
      <c r="B1378" s="2">
        <v>180.9</v>
      </c>
      <c r="C1378" s="3">
        <v>7.6166700000000001</v>
      </c>
      <c r="D1378" s="4">
        <v>16.473299999999998</v>
      </c>
      <c r="E1378" s="5">
        <v>106</v>
      </c>
      <c r="F1378" s="3">
        <f t="shared" si="299"/>
        <v>1985.1249999998963</v>
      </c>
      <c r="G1378" s="6">
        <v>11.51</v>
      </c>
      <c r="H1378" s="3">
        <f t="shared" si="291"/>
        <v>519.8810009433962</v>
      </c>
      <c r="I1378" s="3">
        <f t="shared" si="292"/>
        <v>21.889231749339622</v>
      </c>
      <c r="J1378" s="7">
        <f t="shared" si="300"/>
        <v>146681.84574846784</v>
      </c>
      <c r="K1378" s="3">
        <f t="shared" si="293"/>
        <v>47.341933072641503</v>
      </c>
      <c r="L1378" s="7">
        <f t="shared" si="294"/>
        <v>13357.291595180955</v>
      </c>
      <c r="M1378" s="27">
        <f t="shared" si="288"/>
        <v>10.494935172607075</v>
      </c>
      <c r="N1378" s="9"/>
      <c r="O1378" s="10">
        <f t="shared" si="289"/>
        <v>13.357385583224785</v>
      </c>
      <c r="P1378" s="10"/>
      <c r="Q1378" s="29">
        <f t="shared" si="290"/>
        <v>5.2973907673109041E-2</v>
      </c>
      <c r="R1378" s="6">
        <f t="shared" si="295"/>
        <v>0.98923679386188013</v>
      </c>
      <c r="S1378" s="6">
        <f t="shared" si="301"/>
        <v>11.044479445831259</v>
      </c>
      <c r="T1378" s="13">
        <f t="shared" si="296"/>
        <v>9.9615297703139039E-2</v>
      </c>
      <c r="U1378" s="67">
        <f t="shared" si="297"/>
        <v>7.1866578552323146E-2</v>
      </c>
      <c r="V1378" s="13">
        <f t="shared" si="298"/>
        <v>2.7748719150815893E-2</v>
      </c>
      <c r="Y1378" s="28"/>
      <c r="Z1378" s="28"/>
    </row>
    <row r="1379" spans="1:26" x14ac:dyDescent="0.35">
      <c r="A1379" s="1">
        <v>1985.03</v>
      </c>
      <c r="B1379" s="2">
        <v>179.4</v>
      </c>
      <c r="C1379" s="3">
        <v>7.66</v>
      </c>
      <c r="D1379" s="4">
        <v>16.39</v>
      </c>
      <c r="E1379" s="5">
        <v>106.4</v>
      </c>
      <c r="F1379" s="3">
        <f t="shared" si="299"/>
        <v>1985.2083333332296</v>
      </c>
      <c r="G1379" s="6">
        <v>11.86</v>
      </c>
      <c r="H1379" s="3">
        <f t="shared" si="291"/>
        <v>513.63197932330831</v>
      </c>
      <c r="I1379" s="3">
        <f t="shared" si="292"/>
        <v>21.930997556390977</v>
      </c>
      <c r="J1379" s="7">
        <f t="shared" si="300"/>
        <v>145434.35880923242</v>
      </c>
      <c r="K1379" s="3">
        <f t="shared" si="293"/>
        <v>46.925463439849622</v>
      </c>
      <c r="L1379" s="7">
        <f t="shared" si="294"/>
        <v>13286.895991545814</v>
      </c>
      <c r="M1379" s="27">
        <f t="shared" si="288"/>
        <v>10.373217214924729</v>
      </c>
      <c r="N1379" s="9"/>
      <c r="O1379" s="10">
        <f t="shared" si="289"/>
        <v>13.197786108739976</v>
      </c>
      <c r="P1379" s="10"/>
      <c r="Q1379" s="29">
        <f t="shared" si="290"/>
        <v>5.0588117264544832E-2</v>
      </c>
      <c r="R1379" s="6">
        <f t="shared" si="295"/>
        <v>1.0353280439322068</v>
      </c>
      <c r="S1379" s="6">
        <f t="shared" si="301"/>
        <v>10.88453173221767</v>
      </c>
      <c r="T1379" s="13">
        <f t="shared" si="296"/>
        <v>0.1029732942127608</v>
      </c>
      <c r="U1379" s="67">
        <f t="shared" si="297"/>
        <v>7.5763176881239458E-2</v>
      </c>
      <c r="V1379" s="13">
        <f t="shared" si="298"/>
        <v>2.7210117331521344E-2</v>
      </c>
      <c r="Y1379" s="28"/>
      <c r="Z1379" s="28"/>
    </row>
    <row r="1380" spans="1:26" x14ac:dyDescent="0.35">
      <c r="A1380" s="1">
        <v>1985.04</v>
      </c>
      <c r="B1380" s="2">
        <v>180.6</v>
      </c>
      <c r="C1380" s="3">
        <v>7.6866700000000003</v>
      </c>
      <c r="D1380" s="4">
        <v>16.13</v>
      </c>
      <c r="E1380" s="5">
        <v>106.9</v>
      </c>
      <c r="F1380" s="3">
        <f t="shared" si="299"/>
        <v>1985.2916666665628</v>
      </c>
      <c r="G1380" s="6">
        <v>11.43</v>
      </c>
      <c r="H1380" s="3">
        <f t="shared" si="291"/>
        <v>514.64918054256316</v>
      </c>
      <c r="I1380" s="3">
        <f t="shared" si="292"/>
        <v>21.904420911412537</v>
      </c>
      <c r="J1380" s="7">
        <f t="shared" si="300"/>
        <v>146239.22943243981</v>
      </c>
      <c r="K1380" s="3">
        <f t="shared" si="293"/>
        <v>45.965068007483623</v>
      </c>
      <c r="L1380" s="7">
        <f t="shared" si="294"/>
        <v>13061.122761601626</v>
      </c>
      <c r="M1380" s="27">
        <f t="shared" si="288"/>
        <v>10.397118719816817</v>
      </c>
      <c r="N1380" s="9"/>
      <c r="O1380" s="10">
        <f t="shared" si="289"/>
        <v>13.224090599429941</v>
      </c>
      <c r="P1380" s="10"/>
      <c r="Q1380" s="29">
        <f t="shared" si="290"/>
        <v>5.4763095933410749E-2</v>
      </c>
      <c r="R1380" s="6">
        <f t="shared" si="295"/>
        <v>1.0446658658983008</v>
      </c>
      <c r="S1380" s="6">
        <f t="shared" si="301"/>
        <v>11.216352523920293</v>
      </c>
      <c r="T1380" s="13">
        <f t="shared" si="296"/>
        <v>0.10549595020856128</v>
      </c>
      <c r="U1380" s="67">
        <f t="shared" si="297"/>
        <v>7.3883356920591448E-2</v>
      </c>
      <c r="V1380" s="13">
        <f t="shared" si="298"/>
        <v>3.1612593287969837E-2</v>
      </c>
      <c r="Y1380" s="28"/>
      <c r="Z1380" s="28"/>
    </row>
    <row r="1381" spans="1:26" x14ac:dyDescent="0.35">
      <c r="A1381" s="1">
        <v>1985.05</v>
      </c>
      <c r="B1381" s="2">
        <v>184.9</v>
      </c>
      <c r="C1381" s="3">
        <v>7.71333</v>
      </c>
      <c r="D1381" s="4">
        <v>15.87</v>
      </c>
      <c r="E1381" s="5">
        <v>107.3</v>
      </c>
      <c r="F1381" s="3">
        <f t="shared" si="299"/>
        <v>1985.3749999998961</v>
      </c>
      <c r="G1381" s="6">
        <v>10.85</v>
      </c>
      <c r="H1381" s="3">
        <f t="shared" si="291"/>
        <v>524.93850978564774</v>
      </c>
      <c r="I1381" s="3">
        <f t="shared" si="292"/>
        <v>21.898452978285182</v>
      </c>
      <c r="J1381" s="7">
        <f t="shared" si="300"/>
        <v>149681.51864155362</v>
      </c>
      <c r="K1381" s="3">
        <f t="shared" si="293"/>
        <v>45.055565983224604</v>
      </c>
      <c r="L1381" s="7">
        <f t="shared" si="294"/>
        <v>12847.191459391324</v>
      </c>
      <c r="M1381" s="27">
        <f t="shared" si="288"/>
        <v>10.60812046786009</v>
      </c>
      <c r="N1381" s="9"/>
      <c r="O1381" s="10">
        <f t="shared" si="289"/>
        <v>13.48845524172517</v>
      </c>
      <c r="P1381" s="10"/>
      <c r="Q1381" s="29">
        <f t="shared" si="290"/>
        <v>5.8444011517648983E-2</v>
      </c>
      <c r="R1381" s="6">
        <f t="shared" si="295"/>
        <v>1.0520532267558704</v>
      </c>
      <c r="S1381" s="6">
        <f t="shared" si="301"/>
        <v>11.673659948288618</v>
      </c>
      <c r="T1381" s="13">
        <f t="shared" si="296"/>
        <v>0.10634756155358094</v>
      </c>
      <c r="U1381" s="67">
        <f t="shared" si="297"/>
        <v>7.3289360268057546E-2</v>
      </c>
      <c r="V1381" s="13">
        <f t="shared" si="298"/>
        <v>3.3058201285523392E-2</v>
      </c>
      <c r="Y1381" s="28"/>
      <c r="Z1381" s="28"/>
    </row>
    <row r="1382" spans="1:26" x14ac:dyDescent="0.35">
      <c r="A1382" s="1">
        <v>1985.06</v>
      </c>
      <c r="B1382" s="2">
        <v>188.9</v>
      </c>
      <c r="C1382" s="3">
        <v>7.74</v>
      </c>
      <c r="D1382" s="4">
        <v>15.61</v>
      </c>
      <c r="E1382" s="5">
        <v>107.6</v>
      </c>
      <c r="F1382" s="3">
        <f t="shared" si="299"/>
        <v>1985.4583333332293</v>
      </c>
      <c r="G1382" s="6">
        <v>10.16</v>
      </c>
      <c r="H1382" s="3">
        <f t="shared" si="291"/>
        <v>534.79942472118967</v>
      </c>
      <c r="I1382" s="3">
        <f t="shared" si="292"/>
        <v>21.912903903345729</v>
      </c>
      <c r="J1382" s="7">
        <f t="shared" si="300"/>
        <v>153013.95933313674</v>
      </c>
      <c r="K1382" s="3">
        <f t="shared" si="293"/>
        <v>44.193853996282535</v>
      </c>
      <c r="L1382" s="7">
        <f t="shared" si="294"/>
        <v>12644.509821017811</v>
      </c>
      <c r="M1382" s="27">
        <f t="shared" si="288"/>
        <v>10.810049845861212</v>
      </c>
      <c r="N1382" s="9"/>
      <c r="O1382" s="10">
        <f t="shared" si="289"/>
        <v>13.7414262692464</v>
      </c>
      <c r="P1382" s="10"/>
      <c r="Q1382" s="29">
        <f t="shared" si="290"/>
        <v>6.3079219554815172E-2</v>
      </c>
      <c r="R1382" s="6">
        <f t="shared" si="295"/>
        <v>0.99917426056111813</v>
      </c>
      <c r="S1382" s="6">
        <f t="shared" si="301"/>
        <v>12.247070041508456</v>
      </c>
      <c r="T1382" s="13">
        <f t="shared" si="296"/>
        <v>0.1071565193131705</v>
      </c>
      <c r="U1382" s="67">
        <f t="shared" si="297"/>
        <v>7.209843199589594E-2</v>
      </c>
      <c r="V1382" s="13">
        <f t="shared" si="298"/>
        <v>3.5058087317274556E-2</v>
      </c>
      <c r="Y1382" s="28"/>
      <c r="Z1382" s="28"/>
    </row>
    <row r="1383" spans="1:26" x14ac:dyDescent="0.35">
      <c r="A1383" s="1">
        <v>1985.07</v>
      </c>
      <c r="B1383" s="2">
        <v>192.5</v>
      </c>
      <c r="C1383" s="3">
        <v>7.7733299999999996</v>
      </c>
      <c r="D1383" s="4">
        <v>15.4833</v>
      </c>
      <c r="E1383" s="5">
        <v>107.8</v>
      </c>
      <c r="F1383" s="3">
        <f t="shared" si="299"/>
        <v>1985.5416666665626</v>
      </c>
      <c r="G1383" s="6">
        <v>10.31</v>
      </c>
      <c r="H1383" s="3">
        <f t="shared" si="291"/>
        <v>543.9803571428572</v>
      </c>
      <c r="I1383" s="3">
        <f t="shared" si="292"/>
        <v>21.9664354783859</v>
      </c>
      <c r="J1383" s="7">
        <f t="shared" si="300"/>
        <v>156164.50203707293</v>
      </c>
      <c r="K1383" s="3">
        <f t="shared" si="293"/>
        <v>43.753823707792215</v>
      </c>
      <c r="L1383" s="7">
        <f t="shared" si="294"/>
        <v>12560.736802029151</v>
      </c>
      <c r="M1383" s="27">
        <f t="shared" si="288"/>
        <v>10.997563956793378</v>
      </c>
      <c r="N1383" s="9"/>
      <c r="O1383" s="10">
        <f t="shared" si="289"/>
        <v>13.976419083122842</v>
      </c>
      <c r="P1383" s="10"/>
      <c r="Q1383" s="29">
        <f t="shared" si="290"/>
        <v>5.9007975140128913E-2</v>
      </c>
      <c r="R1383" s="6">
        <f t="shared" si="295"/>
        <v>1.0073537038004854</v>
      </c>
      <c r="S1383" s="6">
        <f t="shared" si="301"/>
        <v>12.21425407826951</v>
      </c>
      <c r="T1383" s="13">
        <f t="shared" si="296"/>
        <v>0.1087620855965088</v>
      </c>
      <c r="U1383" s="67">
        <f t="shared" si="297"/>
        <v>7.2068013756902971E-2</v>
      </c>
      <c r="V1383" s="13">
        <f t="shared" si="298"/>
        <v>3.6694071839605824E-2</v>
      </c>
      <c r="Y1383" s="28"/>
      <c r="Z1383" s="28"/>
    </row>
    <row r="1384" spans="1:26" x14ac:dyDescent="0.35">
      <c r="A1384" s="1">
        <v>1985.08</v>
      </c>
      <c r="B1384" s="2">
        <v>188.3</v>
      </c>
      <c r="C1384" s="3">
        <v>7.8066700000000004</v>
      </c>
      <c r="D1384" s="4">
        <v>15.3567</v>
      </c>
      <c r="E1384" s="5">
        <v>108</v>
      </c>
      <c r="F1384" s="3">
        <f t="shared" si="299"/>
        <v>1985.6249999998959</v>
      </c>
      <c r="G1384" s="6">
        <v>10.33</v>
      </c>
      <c r="H1384" s="3">
        <f t="shared" si="291"/>
        <v>531.12630277777782</v>
      </c>
      <c r="I1384" s="3">
        <f t="shared" si="292"/>
        <v>22.019796994722224</v>
      </c>
      <c r="J1384" s="7">
        <f t="shared" si="300"/>
        <v>153001.17498472927</v>
      </c>
      <c r="K1384" s="3">
        <f t="shared" si="293"/>
        <v>43.315705225000002</v>
      </c>
      <c r="L1384" s="7">
        <f t="shared" si="294"/>
        <v>12477.924290430121</v>
      </c>
      <c r="M1384" s="27">
        <f t="shared" si="288"/>
        <v>10.738799808877278</v>
      </c>
      <c r="N1384" s="9"/>
      <c r="O1384" s="10">
        <f t="shared" si="289"/>
        <v>13.646192185229475</v>
      </c>
      <c r="P1384" s="10"/>
      <c r="Q1384" s="29">
        <f t="shared" si="290"/>
        <v>6.1000120961805029E-2</v>
      </c>
      <c r="R1384" s="6">
        <f t="shared" si="295"/>
        <v>1.0061364986054657</v>
      </c>
      <c r="S1384" s="6">
        <f t="shared" si="301"/>
        <v>12.281288762525522</v>
      </c>
      <c r="T1384" s="13">
        <f t="shared" si="296"/>
        <v>0.11131221364011323</v>
      </c>
      <c r="U1384" s="67">
        <f t="shared" si="297"/>
        <v>7.0114559329770731E-2</v>
      </c>
      <c r="V1384" s="13">
        <f t="shared" si="298"/>
        <v>4.1197654310342502E-2</v>
      </c>
      <c r="Y1384" s="28"/>
      <c r="Z1384" s="28"/>
    </row>
    <row r="1385" spans="1:26" x14ac:dyDescent="0.35">
      <c r="A1385" s="1">
        <v>1985.09</v>
      </c>
      <c r="B1385" s="2">
        <v>184.1</v>
      </c>
      <c r="C1385" s="3">
        <v>7.84</v>
      </c>
      <c r="D1385" s="4">
        <v>15.23</v>
      </c>
      <c r="E1385" s="5">
        <v>108.3</v>
      </c>
      <c r="F1385" s="3">
        <f t="shared" si="299"/>
        <v>1985.7083333332291</v>
      </c>
      <c r="G1385" s="6">
        <v>10.37</v>
      </c>
      <c r="H1385" s="3">
        <f t="shared" si="291"/>
        <v>517.84117174515245</v>
      </c>
      <c r="I1385" s="3">
        <f t="shared" si="292"/>
        <v>22.052551800554017</v>
      </c>
      <c r="J1385" s="7">
        <f t="shared" si="300"/>
        <v>149703.5253411016</v>
      </c>
      <c r="K1385" s="3">
        <f t="shared" si="293"/>
        <v>42.839332132963989</v>
      </c>
      <c r="L1385" s="7">
        <f t="shared" si="294"/>
        <v>12384.490445111229</v>
      </c>
      <c r="M1385" s="27">
        <f t="shared" si="288"/>
        <v>10.471234661697547</v>
      </c>
      <c r="N1385" s="9"/>
      <c r="O1385" s="10">
        <f t="shared" si="289"/>
        <v>13.306583154373696</v>
      </c>
      <c r="P1385" s="10"/>
      <c r="Q1385" s="29">
        <f t="shared" si="290"/>
        <v>6.2686561547940015E-2</v>
      </c>
      <c r="R1385" s="6">
        <f t="shared" si="295"/>
        <v>1.016718459059641</v>
      </c>
      <c r="S1385" s="6">
        <f t="shared" si="301"/>
        <v>12.322423918560744</v>
      </c>
      <c r="T1385" s="13">
        <f t="shared" si="296"/>
        <v>0.11759112151323259</v>
      </c>
      <c r="U1385" s="67">
        <f t="shared" si="297"/>
        <v>7.2384761252335172E-2</v>
      </c>
      <c r="V1385" s="13">
        <f t="shared" si="298"/>
        <v>4.5206360260897416E-2</v>
      </c>
      <c r="Y1385" s="28"/>
      <c r="Z1385" s="28"/>
    </row>
    <row r="1386" spans="1:26" x14ac:dyDescent="0.35">
      <c r="A1386" s="1">
        <v>1985.1</v>
      </c>
      <c r="B1386" s="2">
        <v>186.2</v>
      </c>
      <c r="C1386" s="3">
        <v>7.86</v>
      </c>
      <c r="D1386" s="4">
        <v>15.023300000000001</v>
      </c>
      <c r="E1386" s="5">
        <v>108.7</v>
      </c>
      <c r="F1386" s="3">
        <f t="shared" si="299"/>
        <v>1985.7916666665624</v>
      </c>
      <c r="G1386" s="6">
        <v>10.24</v>
      </c>
      <c r="H1386" s="3">
        <f t="shared" si="291"/>
        <v>521.82078932842683</v>
      </c>
      <c r="I1386" s="3">
        <f t="shared" si="292"/>
        <v>22.027451149954004</v>
      </c>
      <c r="J1386" s="7">
        <f t="shared" si="300"/>
        <v>151384.66186231977</v>
      </c>
      <c r="K1386" s="3">
        <f t="shared" si="293"/>
        <v>42.10241817571297</v>
      </c>
      <c r="L1386" s="7">
        <f t="shared" si="294"/>
        <v>12214.270625973088</v>
      </c>
      <c r="M1386" s="27">
        <f t="shared" si="288"/>
        <v>10.552516982943745</v>
      </c>
      <c r="N1386" s="9"/>
      <c r="O1386" s="10">
        <f t="shared" si="289"/>
        <v>13.410439843384854</v>
      </c>
      <c r="P1386" s="10"/>
      <c r="Q1386" s="29">
        <f t="shared" si="290"/>
        <v>6.3058986698610986E-2</v>
      </c>
      <c r="R1386" s="6">
        <f t="shared" si="295"/>
        <v>1.0376651070262271</v>
      </c>
      <c r="S1386" s="6">
        <f t="shared" si="301"/>
        <v>12.482333058511974</v>
      </c>
      <c r="T1386" s="13">
        <f t="shared" si="296"/>
        <v>0.11699545839275682</v>
      </c>
      <c r="U1386" s="67">
        <f t="shared" si="297"/>
        <v>7.2469002037476082E-2</v>
      </c>
      <c r="V1386" s="13">
        <f t="shared" si="298"/>
        <v>4.4526456355280741E-2</v>
      </c>
      <c r="Y1386" s="28"/>
      <c r="Z1386" s="28"/>
    </row>
    <row r="1387" spans="1:26" x14ac:dyDescent="0.35">
      <c r="A1387" s="1">
        <v>1985.11</v>
      </c>
      <c r="B1387" s="2">
        <v>197.5</v>
      </c>
      <c r="C1387" s="3">
        <v>7.88</v>
      </c>
      <c r="D1387" s="4">
        <v>14.816700000000001</v>
      </c>
      <c r="E1387" s="5">
        <v>109</v>
      </c>
      <c r="F1387" s="3">
        <f t="shared" si="299"/>
        <v>1985.8749999998956</v>
      </c>
      <c r="G1387" s="6">
        <v>9.7799999999999994</v>
      </c>
      <c r="H1387" s="3">
        <f t="shared" si="291"/>
        <v>551.96538990825684</v>
      </c>
      <c r="I1387" s="3">
        <f t="shared" si="292"/>
        <v>22.022720366972479</v>
      </c>
      <c r="J1387" s="7">
        <f t="shared" si="300"/>
        <v>160662.28252780993</v>
      </c>
      <c r="K1387" s="3">
        <f t="shared" si="293"/>
        <v>41.409142241284407</v>
      </c>
      <c r="L1387" s="7">
        <f t="shared" si="294"/>
        <v>12053.087805214187</v>
      </c>
      <c r="M1387" s="27">
        <f t="shared" si="288"/>
        <v>11.164611128667463</v>
      </c>
      <c r="N1387" s="9"/>
      <c r="O1387" s="10">
        <f t="shared" si="289"/>
        <v>14.186571464023913</v>
      </c>
      <c r="P1387" s="10"/>
      <c r="Q1387" s="29">
        <f t="shared" si="290"/>
        <v>6.1981515915447802E-2</v>
      </c>
      <c r="R1387" s="6">
        <f t="shared" si="295"/>
        <v>1.0418088588778152</v>
      </c>
      <c r="S1387" s="6">
        <f t="shared" si="301"/>
        <v>12.916832437531516</v>
      </c>
      <c r="T1387" s="13">
        <f t="shared" si="296"/>
        <v>0.11303605796252914</v>
      </c>
      <c r="U1387" s="67">
        <f t="shared" si="297"/>
        <v>7.0284694115039459E-2</v>
      </c>
      <c r="V1387" s="13">
        <f t="shared" si="298"/>
        <v>4.2751363847489676E-2</v>
      </c>
      <c r="Y1387" s="28"/>
      <c r="Z1387" s="28"/>
    </row>
    <row r="1388" spans="1:26" x14ac:dyDescent="0.35">
      <c r="A1388" s="1">
        <v>1985.12</v>
      </c>
      <c r="B1388" s="2">
        <v>207.3</v>
      </c>
      <c r="C1388" s="3">
        <v>7.9</v>
      </c>
      <c r="D1388" s="4">
        <v>14.61</v>
      </c>
      <c r="E1388" s="5">
        <v>109.3</v>
      </c>
      <c r="F1388" s="3">
        <f t="shared" si="299"/>
        <v>1985.9583333332289</v>
      </c>
      <c r="G1388" s="6">
        <v>9.26</v>
      </c>
      <c r="H1388" s="3">
        <f t="shared" si="291"/>
        <v>577.76387648673381</v>
      </c>
      <c r="I1388" s="3">
        <f t="shared" si="292"/>
        <v>22.018015553522417</v>
      </c>
      <c r="J1388" s="7">
        <f t="shared" si="300"/>
        <v>168705.59926516772</v>
      </c>
      <c r="K1388" s="3">
        <f t="shared" si="293"/>
        <v>40.71939332113449</v>
      </c>
      <c r="L1388" s="7">
        <f t="shared" si="294"/>
        <v>11889.960469194886</v>
      </c>
      <c r="M1388" s="27">
        <f t="shared" si="288"/>
        <v>11.690521474467593</v>
      </c>
      <c r="N1388" s="9"/>
      <c r="O1388" s="10">
        <f t="shared" si="289"/>
        <v>14.851243444332475</v>
      </c>
      <c r="P1388" s="10"/>
      <c r="Q1388" s="29">
        <f t="shared" si="290"/>
        <v>6.3059967515150958E-2</v>
      </c>
      <c r="R1388" s="6">
        <f t="shared" si="295"/>
        <v>1.0122610862090651</v>
      </c>
      <c r="S1388" s="6">
        <f t="shared" si="301"/>
        <v>13.41993486152435</v>
      </c>
      <c r="T1388" s="13">
        <f t="shared" si="296"/>
        <v>0.11138329331321772</v>
      </c>
      <c r="U1388" s="67">
        <f t="shared" si="297"/>
        <v>6.8550312311696615E-2</v>
      </c>
      <c r="V1388" s="13">
        <f t="shared" si="298"/>
        <v>4.2832981001521109E-2</v>
      </c>
      <c r="Y1388" s="28"/>
      <c r="Z1388" s="28"/>
    </row>
    <row r="1389" spans="1:26" x14ac:dyDescent="0.35">
      <c r="A1389" s="1">
        <v>1986.01</v>
      </c>
      <c r="B1389" s="2">
        <v>208.2</v>
      </c>
      <c r="C1389" s="3">
        <v>7.94</v>
      </c>
      <c r="D1389" s="4">
        <v>14.58</v>
      </c>
      <c r="E1389" s="5">
        <v>109.6</v>
      </c>
      <c r="F1389" s="3">
        <f t="shared" si="299"/>
        <v>1986.0416666665622</v>
      </c>
      <c r="G1389" s="6">
        <v>9.19</v>
      </c>
      <c r="H1389" s="3">
        <f t="shared" si="291"/>
        <v>578.68392153284674</v>
      </c>
      <c r="I1389" s="3">
        <f t="shared" si="292"/>
        <v>22.06892572992701</v>
      </c>
      <c r="J1389" s="7">
        <f t="shared" si="300"/>
        <v>169511.25600747985</v>
      </c>
      <c r="K1389" s="3">
        <f t="shared" si="293"/>
        <v>40.524551277372268</v>
      </c>
      <c r="L1389" s="7">
        <f t="shared" si="294"/>
        <v>11870.672971128994</v>
      </c>
      <c r="M1389" s="27">
        <f t="shared" si="288"/>
        <v>11.71500758448798</v>
      </c>
      <c r="N1389" s="9"/>
      <c r="O1389" s="10">
        <f t="shared" si="289"/>
        <v>14.879155972876076</v>
      </c>
      <c r="P1389" s="10"/>
      <c r="Q1389" s="29">
        <f t="shared" si="290"/>
        <v>6.3681859023227844E-2</v>
      </c>
      <c r="R1389" s="6">
        <f t="shared" si="295"/>
        <v>1.0401382661479719</v>
      </c>
      <c r="S1389" s="6">
        <f t="shared" si="301"/>
        <v>13.547294050074107</v>
      </c>
      <c r="T1389" s="13">
        <f t="shared" si="296"/>
        <v>0.11038663398724546</v>
      </c>
      <c r="U1389" s="67">
        <f t="shared" si="297"/>
        <v>6.7906278066288239E-2</v>
      </c>
      <c r="V1389" s="13">
        <f t="shared" si="298"/>
        <v>4.2480355920957225E-2</v>
      </c>
      <c r="Y1389" s="28"/>
      <c r="Z1389" s="28"/>
    </row>
    <row r="1390" spans="1:26" x14ac:dyDescent="0.35">
      <c r="A1390" s="1">
        <v>1986.02</v>
      </c>
      <c r="B1390" s="2">
        <v>219.4</v>
      </c>
      <c r="C1390" s="3">
        <v>7.98</v>
      </c>
      <c r="D1390" s="4">
        <v>14.55</v>
      </c>
      <c r="E1390" s="5">
        <v>109.3</v>
      </c>
      <c r="F1390" s="3">
        <f t="shared" si="299"/>
        <v>1986.1249999998954</v>
      </c>
      <c r="G1390" s="6">
        <v>8.6999999999999993</v>
      </c>
      <c r="H1390" s="3">
        <f t="shared" si="291"/>
        <v>611.48767246111629</v>
      </c>
      <c r="I1390" s="3">
        <f t="shared" si="292"/>
        <v>22.240982799634036</v>
      </c>
      <c r="J1390" s="7">
        <f t="shared" si="300"/>
        <v>179663.22247329535</v>
      </c>
      <c r="K1390" s="3">
        <f t="shared" si="293"/>
        <v>40.552167886550784</v>
      </c>
      <c r="L1390" s="7">
        <f t="shared" si="294"/>
        <v>11914.767032755002</v>
      </c>
      <c r="M1390" s="27">
        <f t="shared" si="288"/>
        <v>12.388219099418121</v>
      </c>
      <c r="N1390" s="9"/>
      <c r="O1390" s="10">
        <f t="shared" si="289"/>
        <v>15.727961947238787</v>
      </c>
      <c r="P1390" s="10"/>
      <c r="Q1390" s="29">
        <f t="shared" si="290"/>
        <v>6.3265706562706359E-2</v>
      </c>
      <c r="R1390" s="6">
        <f t="shared" si="295"/>
        <v>1.0706964086423971</v>
      </c>
      <c r="S1390" s="6">
        <f t="shared" si="301"/>
        <v>14.129735226795914</v>
      </c>
      <c r="T1390" s="13">
        <f t="shared" si="296"/>
        <v>0.10994055977766304</v>
      </c>
      <c r="U1390" s="67">
        <f t="shared" si="297"/>
        <v>6.2294770018033185E-2</v>
      </c>
      <c r="V1390" s="13">
        <f t="shared" si="298"/>
        <v>4.7645789759629853E-2</v>
      </c>
      <c r="Y1390" s="28"/>
      <c r="Z1390" s="28"/>
    </row>
    <row r="1391" spans="1:26" x14ac:dyDescent="0.35">
      <c r="A1391" s="1">
        <v>1986.03</v>
      </c>
      <c r="B1391" s="2">
        <v>232.3</v>
      </c>
      <c r="C1391" s="3">
        <v>8.02</v>
      </c>
      <c r="D1391" s="4">
        <v>14.52</v>
      </c>
      <c r="E1391" s="5">
        <v>108.8</v>
      </c>
      <c r="F1391" s="3">
        <f t="shared" si="299"/>
        <v>1986.2083333332287</v>
      </c>
      <c r="G1391" s="6">
        <v>7.78</v>
      </c>
      <c r="H1391" s="3">
        <f t="shared" si="291"/>
        <v>650.41651378676477</v>
      </c>
      <c r="I1391" s="3">
        <f t="shared" si="292"/>
        <v>22.455189154411766</v>
      </c>
      <c r="J1391" s="7">
        <f t="shared" si="300"/>
        <v>191650.83734584943</v>
      </c>
      <c r="K1391" s="3">
        <f t="shared" si="293"/>
        <v>40.65453198529412</v>
      </c>
      <c r="L1391" s="7">
        <f t="shared" si="294"/>
        <v>11979.208602073755</v>
      </c>
      <c r="M1391" s="27">
        <f t="shared" si="288"/>
        <v>13.189022981532711</v>
      </c>
      <c r="N1391" s="9"/>
      <c r="O1391" s="10">
        <f t="shared" si="289"/>
        <v>16.734740582959407</v>
      </c>
      <c r="P1391" s="10"/>
      <c r="Q1391" s="29">
        <f t="shared" si="290"/>
        <v>6.6882803250395972E-2</v>
      </c>
      <c r="R1391" s="6">
        <f t="shared" si="295"/>
        <v>1.0402862489588924</v>
      </c>
      <c r="S1391" s="6">
        <f t="shared" si="301"/>
        <v>15.198181839431431</v>
      </c>
      <c r="T1391" s="13">
        <f t="shared" si="296"/>
        <v>0.10200655087375909</v>
      </c>
      <c r="U1391" s="67">
        <f t="shared" si="297"/>
        <v>5.0932090972658495E-2</v>
      </c>
      <c r="V1391" s="13">
        <f t="shared" si="298"/>
        <v>5.10744599011006E-2</v>
      </c>
      <c r="Y1391" s="28"/>
      <c r="Z1391" s="28"/>
    </row>
    <row r="1392" spans="1:26" x14ac:dyDescent="0.35">
      <c r="A1392" s="1">
        <v>1986.04</v>
      </c>
      <c r="B1392" s="2">
        <v>238</v>
      </c>
      <c r="C1392" s="3">
        <v>8.0466700000000007</v>
      </c>
      <c r="D1392" s="4">
        <v>14.583299999999999</v>
      </c>
      <c r="E1392" s="5">
        <v>108.6</v>
      </c>
      <c r="F1392" s="3">
        <f t="shared" si="299"/>
        <v>1986.2916666665619</v>
      </c>
      <c r="G1392" s="6">
        <v>7.3</v>
      </c>
      <c r="H1392" s="3">
        <f t="shared" si="291"/>
        <v>667.60314917127084</v>
      </c>
      <c r="I1392" s="3">
        <f t="shared" si="292"/>
        <v>22.571353917403318</v>
      </c>
      <c r="J1392" s="7">
        <f t="shared" si="300"/>
        <v>197269.26475607575</v>
      </c>
      <c r="K1392" s="3">
        <f t="shared" si="293"/>
        <v>40.906962207182325</v>
      </c>
      <c r="L1392" s="7">
        <f t="shared" si="294"/>
        <v>12087.549868559998</v>
      </c>
      <c r="M1392" s="27">
        <f t="shared" si="288"/>
        <v>13.552504172869474</v>
      </c>
      <c r="N1392" s="9"/>
      <c r="O1392" s="10">
        <f t="shared" si="289"/>
        <v>17.183914355587916</v>
      </c>
      <c r="P1392" s="10"/>
      <c r="Q1392" s="29">
        <f t="shared" si="290"/>
        <v>6.9071033811458474E-2</v>
      </c>
      <c r="R1392" s="6">
        <f t="shared" si="295"/>
        <v>0.97772216546289359</v>
      </c>
      <c r="S1392" s="6">
        <f t="shared" si="301"/>
        <v>15.839576445202729</v>
      </c>
      <c r="T1392" s="13">
        <f t="shared" si="296"/>
        <v>9.8621454047865598E-2</v>
      </c>
      <c r="U1392" s="67">
        <f t="shared" si="297"/>
        <v>4.4902987607793987E-2</v>
      </c>
      <c r="V1392" s="13">
        <f t="shared" si="298"/>
        <v>5.3718466440071611E-2</v>
      </c>
      <c r="Y1392" s="28"/>
      <c r="Z1392" s="28"/>
    </row>
    <row r="1393" spans="1:26" x14ac:dyDescent="0.35">
      <c r="A1393" s="1">
        <v>1986.05</v>
      </c>
      <c r="B1393" s="2">
        <v>238.5</v>
      </c>
      <c r="C1393" s="3">
        <v>8.0733300000000003</v>
      </c>
      <c r="D1393" s="4">
        <v>14.646699999999999</v>
      </c>
      <c r="E1393" s="5">
        <v>108.9</v>
      </c>
      <c r="F1393" s="3">
        <f t="shared" si="299"/>
        <v>1986.3749999998952</v>
      </c>
      <c r="G1393" s="6">
        <v>7.71</v>
      </c>
      <c r="H1393" s="3">
        <f t="shared" si="291"/>
        <v>667.16268595041322</v>
      </c>
      <c r="I1393" s="3">
        <f t="shared" si="292"/>
        <v>22.583750638842979</v>
      </c>
      <c r="J1393" s="7">
        <f t="shared" si="300"/>
        <v>197695.21661328146</v>
      </c>
      <c r="K1393" s="3">
        <f t="shared" si="293"/>
        <v>40.97162143526171</v>
      </c>
      <c r="L1393" s="7">
        <f t="shared" si="294"/>
        <v>12140.80725018763</v>
      </c>
      <c r="M1393" s="27">
        <f t="shared" si="288"/>
        <v>13.560046199232332</v>
      </c>
      <c r="N1393" s="9"/>
      <c r="O1393" s="10">
        <f t="shared" si="289"/>
        <v>17.180748515167281</v>
      </c>
      <c r="P1393" s="10"/>
      <c r="Q1393" s="29">
        <f t="shared" si="290"/>
        <v>6.4465796792934807E-2</v>
      </c>
      <c r="R1393" s="6">
        <f t="shared" si="295"/>
        <v>1.0002236733487426</v>
      </c>
      <c r="S1393" s="6">
        <f t="shared" si="301"/>
        <v>15.444041882894634</v>
      </c>
      <c r="T1393" s="13">
        <f t="shared" si="296"/>
        <v>0.10073370689638605</v>
      </c>
      <c r="U1393" s="67">
        <f t="shared" si="297"/>
        <v>4.6171339837853154E-2</v>
      </c>
      <c r="V1393" s="13">
        <f t="shared" si="298"/>
        <v>5.4562367058532901E-2</v>
      </c>
      <c r="Y1393" s="28"/>
      <c r="Z1393" s="28"/>
    </row>
    <row r="1394" spans="1:26" x14ac:dyDescent="0.35">
      <c r="A1394" s="1">
        <v>1986.06</v>
      </c>
      <c r="B1394" s="2">
        <v>245.3</v>
      </c>
      <c r="C1394" s="3">
        <v>8.1</v>
      </c>
      <c r="D1394" s="4">
        <v>14.71</v>
      </c>
      <c r="E1394" s="5">
        <v>109.5</v>
      </c>
      <c r="F1394" s="3">
        <f t="shared" si="299"/>
        <v>1986.4583333332284</v>
      </c>
      <c r="G1394" s="6">
        <v>7.8</v>
      </c>
      <c r="H1394" s="3">
        <f t="shared" si="291"/>
        <v>682.42460000000005</v>
      </c>
      <c r="I1394" s="3">
        <f t="shared" si="292"/>
        <v>22.534200000000002</v>
      </c>
      <c r="J1394" s="7">
        <f t="shared" si="300"/>
        <v>202774.1118180643</v>
      </c>
      <c r="K1394" s="3">
        <f t="shared" si="293"/>
        <v>40.923220000000001</v>
      </c>
      <c r="L1394" s="7">
        <f t="shared" si="294"/>
        <v>12159.833611266717</v>
      </c>
      <c r="M1394" s="27">
        <f t="shared" si="288"/>
        <v>13.888688626457109</v>
      </c>
      <c r="N1394" s="9"/>
      <c r="O1394" s="10">
        <f t="shared" si="289"/>
        <v>17.58237852082156</v>
      </c>
      <c r="P1394" s="10"/>
      <c r="Q1394" s="29">
        <f t="shared" si="290"/>
        <v>6.1842005395504052E-2</v>
      </c>
      <c r="R1394" s="6">
        <f t="shared" si="295"/>
        <v>1.0417113704432905</v>
      </c>
      <c r="S1394" s="6">
        <f t="shared" si="301"/>
        <v>15.362852488099275</v>
      </c>
      <c r="T1394" s="13">
        <f t="shared" si="296"/>
        <v>9.9271528248184859E-2</v>
      </c>
      <c r="U1394" s="67">
        <f t="shared" si="297"/>
        <v>4.5967205214896945E-2</v>
      </c>
      <c r="V1394" s="13">
        <f t="shared" si="298"/>
        <v>5.3304323033287915E-2</v>
      </c>
      <c r="Y1394" s="28"/>
      <c r="Z1394" s="28"/>
    </row>
    <row r="1395" spans="1:26" x14ac:dyDescent="0.35">
      <c r="A1395" s="1">
        <v>1986.07</v>
      </c>
      <c r="B1395" s="2">
        <v>240.2</v>
      </c>
      <c r="C1395" s="3">
        <v>8.1433300000000006</v>
      </c>
      <c r="D1395" s="4">
        <v>14.7567</v>
      </c>
      <c r="E1395" s="5">
        <v>109.5</v>
      </c>
      <c r="F1395" s="3">
        <f t="shared" si="299"/>
        <v>1986.5416666665617</v>
      </c>
      <c r="G1395" s="6">
        <v>7.3</v>
      </c>
      <c r="H1395" s="3">
        <f t="shared" si="291"/>
        <v>668.2364</v>
      </c>
      <c r="I1395" s="3">
        <f t="shared" si="292"/>
        <v>22.654744060000002</v>
      </c>
      <c r="J1395" s="7">
        <f t="shared" si="300"/>
        <v>199119.22693721289</v>
      </c>
      <c r="K1395" s="3">
        <f t="shared" si="293"/>
        <v>41.053139399999999</v>
      </c>
      <c r="L1395" s="7">
        <f t="shared" si="294"/>
        <v>12232.900483531928</v>
      </c>
      <c r="M1395" s="27">
        <f t="shared" si="288"/>
        <v>13.619995534083804</v>
      </c>
      <c r="N1395" s="9"/>
      <c r="O1395" s="10">
        <f t="shared" si="289"/>
        <v>17.228549210852687</v>
      </c>
      <c r="P1395" s="10"/>
      <c r="Q1395" s="29">
        <f t="shared" si="290"/>
        <v>6.7700062192951285E-2</v>
      </c>
      <c r="R1395" s="6">
        <f t="shared" si="295"/>
        <v>1.0152906557195402</v>
      </c>
      <c r="S1395" s="6">
        <f t="shared" si="301"/>
        <v>16.003658119296013</v>
      </c>
      <c r="T1395" s="13">
        <f t="shared" si="296"/>
        <v>9.7174868748354237E-2</v>
      </c>
      <c r="U1395" s="67">
        <f t="shared" si="297"/>
        <v>4.2397614911459325E-2</v>
      </c>
      <c r="V1395" s="13">
        <f t="shared" si="298"/>
        <v>5.4777253836894912E-2</v>
      </c>
      <c r="Y1395" s="28"/>
      <c r="Z1395" s="28"/>
    </row>
    <row r="1396" spans="1:26" x14ac:dyDescent="0.35">
      <c r="A1396" s="1">
        <v>1986.08</v>
      </c>
      <c r="B1396" s="2">
        <v>245</v>
      </c>
      <c r="C1396" s="3">
        <v>8.1866699999999994</v>
      </c>
      <c r="D1396" s="4">
        <v>14.8033</v>
      </c>
      <c r="E1396" s="5">
        <v>109.7</v>
      </c>
      <c r="F1396" s="3">
        <f t="shared" si="299"/>
        <v>1986.624999999895</v>
      </c>
      <c r="G1396" s="6">
        <v>7.17</v>
      </c>
      <c r="H1396" s="3">
        <f t="shared" si="291"/>
        <v>680.34735642661815</v>
      </c>
      <c r="I1396" s="3">
        <f t="shared" si="292"/>
        <v>22.733793030355514</v>
      </c>
      <c r="J1396" s="7">
        <f t="shared" si="300"/>
        <v>203292.52881401585</v>
      </c>
      <c r="K1396" s="3">
        <f t="shared" si="293"/>
        <v>41.107698046490434</v>
      </c>
      <c r="L1396" s="7">
        <f t="shared" si="294"/>
        <v>12283.26649711233</v>
      </c>
      <c r="M1396" s="27">
        <f t="shared" si="288"/>
        <v>13.887667550866052</v>
      </c>
      <c r="N1396" s="9"/>
      <c r="O1396" s="10">
        <f t="shared" si="289"/>
        <v>17.55217873714275</v>
      </c>
      <c r="P1396" s="10"/>
      <c r="Q1396" s="29">
        <f t="shared" si="290"/>
        <v>6.7220478286354135E-2</v>
      </c>
      <c r="R1396" s="6">
        <f t="shared" si="295"/>
        <v>0.98638563676862145</v>
      </c>
      <c r="S1396" s="6">
        <f t="shared" si="301"/>
        <v>16.218741274117846</v>
      </c>
      <c r="T1396" s="13">
        <f t="shared" si="296"/>
        <v>9.8015529275469859E-2</v>
      </c>
      <c r="U1396" s="67">
        <f t="shared" si="297"/>
        <v>4.3116512363074566E-2</v>
      </c>
      <c r="V1396" s="13">
        <f t="shared" si="298"/>
        <v>5.4899016912395293E-2</v>
      </c>
      <c r="Y1396" s="28"/>
      <c r="Z1396" s="28"/>
    </row>
    <row r="1397" spans="1:26" x14ac:dyDescent="0.35">
      <c r="A1397" s="1">
        <v>1986.09</v>
      </c>
      <c r="B1397" s="2">
        <v>238.3</v>
      </c>
      <c r="C1397" s="3">
        <v>8.23</v>
      </c>
      <c r="D1397" s="4">
        <v>14.85</v>
      </c>
      <c r="E1397" s="5">
        <v>110.2</v>
      </c>
      <c r="F1397" s="3">
        <f t="shared" si="299"/>
        <v>1986.7083333332282</v>
      </c>
      <c r="G1397" s="6">
        <v>7.45</v>
      </c>
      <c r="H1397" s="3">
        <f t="shared" si="291"/>
        <v>658.73948003629778</v>
      </c>
      <c r="I1397" s="3">
        <f t="shared" si="292"/>
        <v>22.750423502722327</v>
      </c>
      <c r="J1397" s="7">
        <f t="shared" si="300"/>
        <v>197402.44359693659</v>
      </c>
      <c r="K1397" s="3">
        <f t="shared" si="293"/>
        <v>41.050278130671501</v>
      </c>
      <c r="L1397" s="7">
        <f t="shared" si="294"/>
        <v>12301.411193514508</v>
      </c>
      <c r="M1397" s="27">
        <f t="shared" si="288"/>
        <v>13.467314312977129</v>
      </c>
      <c r="N1397" s="9"/>
      <c r="O1397" s="10">
        <f t="shared" si="289"/>
        <v>17.007759947928378</v>
      </c>
      <c r="P1397" s="10"/>
      <c r="Q1397" s="29">
        <f t="shared" si="290"/>
        <v>6.6782088500137948E-2</v>
      </c>
      <c r="R1397" s="6">
        <f t="shared" si="295"/>
        <v>1.0076087971828867</v>
      </c>
      <c r="S1397" s="6">
        <f t="shared" si="301"/>
        <v>15.925347534359448</v>
      </c>
      <c r="T1397" s="13">
        <f t="shared" si="296"/>
        <v>0.10310882358663087</v>
      </c>
      <c r="U1397" s="67">
        <f t="shared" si="297"/>
        <v>4.383880223172576E-2</v>
      </c>
      <c r="V1397" s="13">
        <f t="shared" si="298"/>
        <v>5.9270021354905111E-2</v>
      </c>
      <c r="Y1397" s="28"/>
      <c r="Z1397" s="28"/>
    </row>
    <row r="1398" spans="1:26" x14ac:dyDescent="0.35">
      <c r="A1398" s="1">
        <v>1986.1</v>
      </c>
      <c r="B1398" s="2">
        <v>237.4</v>
      </c>
      <c r="C1398" s="3">
        <v>8.2466699999999999</v>
      </c>
      <c r="D1398" s="4">
        <v>14.726699999999999</v>
      </c>
      <c r="E1398" s="5">
        <v>110.3</v>
      </c>
      <c r="F1398" s="3">
        <f t="shared" si="299"/>
        <v>1986.7916666665615</v>
      </c>
      <c r="G1398" s="6">
        <v>7.43</v>
      </c>
      <c r="H1398" s="3">
        <f t="shared" si="291"/>
        <v>655.6566146872168</v>
      </c>
      <c r="I1398" s="3">
        <f t="shared" si="292"/>
        <v>22.775837129918408</v>
      </c>
      <c r="J1398" s="7">
        <f t="shared" si="300"/>
        <v>197047.37455738997</v>
      </c>
      <c r="K1398" s="3">
        <f t="shared" si="293"/>
        <v>40.672528506799644</v>
      </c>
      <c r="L1398" s="7">
        <f t="shared" si="294"/>
        <v>12223.494401408232</v>
      </c>
      <c r="M1398" s="27">
        <f t="shared" si="288"/>
        <v>13.42591886085736</v>
      </c>
      <c r="N1398" s="9"/>
      <c r="O1398" s="10">
        <f t="shared" si="289"/>
        <v>16.942441583196945</v>
      </c>
      <c r="P1398" s="10"/>
      <c r="Q1398" s="29">
        <f t="shared" si="290"/>
        <v>6.6753610688413581E-2</v>
      </c>
      <c r="R1398" s="6">
        <f t="shared" si="295"/>
        <v>1.0188955773741608</v>
      </c>
      <c r="S1398" s="6">
        <f t="shared" si="301"/>
        <v>16.031972204664136</v>
      </c>
      <c r="T1398" s="13">
        <f t="shared" si="296"/>
        <v>0.10742104525516782</v>
      </c>
      <c r="U1398" s="67">
        <f t="shared" si="297"/>
        <v>4.565035799543482E-2</v>
      </c>
      <c r="V1398" s="13">
        <f t="shared" si="298"/>
        <v>6.1770687259733004E-2</v>
      </c>
      <c r="Y1398" s="28"/>
      <c r="Z1398" s="28"/>
    </row>
    <row r="1399" spans="1:26" x14ac:dyDescent="0.35">
      <c r="A1399" s="1">
        <v>1986.11</v>
      </c>
      <c r="B1399" s="2">
        <v>245.1</v>
      </c>
      <c r="C1399" s="3">
        <v>8.2633299999999998</v>
      </c>
      <c r="D1399" s="4">
        <v>14.603300000000001</v>
      </c>
      <c r="E1399" s="5">
        <v>110.4</v>
      </c>
      <c r="F1399" s="3">
        <f t="shared" si="299"/>
        <v>1986.8749999998947</v>
      </c>
      <c r="G1399" s="6">
        <v>7.25</v>
      </c>
      <c r="H1399" s="3">
        <f t="shared" si="291"/>
        <v>676.30949184782617</v>
      </c>
      <c r="I1399" s="3">
        <f t="shared" si="292"/>
        <v>22.801177124728262</v>
      </c>
      <c r="J1399" s="7">
        <f t="shared" si="300"/>
        <v>203825.31969326703</v>
      </c>
      <c r="K1399" s="3">
        <f t="shared" si="293"/>
        <v>40.295187279891309</v>
      </c>
      <c r="L1399" s="7">
        <f t="shared" si="294"/>
        <v>12144.113794682524</v>
      </c>
      <c r="M1399" s="27">
        <f t="shared" si="288"/>
        <v>13.8729855961386</v>
      </c>
      <c r="N1399" s="9"/>
      <c r="O1399" s="10">
        <f t="shared" si="289"/>
        <v>17.491666180642547</v>
      </c>
      <c r="P1399" s="10"/>
      <c r="Q1399" s="29">
        <f t="shared" si="290"/>
        <v>6.606595685814573E-2</v>
      </c>
      <c r="R1399" s="6">
        <f t="shared" si="295"/>
        <v>1.0159834282206941</v>
      </c>
      <c r="S1399" s="6">
        <f t="shared" si="301"/>
        <v>16.320109465794648</v>
      </c>
      <c r="T1399" s="13">
        <f t="shared" si="296"/>
        <v>0.10892623208224261</v>
      </c>
      <c r="U1399" s="67">
        <f t="shared" si="297"/>
        <v>4.666492670886746E-2</v>
      </c>
      <c r="V1399" s="13">
        <f t="shared" si="298"/>
        <v>6.2261305373375153E-2</v>
      </c>
      <c r="Y1399" s="28"/>
      <c r="Z1399" s="28"/>
    </row>
    <row r="1400" spans="1:26" x14ac:dyDescent="0.35">
      <c r="A1400" s="1">
        <v>1986.12</v>
      </c>
      <c r="B1400" s="2">
        <v>248.6</v>
      </c>
      <c r="C1400" s="3">
        <v>8.2799999999999994</v>
      </c>
      <c r="D1400" s="4">
        <v>14.48</v>
      </c>
      <c r="E1400" s="5">
        <v>110.5</v>
      </c>
      <c r="F1400" s="3">
        <f t="shared" si="299"/>
        <v>1986.958333333228</v>
      </c>
      <c r="G1400" s="6">
        <v>7.11</v>
      </c>
      <c r="H1400" s="3">
        <f t="shared" si="291"/>
        <v>685.34632941176471</v>
      </c>
      <c r="I1400" s="3">
        <f t="shared" si="292"/>
        <v>22.826498823529413</v>
      </c>
      <c r="J1400" s="7">
        <f t="shared" si="300"/>
        <v>207122.11581108577</v>
      </c>
      <c r="K1400" s="3">
        <f t="shared" si="293"/>
        <v>39.918804705882359</v>
      </c>
      <c r="L1400" s="7">
        <f t="shared" si="294"/>
        <v>12064.071749575713</v>
      </c>
      <c r="M1400" s="27">
        <f t="shared" si="288"/>
        <v>14.085139814743307</v>
      </c>
      <c r="N1400" s="9"/>
      <c r="O1400" s="10">
        <f t="shared" si="289"/>
        <v>17.743316425436962</v>
      </c>
      <c r="P1400" s="10"/>
      <c r="Q1400" s="29">
        <f t="shared" si="290"/>
        <v>6.610970206910384E-2</v>
      </c>
      <c r="R1400" s="6">
        <f t="shared" si="295"/>
        <v>1.0080581907954413</v>
      </c>
      <c r="S1400" s="6">
        <f t="shared" si="301"/>
        <v>16.565955369638491</v>
      </c>
      <c r="T1400" s="13">
        <f t="shared" si="296"/>
        <v>0.10846887333722854</v>
      </c>
      <c r="U1400" s="67">
        <f t="shared" si="297"/>
        <v>4.4871625548176919E-2</v>
      </c>
      <c r="V1400" s="13">
        <f t="shared" si="298"/>
        <v>6.3597247789051625E-2</v>
      </c>
      <c r="Y1400" s="28"/>
      <c r="Z1400" s="28"/>
    </row>
    <row r="1401" spans="1:26" x14ac:dyDescent="0.35">
      <c r="A1401" s="1">
        <v>1987.01</v>
      </c>
      <c r="B1401" s="2">
        <v>264.5</v>
      </c>
      <c r="C1401" s="3">
        <v>8.3000000000000007</v>
      </c>
      <c r="D1401" s="4">
        <v>14.6867</v>
      </c>
      <c r="E1401" s="5">
        <v>111.2</v>
      </c>
      <c r="F1401" s="3">
        <f t="shared" si="299"/>
        <v>1987.0416666665612</v>
      </c>
      <c r="G1401" s="6">
        <v>7.08</v>
      </c>
      <c r="H1401" s="3">
        <f t="shared" si="291"/>
        <v>724.58966276978424</v>
      </c>
      <c r="I1401" s="3">
        <f t="shared" si="292"/>
        <v>22.737596223021587</v>
      </c>
      <c r="J1401" s="7">
        <f t="shared" si="300"/>
        <v>219554.68718526032</v>
      </c>
      <c r="K1401" s="3">
        <f t="shared" si="293"/>
        <v>40.233765596223023</v>
      </c>
      <c r="L1401" s="7">
        <f t="shared" si="294"/>
        <v>12191.054156082278</v>
      </c>
      <c r="M1401" s="27">
        <f t="shared" si="288"/>
        <v>14.922208103718944</v>
      </c>
      <c r="N1401" s="9"/>
      <c r="O1401" s="10">
        <f t="shared" si="289"/>
        <v>18.777962794262134</v>
      </c>
      <c r="P1401" s="10"/>
      <c r="Q1401" s="29">
        <f t="shared" si="290"/>
        <v>6.255222587187366E-2</v>
      </c>
      <c r="R1401" s="6">
        <f t="shared" si="295"/>
        <v>0.99390186210958875</v>
      </c>
      <c r="S1401" s="6">
        <f t="shared" si="301"/>
        <v>16.594324580558418</v>
      </c>
      <c r="T1401" s="13">
        <f t="shared" si="296"/>
        <v>0.10521712997774313</v>
      </c>
      <c r="U1401" s="67">
        <f t="shared" si="297"/>
        <v>4.2775765751370098E-2</v>
      </c>
      <c r="V1401" s="13">
        <f t="shared" si="298"/>
        <v>6.2441364226373031E-2</v>
      </c>
      <c r="Y1401" s="28"/>
      <c r="Z1401" s="28"/>
    </row>
    <row r="1402" spans="1:26" x14ac:dyDescent="0.35">
      <c r="A1402" s="1">
        <v>1987.02</v>
      </c>
      <c r="B1402" s="2">
        <v>280.89999999999998</v>
      </c>
      <c r="C1402" s="3">
        <v>8.32</v>
      </c>
      <c r="D1402" s="4">
        <v>14.8933</v>
      </c>
      <c r="E1402" s="5">
        <v>111.6</v>
      </c>
      <c r="F1402" s="3">
        <f t="shared" si="299"/>
        <v>1987.1249999998945</v>
      </c>
      <c r="G1402" s="6">
        <v>7.25</v>
      </c>
      <c r="H1402" s="3">
        <f t="shared" si="291"/>
        <v>766.75883602150543</v>
      </c>
      <c r="I1402" s="3">
        <f t="shared" si="292"/>
        <v>22.710692473118282</v>
      </c>
      <c r="J1402" s="7">
        <f t="shared" si="300"/>
        <v>232905.63607998344</v>
      </c>
      <c r="K1402" s="3">
        <f t="shared" si="293"/>
        <v>40.653504352150541</v>
      </c>
      <c r="L1402" s="7">
        <f t="shared" si="294"/>
        <v>12348.641900427259</v>
      </c>
      <c r="M1402" s="27">
        <f t="shared" si="288"/>
        <v>15.822318142836451</v>
      </c>
      <c r="N1402" s="9"/>
      <c r="O1402" s="10">
        <f t="shared" si="289"/>
        <v>19.886426559991143</v>
      </c>
      <c r="P1402" s="10"/>
      <c r="Q1402" s="29">
        <f t="shared" si="290"/>
        <v>5.6334889356184428E-2</v>
      </c>
      <c r="R1402" s="6">
        <f t="shared" si="295"/>
        <v>1.0060416666666667</v>
      </c>
      <c r="S1402" s="6">
        <f t="shared" si="301"/>
        <v>16.434014939415359</v>
      </c>
      <c r="T1402" s="13">
        <f t="shared" si="296"/>
        <v>0.10306661670050454</v>
      </c>
      <c r="U1402" s="67">
        <f t="shared" si="297"/>
        <v>4.5241842361098072E-2</v>
      </c>
      <c r="V1402" s="13">
        <f t="shared" si="298"/>
        <v>5.7824774339406471E-2</v>
      </c>
      <c r="Y1402" s="28"/>
      <c r="Z1402" s="28"/>
    </row>
    <row r="1403" spans="1:26" x14ac:dyDescent="0.35">
      <c r="A1403" s="1">
        <v>1987.03</v>
      </c>
      <c r="B1403" s="2">
        <v>292.5</v>
      </c>
      <c r="C1403" s="3">
        <v>8.34</v>
      </c>
      <c r="D1403" s="4">
        <v>15.1</v>
      </c>
      <c r="E1403" s="5">
        <v>112.1</v>
      </c>
      <c r="F1403" s="3">
        <f t="shared" si="299"/>
        <v>1987.2083333332278</v>
      </c>
      <c r="G1403" s="6">
        <v>7.25</v>
      </c>
      <c r="H1403" s="3">
        <f t="shared" si="291"/>
        <v>794.86157448706524</v>
      </c>
      <c r="I1403" s="3">
        <f t="shared" si="292"/>
        <v>22.663745405887603</v>
      </c>
      <c r="J1403" s="7">
        <f t="shared" si="300"/>
        <v>242015.62219260621</v>
      </c>
      <c r="K1403" s="3">
        <f t="shared" si="293"/>
        <v>41.033879571810886</v>
      </c>
      <c r="L1403" s="7">
        <f t="shared" si="294"/>
        <v>12493.79793199437</v>
      </c>
      <c r="M1403" s="27">
        <f t="shared" si="288"/>
        <v>16.433343976069921</v>
      </c>
      <c r="N1403" s="9"/>
      <c r="O1403" s="10">
        <f t="shared" si="289"/>
        <v>20.627202938129223</v>
      </c>
      <c r="P1403" s="10"/>
      <c r="Q1403" s="29">
        <f t="shared" si="290"/>
        <v>5.3742497442263164E-2</v>
      </c>
      <c r="R1403" s="6">
        <f t="shared" si="295"/>
        <v>0.95348909939056448</v>
      </c>
      <c r="S1403" s="6">
        <f t="shared" si="301"/>
        <v>16.459560230255619</v>
      </c>
      <c r="T1403" s="13">
        <f t="shared" si="296"/>
        <v>9.7880883802397678E-2</v>
      </c>
      <c r="U1403" s="67">
        <f t="shared" si="297"/>
        <v>4.3326612376116236E-2</v>
      </c>
      <c r="V1403" s="13">
        <f t="shared" si="298"/>
        <v>5.4554271426281442E-2</v>
      </c>
      <c r="Y1403" s="28"/>
      <c r="Z1403" s="28"/>
    </row>
    <row r="1404" spans="1:26" x14ac:dyDescent="0.35">
      <c r="A1404" s="1">
        <v>1987.04</v>
      </c>
      <c r="B1404" s="2">
        <v>289.3</v>
      </c>
      <c r="C1404" s="3">
        <v>8.4</v>
      </c>
      <c r="D1404" s="4">
        <v>14.8733</v>
      </c>
      <c r="E1404" s="5">
        <v>112.7</v>
      </c>
      <c r="F1404" s="3">
        <f t="shared" si="299"/>
        <v>1987.291666666561</v>
      </c>
      <c r="G1404" s="6">
        <v>8.02</v>
      </c>
      <c r="H1404" s="3">
        <f t="shared" si="291"/>
        <v>781.9802102928129</v>
      </c>
      <c r="I1404" s="3">
        <f t="shared" si="292"/>
        <v>22.705267080745344</v>
      </c>
      <c r="J1404" s="7">
        <f t="shared" si="300"/>
        <v>238669.66568408482</v>
      </c>
      <c r="K1404" s="3">
        <f t="shared" si="293"/>
        <v>40.202648675244014</v>
      </c>
      <c r="L1404" s="7">
        <f t="shared" si="294"/>
        <v>12270.326784027302</v>
      </c>
      <c r="M1404" s="27">
        <f t="shared" si="288"/>
        <v>16.196534453220877</v>
      </c>
      <c r="N1404" s="9"/>
      <c r="O1404" s="10">
        <f t="shared" si="289"/>
        <v>20.303841071051384</v>
      </c>
      <c r="P1404" s="10"/>
      <c r="Q1404" s="29">
        <f t="shared" si="290"/>
        <v>4.6609431506182797E-2</v>
      </c>
      <c r="R1404" s="6">
        <f t="shared" si="295"/>
        <v>0.96742422509917603</v>
      </c>
      <c r="S1404" s="6">
        <f t="shared" si="301"/>
        <v>15.610458405331707</v>
      </c>
      <c r="T1404" s="13">
        <f t="shared" si="296"/>
        <v>9.5471540307972669E-2</v>
      </c>
      <c r="U1404" s="67">
        <f t="shared" si="297"/>
        <v>4.7813316678601669E-2</v>
      </c>
      <c r="V1404" s="13">
        <f t="shared" si="298"/>
        <v>4.7658223629370999E-2</v>
      </c>
      <c r="Y1404" s="28"/>
      <c r="Z1404" s="28"/>
    </row>
    <row r="1405" spans="1:26" x14ac:dyDescent="0.35">
      <c r="A1405" s="1">
        <v>1987.05</v>
      </c>
      <c r="B1405" s="2">
        <v>289.10000000000002</v>
      </c>
      <c r="C1405" s="3">
        <v>8.4600000000000009</v>
      </c>
      <c r="D1405" s="4">
        <v>14.646699999999999</v>
      </c>
      <c r="E1405" s="5">
        <v>113.1</v>
      </c>
      <c r="F1405" s="3">
        <f t="shared" si="299"/>
        <v>1987.3749999998943</v>
      </c>
      <c r="G1405" s="6">
        <v>8.61</v>
      </c>
      <c r="H1405" s="3">
        <f t="shared" si="291"/>
        <v>778.67589655172435</v>
      </c>
      <c r="I1405" s="3">
        <f t="shared" si="292"/>
        <v>22.78657241379311</v>
      </c>
      <c r="J1405" s="7">
        <f t="shared" si="300"/>
        <v>238240.71089749056</v>
      </c>
      <c r="K1405" s="3">
        <f t="shared" si="293"/>
        <v>39.450128862068972</v>
      </c>
      <c r="L1405" s="7">
        <f t="shared" si="294"/>
        <v>12070.0111390601</v>
      </c>
      <c r="M1405" s="27">
        <f t="shared" si="288"/>
        <v>16.160311952655743</v>
      </c>
      <c r="N1405" s="9"/>
      <c r="O1405" s="10">
        <f t="shared" si="289"/>
        <v>20.233478963142389</v>
      </c>
      <c r="P1405" s="10"/>
      <c r="Q1405" s="29">
        <f t="shared" si="290"/>
        <v>4.0693975709329581E-2</v>
      </c>
      <c r="R1405" s="6">
        <f t="shared" si="295"/>
        <v>1.0212748364878896</v>
      </c>
      <c r="S1405" s="6">
        <f t="shared" si="301"/>
        <v>15.0485247133077</v>
      </c>
      <c r="T1405" s="13">
        <f t="shared" si="296"/>
        <v>0.10544169617241894</v>
      </c>
      <c r="U1405" s="67">
        <f t="shared" si="297"/>
        <v>5.3683153601261413E-2</v>
      </c>
      <c r="V1405" s="13">
        <f t="shared" si="298"/>
        <v>5.1758542571157529E-2</v>
      </c>
      <c r="Y1405" s="28"/>
      <c r="Z1405" s="28"/>
    </row>
    <row r="1406" spans="1:26" x14ac:dyDescent="0.35">
      <c r="A1406" s="1">
        <v>1987.06</v>
      </c>
      <c r="B1406" s="2">
        <v>301.39999999999998</v>
      </c>
      <c r="C1406" s="3">
        <v>8.52</v>
      </c>
      <c r="D1406" s="4">
        <v>14.42</v>
      </c>
      <c r="E1406" s="5">
        <v>113.5</v>
      </c>
      <c r="F1406" s="3">
        <f t="shared" si="299"/>
        <v>1987.4583333332275</v>
      </c>
      <c r="G1406" s="6">
        <v>8.4</v>
      </c>
      <c r="H1406" s="3">
        <f t="shared" si="291"/>
        <v>808.94432246696033</v>
      </c>
      <c r="I1406" s="3">
        <f t="shared" si="292"/>
        <v>22.867304669603524</v>
      </c>
      <c r="J1406" s="7">
        <f t="shared" si="300"/>
        <v>248084.55596637112</v>
      </c>
      <c r="K1406" s="3">
        <f t="shared" si="293"/>
        <v>38.702644757709251</v>
      </c>
      <c r="L1406" s="7">
        <f t="shared" si="294"/>
        <v>11869.208019359894</v>
      </c>
      <c r="M1406" s="27">
        <f t="shared" si="288"/>
        <v>16.825207307878717</v>
      </c>
      <c r="N1406" s="9"/>
      <c r="O1406" s="10">
        <f t="shared" si="289"/>
        <v>21.038765339298092</v>
      </c>
      <c r="P1406" s="10"/>
      <c r="Q1406" s="29">
        <f t="shared" si="290"/>
        <v>4.0020549424348607E-2</v>
      </c>
      <c r="R1406" s="6">
        <f t="shared" si="295"/>
        <v>1.0036500888963857</v>
      </c>
      <c r="S1406" s="6">
        <f t="shared" si="301"/>
        <v>15.314516868422027</v>
      </c>
      <c r="T1406" s="13">
        <f t="shared" si="296"/>
        <v>0.10657640898187104</v>
      </c>
      <c r="U1406" s="67">
        <f t="shared" si="297"/>
        <v>5.3962220978424069E-2</v>
      </c>
      <c r="V1406" s="13">
        <f t="shared" si="298"/>
        <v>5.2614188003446971E-2</v>
      </c>
      <c r="Y1406" s="28"/>
      <c r="Z1406" s="28"/>
    </row>
    <row r="1407" spans="1:26" x14ac:dyDescent="0.35">
      <c r="A1407" s="1">
        <v>1987.07</v>
      </c>
      <c r="B1407" s="2">
        <v>310.10000000000002</v>
      </c>
      <c r="C1407" s="3">
        <v>8.5666700000000002</v>
      </c>
      <c r="D1407" s="4">
        <v>14.9</v>
      </c>
      <c r="E1407" s="5">
        <v>113.8</v>
      </c>
      <c r="F1407" s="3">
        <f t="shared" si="299"/>
        <v>1987.5416666665608</v>
      </c>
      <c r="G1407" s="6">
        <v>8.4499999999999993</v>
      </c>
      <c r="H1407" s="3">
        <f t="shared" si="291"/>
        <v>830.10064059753972</v>
      </c>
      <c r="I1407" s="3">
        <f t="shared" si="292"/>
        <v>22.931951805184536</v>
      </c>
      <c r="J1407" s="7">
        <f t="shared" si="300"/>
        <v>255158.76888864272</v>
      </c>
      <c r="K1407" s="3">
        <f t="shared" si="293"/>
        <v>39.885519332161685</v>
      </c>
      <c r="L1407" s="7">
        <f t="shared" si="294"/>
        <v>12260.127882750001</v>
      </c>
      <c r="M1407" s="27">
        <f t="shared" si="288"/>
        <v>17.306004390512225</v>
      </c>
      <c r="N1407" s="9"/>
      <c r="O1407" s="10">
        <f t="shared" si="289"/>
        <v>21.611453473791176</v>
      </c>
      <c r="P1407" s="10"/>
      <c r="Q1407" s="29">
        <f t="shared" si="290"/>
        <v>3.7625517261062211E-2</v>
      </c>
      <c r="R1407" s="6">
        <f t="shared" si="295"/>
        <v>0.9865456526552201</v>
      </c>
      <c r="S1407" s="6">
        <f t="shared" si="301"/>
        <v>15.329896665738627</v>
      </c>
      <c r="T1407" s="13">
        <f t="shared" si="296"/>
        <v>0.10950345027898201</v>
      </c>
      <c r="U1407" s="67">
        <f t="shared" si="297"/>
        <v>5.6366611728344118E-2</v>
      </c>
      <c r="V1407" s="13">
        <f t="shared" si="298"/>
        <v>5.3136838550637888E-2</v>
      </c>
      <c r="Y1407" s="28"/>
      <c r="Z1407" s="28"/>
    </row>
    <row r="1408" spans="1:26" x14ac:dyDescent="0.35">
      <c r="A1408" s="1">
        <v>1987.08</v>
      </c>
      <c r="B1408" s="2">
        <v>329.4</v>
      </c>
      <c r="C1408" s="3">
        <v>8.6133299999999995</v>
      </c>
      <c r="D1408" s="4">
        <v>15.38</v>
      </c>
      <c r="E1408" s="5">
        <v>114.4</v>
      </c>
      <c r="F1408" s="3">
        <f t="shared" si="299"/>
        <v>1987.624999999894</v>
      </c>
      <c r="G1408" s="6">
        <v>8.76</v>
      </c>
      <c r="H1408" s="3">
        <f t="shared" si="291"/>
        <v>877.13979545454538</v>
      </c>
      <c r="I1408" s="3">
        <f t="shared" si="292"/>
        <v>22.935927487499999</v>
      </c>
      <c r="J1408" s="7">
        <f t="shared" si="300"/>
        <v>270205.31162146607</v>
      </c>
      <c r="K1408" s="3">
        <f t="shared" si="293"/>
        <v>40.954493181818187</v>
      </c>
      <c r="L1408" s="7">
        <f t="shared" si="294"/>
        <v>12616.143572368394</v>
      </c>
      <c r="M1408" s="27">
        <f t="shared" si="288"/>
        <v>18.326907245856347</v>
      </c>
      <c r="N1408" s="9"/>
      <c r="O1408" s="10">
        <f t="shared" si="289"/>
        <v>22.852095511377343</v>
      </c>
      <c r="P1408" s="10"/>
      <c r="Q1408" s="29">
        <f t="shared" si="290"/>
        <v>3.1518001960628546E-2</v>
      </c>
      <c r="R1408" s="6">
        <f t="shared" si="295"/>
        <v>0.96486630767468584</v>
      </c>
      <c r="S1408" s="6">
        <f t="shared" si="301"/>
        <v>15.044323105759673</v>
      </c>
      <c r="T1408" s="13">
        <f t="shared" si="296"/>
        <v>0.10334217533778389</v>
      </c>
      <c r="U1408" s="67">
        <f t="shared" si="297"/>
        <v>5.8082622427089392E-2</v>
      </c>
      <c r="V1408" s="13">
        <f t="shared" si="298"/>
        <v>4.52595529106945E-2</v>
      </c>
      <c r="Y1408" s="28"/>
      <c r="Z1408" s="28"/>
    </row>
    <row r="1409" spans="1:26" x14ac:dyDescent="0.35">
      <c r="A1409" s="1">
        <v>1987.09</v>
      </c>
      <c r="B1409" s="2">
        <v>318.7</v>
      </c>
      <c r="C1409" s="3">
        <v>8.66</v>
      </c>
      <c r="D1409" s="4">
        <v>15.86</v>
      </c>
      <c r="E1409" s="5">
        <v>115</v>
      </c>
      <c r="F1409" s="3">
        <f t="shared" si="299"/>
        <v>1987.7083333332273</v>
      </c>
      <c r="G1409" s="6">
        <v>9.42</v>
      </c>
      <c r="H1409" s="3">
        <f t="shared" si="291"/>
        <v>844.21967217391307</v>
      </c>
      <c r="I1409" s="3">
        <f t="shared" si="292"/>
        <v>22.939888173913044</v>
      </c>
      <c r="J1409" s="7">
        <f t="shared" si="300"/>
        <v>260653.06893028182</v>
      </c>
      <c r="K1409" s="3">
        <f t="shared" si="293"/>
        <v>42.012312521739126</v>
      </c>
      <c r="L1409" s="7">
        <f t="shared" si="294"/>
        <v>12971.313690725665</v>
      </c>
      <c r="M1409" s="27">
        <f t="shared" ref="M1409:M1472" si="302">H1409/AVERAGE(K1289:K1408)</f>
        <v>17.675620449938219</v>
      </c>
      <c r="N1409" s="9"/>
      <c r="O1409" s="10">
        <f t="shared" ref="O1409:O1472" si="303">J1409/AVERAGE(L1289:L1408)</f>
        <v>22.007766234206706</v>
      </c>
      <c r="P1409" s="10"/>
      <c r="Q1409" s="29">
        <f t="shared" ref="Q1409:Q1472" si="304">1/M1409-(G1409/100-(((E1409/E1289)^(1/10))-1))</f>
        <v>2.7138089806860229E-2</v>
      </c>
      <c r="R1409" s="6">
        <f t="shared" si="295"/>
        <v>1.0014476306327</v>
      </c>
      <c r="S1409" s="6">
        <f t="shared" si="301"/>
        <v>14.440026083980936</v>
      </c>
      <c r="T1409" s="13">
        <f t="shared" si="296"/>
        <v>0.10835852021718662</v>
      </c>
      <c r="U1409" s="67">
        <f t="shared" si="297"/>
        <v>6.342280497439301E-2</v>
      </c>
      <c r="V1409" s="13">
        <f t="shared" si="298"/>
        <v>4.4935715242793606E-2</v>
      </c>
      <c r="Y1409" s="28"/>
      <c r="Z1409" s="28"/>
    </row>
    <row r="1410" spans="1:26" x14ac:dyDescent="0.35">
      <c r="A1410" s="1">
        <v>1987.1</v>
      </c>
      <c r="B1410" s="2">
        <v>280.2</v>
      </c>
      <c r="C1410" s="3">
        <v>8.7100000000000009</v>
      </c>
      <c r="D1410" s="4">
        <v>16.406700000000001</v>
      </c>
      <c r="E1410" s="5">
        <v>115.3</v>
      </c>
      <c r="F1410" s="3">
        <f t="shared" si="299"/>
        <v>1987.7916666665606</v>
      </c>
      <c r="G1410" s="6">
        <v>9.52</v>
      </c>
      <c r="H1410" s="3">
        <f t="shared" si="291"/>
        <v>740.30395316565489</v>
      </c>
      <c r="I1410" s="3">
        <f t="shared" si="292"/>
        <v>23.012303469210757</v>
      </c>
      <c r="J1410" s="7">
        <f t="shared" si="300"/>
        <v>229161.14845938719</v>
      </c>
      <c r="K1410" s="3">
        <f t="shared" si="293"/>
        <v>43.347412092801392</v>
      </c>
      <c r="L1410" s="7">
        <f t="shared" si="294"/>
        <v>13418.194912307736</v>
      </c>
      <c r="M1410" s="27">
        <f t="shared" si="302"/>
        <v>15.530055563627315</v>
      </c>
      <c r="N1410" s="9"/>
      <c r="O1410" s="10">
        <f t="shared" si="303"/>
        <v>19.313386963315374</v>
      </c>
      <c r="P1410" s="10"/>
      <c r="Q1410" s="29">
        <f t="shared" si="304"/>
        <v>3.3885399558438362E-2</v>
      </c>
      <c r="R1410" s="6">
        <f t="shared" si="295"/>
        <v>1.0513845824386956</v>
      </c>
      <c r="S1410" s="6">
        <f t="shared" si="301"/>
        <v>14.423303897908639</v>
      </c>
      <c r="T1410" s="13">
        <f t="shared" si="296"/>
        <v>0.12427821516317117</v>
      </c>
      <c r="U1410" s="67">
        <f t="shared" si="297"/>
        <v>6.5242313112665595E-2</v>
      </c>
      <c r="V1410" s="13">
        <f t="shared" si="298"/>
        <v>5.9035902050505573E-2</v>
      </c>
      <c r="Y1410" s="28"/>
      <c r="Z1410" s="28"/>
    </row>
    <row r="1411" spans="1:26" x14ac:dyDescent="0.35">
      <c r="A1411" s="1">
        <v>1987.11</v>
      </c>
      <c r="B1411" s="2">
        <v>245</v>
      </c>
      <c r="C1411" s="3">
        <v>8.76</v>
      </c>
      <c r="D1411" s="4">
        <v>16.953299999999999</v>
      </c>
      <c r="E1411" s="5">
        <v>115.4</v>
      </c>
      <c r="F1411" s="3">
        <f t="shared" si="299"/>
        <v>1987.8749999998938</v>
      </c>
      <c r="G1411" s="6">
        <v>8.86</v>
      </c>
      <c r="H1411" s="3">
        <f t="shared" si="291"/>
        <v>646.74267764298099</v>
      </c>
      <c r="I1411" s="3">
        <f t="shared" si="292"/>
        <v>23.124350433275563</v>
      </c>
      <c r="J1411" s="7">
        <f t="shared" si="300"/>
        <v>200795.76011439209</v>
      </c>
      <c r="K1411" s="3">
        <f t="shared" si="293"/>
        <v>44.752745456672443</v>
      </c>
      <c r="L1411" s="7">
        <f t="shared" si="294"/>
        <v>13894.492897744176</v>
      </c>
      <c r="M1411" s="27">
        <f t="shared" si="302"/>
        <v>13.590885143189087</v>
      </c>
      <c r="N1411" s="9"/>
      <c r="O1411" s="10">
        <f t="shared" si="303"/>
        <v>16.887366309768467</v>
      </c>
      <c r="P1411" s="10"/>
      <c r="Q1411" s="29">
        <f t="shared" si="304"/>
        <v>4.9247979245253967E-2</v>
      </c>
      <c r="R1411" s="6">
        <f t="shared" si="295"/>
        <v>0.99887189891126138</v>
      </c>
      <c r="S1411" s="6">
        <f t="shared" si="301"/>
        <v>15.151298584090739</v>
      </c>
      <c r="T1411" s="13">
        <f t="shared" si="296"/>
        <v>0.13798440684227598</v>
      </c>
      <c r="U1411" s="67">
        <f t="shared" si="297"/>
        <v>6.1788332359404174E-2</v>
      </c>
      <c r="V1411" s="13">
        <f t="shared" si="298"/>
        <v>7.6196074482871801E-2</v>
      </c>
      <c r="Y1411" s="28"/>
      <c r="Z1411" s="28"/>
    </row>
    <row r="1412" spans="1:26" x14ac:dyDescent="0.35">
      <c r="A1412" s="1">
        <v>1987.12</v>
      </c>
      <c r="B1412" s="2">
        <v>241</v>
      </c>
      <c r="C1412" s="3">
        <v>8.81</v>
      </c>
      <c r="D1412" s="4">
        <v>17.5</v>
      </c>
      <c r="E1412" s="5">
        <v>115.4</v>
      </c>
      <c r="F1412" s="3">
        <f t="shared" si="299"/>
        <v>1987.9583333332271</v>
      </c>
      <c r="G1412" s="6">
        <v>8.99</v>
      </c>
      <c r="H1412" s="3">
        <f t="shared" si="291"/>
        <v>636.1836135181976</v>
      </c>
      <c r="I1412" s="3">
        <f t="shared" si="292"/>
        <v>23.256338734835357</v>
      </c>
      <c r="J1412" s="7">
        <f t="shared" si="300"/>
        <v>198119.16629164276</v>
      </c>
      <c r="K1412" s="3">
        <f t="shared" si="293"/>
        <v>46.195905545927211</v>
      </c>
      <c r="L1412" s="7">
        <f t="shared" si="294"/>
        <v>14386.246514953313</v>
      </c>
      <c r="M1412" s="27">
        <f t="shared" si="302"/>
        <v>13.389028514426965</v>
      </c>
      <c r="N1412" s="9"/>
      <c r="O1412" s="10">
        <f t="shared" si="303"/>
        <v>16.62249463399985</v>
      </c>
      <c r="P1412" s="10"/>
      <c r="Q1412" s="29">
        <f t="shared" si="304"/>
        <v>4.871401448491447E-2</v>
      </c>
      <c r="R1412" s="6">
        <f t="shared" si="295"/>
        <v>1.028730231232527</v>
      </c>
      <c r="S1412" s="6">
        <f t="shared" si="301"/>
        <v>15.134206387662223</v>
      </c>
      <c r="T1412" s="13">
        <f t="shared" si="296"/>
        <v>0.14262186698497015</v>
      </c>
      <c r="U1412" s="67">
        <f t="shared" si="297"/>
        <v>6.3114654338094267E-2</v>
      </c>
      <c r="V1412" s="13">
        <f t="shared" si="298"/>
        <v>7.950721264687588E-2</v>
      </c>
      <c r="Y1412" s="28"/>
      <c r="Z1412" s="28"/>
    </row>
    <row r="1413" spans="1:26" x14ac:dyDescent="0.35">
      <c r="A1413" s="1">
        <v>1988.01</v>
      </c>
      <c r="B1413" s="2">
        <v>250.5</v>
      </c>
      <c r="C1413" s="3">
        <v>8.8566699999999994</v>
      </c>
      <c r="D1413" s="4">
        <v>17.863299999999999</v>
      </c>
      <c r="E1413" s="5">
        <v>115.7</v>
      </c>
      <c r="F1413" s="3">
        <f t="shared" si="299"/>
        <v>1988.0416666665603</v>
      </c>
      <c r="G1413" s="6">
        <v>8.67</v>
      </c>
      <c r="H1413" s="3">
        <f t="shared" si="291"/>
        <v>659.54679775280908</v>
      </c>
      <c r="I1413" s="3">
        <f t="shared" si="292"/>
        <v>23.318915517977526</v>
      </c>
      <c r="J1413" s="7">
        <f t="shared" si="300"/>
        <v>206000.04871465376</v>
      </c>
      <c r="K1413" s="3">
        <f t="shared" si="293"/>
        <v>47.032663921348316</v>
      </c>
      <c r="L1413" s="7">
        <f t="shared" si="294"/>
        <v>14689.982715387123</v>
      </c>
      <c r="M1413" s="27">
        <f t="shared" si="302"/>
        <v>13.898336683569138</v>
      </c>
      <c r="N1413" s="9"/>
      <c r="O1413" s="10">
        <f t="shared" si="303"/>
        <v>17.23746480175739</v>
      </c>
      <c r="P1413" s="10"/>
      <c r="Q1413" s="29">
        <f t="shared" si="304"/>
        <v>4.8770254494573978E-2</v>
      </c>
      <c r="R1413" s="6">
        <f t="shared" si="295"/>
        <v>1.0383636955621693</v>
      </c>
      <c r="S1413" s="6">
        <f t="shared" si="301"/>
        <v>15.528646538247564</v>
      </c>
      <c r="T1413" s="13">
        <f t="shared" si="296"/>
        <v>0.13823197341745086</v>
      </c>
      <c r="U1413" s="67">
        <f t="shared" si="297"/>
        <v>6.284914000079489E-2</v>
      </c>
      <c r="V1413" s="13">
        <f t="shared" si="298"/>
        <v>7.538283341665597E-2</v>
      </c>
      <c r="Y1413" s="28"/>
      <c r="Z1413" s="28"/>
    </row>
    <row r="1414" spans="1:26" x14ac:dyDescent="0.35">
      <c r="A1414" s="1">
        <v>1988.02</v>
      </c>
      <c r="B1414" s="2">
        <v>258.10000000000002</v>
      </c>
      <c r="C1414" s="3">
        <v>8.9033300000000004</v>
      </c>
      <c r="D1414" s="4">
        <v>18.226700000000001</v>
      </c>
      <c r="E1414" s="5">
        <v>116</v>
      </c>
      <c r="F1414" s="3">
        <f t="shared" si="299"/>
        <v>1988.1249999998936</v>
      </c>
      <c r="G1414" s="6">
        <v>8.2100000000000009</v>
      </c>
      <c r="H1414" s="3">
        <f t="shared" si="291"/>
        <v>677.79952500000002</v>
      </c>
      <c r="I1414" s="3">
        <f t="shared" si="292"/>
        <v>23.381142366982761</v>
      </c>
      <c r="J1414" s="7">
        <f t="shared" si="300"/>
        <v>212309.59200785487</v>
      </c>
      <c r="K1414" s="3">
        <f t="shared" si="293"/>
        <v>47.8653568474138</v>
      </c>
      <c r="L1414" s="7">
        <f t="shared" si="294"/>
        <v>14993.038514721306</v>
      </c>
      <c r="M1414" s="27">
        <f t="shared" si="302"/>
        <v>14.298270962469521</v>
      </c>
      <c r="N1414" s="9"/>
      <c r="O1414" s="10">
        <f t="shared" si="303"/>
        <v>17.714126170441705</v>
      </c>
      <c r="P1414" s="10"/>
      <c r="Q1414" s="29">
        <f t="shared" si="304"/>
        <v>5.0954722160582042E-2</v>
      </c>
      <c r="R1414" s="6">
        <f t="shared" si="295"/>
        <v>0.99608508963190345</v>
      </c>
      <c r="S1414" s="6">
        <f t="shared" si="301"/>
        <v>16.082681816516534</v>
      </c>
      <c r="T1414" s="13">
        <f t="shared" si="296"/>
        <v>0.1416558931135905</v>
      </c>
      <c r="U1414" s="67">
        <f t="shared" si="297"/>
        <v>5.918023773368275E-2</v>
      </c>
      <c r="V1414" s="13">
        <f t="shared" si="298"/>
        <v>8.2475655379907753E-2</v>
      </c>
      <c r="Y1414" s="28"/>
      <c r="Z1414" s="28"/>
    </row>
    <row r="1415" spans="1:26" x14ac:dyDescent="0.35">
      <c r="A1415" s="1">
        <v>1988.03</v>
      </c>
      <c r="B1415" s="2">
        <v>265.7</v>
      </c>
      <c r="C1415" s="3">
        <v>8.9499999999999993</v>
      </c>
      <c r="D1415" s="4">
        <v>18.59</v>
      </c>
      <c r="E1415" s="5">
        <v>116.5</v>
      </c>
      <c r="F1415" s="3">
        <f t="shared" si="299"/>
        <v>1988.2083333332268</v>
      </c>
      <c r="G1415" s="6">
        <v>8.3699999999999992</v>
      </c>
      <c r="H1415" s="3">
        <f t="shared" si="291"/>
        <v>694.76330729613733</v>
      </c>
      <c r="I1415" s="3">
        <f t="shared" si="292"/>
        <v>23.402828755364805</v>
      </c>
      <c r="J1415" s="7">
        <f t="shared" si="300"/>
        <v>218234.09815187499</v>
      </c>
      <c r="K1415" s="3">
        <f t="shared" si="293"/>
        <v>48.60989793991417</v>
      </c>
      <c r="L1415" s="7">
        <f t="shared" si="294"/>
        <v>15268.994673102585</v>
      </c>
      <c r="M1415" s="27">
        <f t="shared" si="302"/>
        <v>14.66894681110346</v>
      </c>
      <c r="N1415" s="9"/>
      <c r="O1415" s="10">
        <f t="shared" si="303"/>
        <v>18.152060554951017</v>
      </c>
      <c r="P1415" s="10"/>
      <c r="Q1415" s="29">
        <f t="shared" si="304"/>
        <v>4.720299705962884E-2</v>
      </c>
      <c r="R1415" s="6">
        <f t="shared" si="295"/>
        <v>0.98379483607185603</v>
      </c>
      <c r="S1415" s="6">
        <f t="shared" si="301"/>
        <v>15.950965397530005</v>
      </c>
      <c r="T1415" s="13">
        <f t="shared" si="296"/>
        <v>0.14421543923692326</v>
      </c>
      <c r="U1415" s="67">
        <f t="shared" si="297"/>
        <v>5.9704656860496863E-2</v>
      </c>
      <c r="V1415" s="13">
        <f t="shared" si="298"/>
        <v>8.4510782376426397E-2</v>
      </c>
      <c r="Y1415" s="28"/>
      <c r="Z1415" s="28"/>
    </row>
    <row r="1416" spans="1:26" x14ac:dyDescent="0.35">
      <c r="A1416" s="1">
        <v>1988.04</v>
      </c>
      <c r="B1416" s="2">
        <v>262.60000000000002</v>
      </c>
      <c r="C1416" s="3">
        <v>9.0433299999999992</v>
      </c>
      <c r="D1416" s="4">
        <v>19.616700000000002</v>
      </c>
      <c r="E1416" s="5">
        <v>117.1</v>
      </c>
      <c r="F1416" s="3">
        <f t="shared" si="299"/>
        <v>1988.2916666665601</v>
      </c>
      <c r="G1416" s="6">
        <v>8.7200000000000006</v>
      </c>
      <c r="H1416" s="3">
        <f t="shared" si="291"/>
        <v>683.13898719043573</v>
      </c>
      <c r="I1416" s="3">
        <f t="shared" si="292"/>
        <v>23.525709432707089</v>
      </c>
      <c r="J1416" s="7">
        <f t="shared" si="300"/>
        <v>215198.56025338551</v>
      </c>
      <c r="K1416" s="3">
        <f t="shared" si="293"/>
        <v>51.031731035866791</v>
      </c>
      <c r="L1416" s="7">
        <f t="shared" si="294"/>
        <v>16075.725807016704</v>
      </c>
      <c r="M1416" s="27">
        <f t="shared" si="302"/>
        <v>14.433316420838946</v>
      </c>
      <c r="N1416" s="9"/>
      <c r="O1416" s="10">
        <f t="shared" si="303"/>
        <v>17.840595093043465</v>
      </c>
      <c r="P1416" s="10"/>
      <c r="Q1416" s="29">
        <f t="shared" si="304"/>
        <v>4.4527058308336573E-2</v>
      </c>
      <c r="R1416" s="6">
        <f t="shared" si="295"/>
        <v>0.98314430327257019</v>
      </c>
      <c r="S1416" s="6">
        <f t="shared" si="301"/>
        <v>15.61207186810015</v>
      </c>
      <c r="T1416" s="13">
        <f t="shared" si="296"/>
        <v>0.14945155386379438</v>
      </c>
      <c r="U1416" s="67">
        <f t="shared" si="297"/>
        <v>6.2365595392906759E-2</v>
      </c>
      <c r="V1416" s="13">
        <f t="shared" si="298"/>
        <v>8.7085958470887626E-2</v>
      </c>
      <c r="Y1416" s="28"/>
      <c r="Z1416" s="28"/>
    </row>
    <row r="1417" spans="1:26" x14ac:dyDescent="0.35">
      <c r="A1417" s="1">
        <v>1988.05</v>
      </c>
      <c r="B1417" s="2">
        <v>256.10000000000002</v>
      </c>
      <c r="C1417" s="3">
        <v>9.1366700000000005</v>
      </c>
      <c r="D1417" s="4">
        <v>20.6433</v>
      </c>
      <c r="E1417" s="5">
        <v>117.5</v>
      </c>
      <c r="F1417" s="3">
        <f t="shared" si="299"/>
        <v>1988.3749999998934</v>
      </c>
      <c r="G1417" s="6">
        <v>9.09</v>
      </c>
      <c r="H1417" s="3">
        <f t="shared" ref="H1417:H1480" si="305">B1417*$E$1838/E1417</f>
        <v>663.96159063829805</v>
      </c>
      <c r="I1417" s="3">
        <f t="shared" ref="I1417:I1480" si="306">C1417*$E$1838/E1417</f>
        <v>23.687614003659579</v>
      </c>
      <c r="J1417" s="7">
        <f t="shared" si="300"/>
        <v>209779.23393610306</v>
      </c>
      <c r="K1417" s="3">
        <f t="shared" ref="K1417:K1480" si="307">D1417*$E$1838/E1417</f>
        <v>53.519556048510637</v>
      </c>
      <c r="L1417" s="7">
        <f t="shared" ref="L1417:L1480" si="308">K1417*(J1417/H1417)</f>
        <v>16909.549628712048</v>
      </c>
      <c r="M1417" s="27">
        <f t="shared" si="302"/>
        <v>14.031891348027775</v>
      </c>
      <c r="N1417" s="9"/>
      <c r="O1417" s="10">
        <f t="shared" si="303"/>
        <v>17.325317986212717</v>
      </c>
      <c r="P1417" s="10"/>
      <c r="Q1417" s="29">
        <f t="shared" si="304"/>
        <v>4.2178685061003043E-2</v>
      </c>
      <c r="R1417" s="6">
        <f t="shared" ref="R1417:R1480" si="309">((G1417/G1418+G1417/1200+((1+G1418/1200)^(-119))*(1-G1417/G1418)))</f>
        <v>1.0187384727016691</v>
      </c>
      <c r="S1417" s="6">
        <f t="shared" si="301"/>
        <v>15.296667878487494</v>
      </c>
      <c r="T1417" s="13">
        <f t="shared" ref="T1417:T1480" si="310">(($J1537/$J1417)^(1/10)-1)</f>
        <v>0.15191947926139204</v>
      </c>
      <c r="U1417" s="67">
        <f t="shared" ref="U1417:U1480" si="311">(($S1537/$S1417)^(1/10)-1)</f>
        <v>6.4758539388930059E-2</v>
      </c>
      <c r="V1417" s="13">
        <f t="shared" ref="V1417:V1480" si="312">T1417-U1417</f>
        <v>8.7160939872461984E-2</v>
      </c>
      <c r="Y1417" s="28"/>
      <c r="Z1417" s="28"/>
    </row>
    <row r="1418" spans="1:26" x14ac:dyDescent="0.35">
      <c r="A1418" s="1">
        <v>1988.06</v>
      </c>
      <c r="B1418" s="2">
        <v>270.7</v>
      </c>
      <c r="C1418" s="3">
        <v>9.23</v>
      </c>
      <c r="D1418" s="4">
        <v>21.67</v>
      </c>
      <c r="E1418" s="5">
        <v>118</v>
      </c>
      <c r="F1418" s="3">
        <f t="shared" ref="F1418:F1481" si="313">F1417+1/12</f>
        <v>1988.4583333332266</v>
      </c>
      <c r="G1418" s="6">
        <v>8.92</v>
      </c>
      <c r="H1418" s="3">
        <f t="shared" si="305"/>
        <v>698.83957881355934</v>
      </c>
      <c r="I1418" s="3">
        <f t="shared" si="306"/>
        <v>23.828183644067799</v>
      </c>
      <c r="J1418" s="7">
        <f t="shared" ref="J1418:J1481" si="314">J1417*((H1418+(I1418/12))/H1417)</f>
        <v>221426.34213069439</v>
      </c>
      <c r="K1418" s="3">
        <f t="shared" si="307"/>
        <v>55.94330872881357</v>
      </c>
      <c r="L1418" s="7">
        <f t="shared" si="308"/>
        <v>17725.559046812516</v>
      </c>
      <c r="M1418" s="27">
        <f t="shared" si="302"/>
        <v>14.766468647879622</v>
      </c>
      <c r="N1418" s="9"/>
      <c r="O1418" s="10">
        <f t="shared" si="303"/>
        <v>18.20823556951483</v>
      </c>
      <c r="P1418" s="10"/>
      <c r="Q1418" s="29">
        <f t="shared" si="304"/>
        <v>3.9638410850633035E-2</v>
      </c>
      <c r="R1418" s="6">
        <f t="shared" si="309"/>
        <v>0.99829434380981263</v>
      </c>
      <c r="S1418" s="6">
        <f t="shared" ref="S1418:S1481" si="315">S1417*R1417*E1417/E1418</f>
        <v>15.517273122497594</v>
      </c>
      <c r="T1418" s="13">
        <f t="shared" si="310"/>
        <v>0.14570549563330748</v>
      </c>
      <c r="U1418" s="67">
        <f t="shared" si="311"/>
        <v>6.4809484650063309E-2</v>
      </c>
      <c r="V1418" s="13">
        <f t="shared" si="312"/>
        <v>8.0896010983244171E-2</v>
      </c>
      <c r="Y1418" s="28"/>
      <c r="Z1418" s="28"/>
    </row>
    <row r="1419" spans="1:26" x14ac:dyDescent="0.35">
      <c r="A1419" s="1">
        <v>1988.07</v>
      </c>
      <c r="B1419" s="2">
        <v>269.10000000000002</v>
      </c>
      <c r="C1419" s="3">
        <v>9.3066700000000004</v>
      </c>
      <c r="D1419" s="4">
        <v>22.023299999999999</v>
      </c>
      <c r="E1419" s="5">
        <v>118.5</v>
      </c>
      <c r="F1419" s="3">
        <f t="shared" si="313"/>
        <v>1988.5416666665599</v>
      </c>
      <c r="G1419" s="6">
        <v>9.06</v>
      </c>
      <c r="H1419" s="3">
        <f t="shared" si="305"/>
        <v>691.7777544303799</v>
      </c>
      <c r="I1419" s="3">
        <f t="shared" si="306"/>
        <v>23.92473903316456</v>
      </c>
      <c r="J1419" s="7">
        <f t="shared" si="314"/>
        <v>219820.5229674039</v>
      </c>
      <c r="K1419" s="3">
        <f t="shared" si="307"/>
        <v>56.615492453164563</v>
      </c>
      <c r="L1419" s="7">
        <f t="shared" si="308"/>
        <v>17990.239031839563</v>
      </c>
      <c r="M1419" s="27">
        <f t="shared" si="302"/>
        <v>14.608315717522101</v>
      </c>
      <c r="N1419" s="9"/>
      <c r="O1419" s="10">
        <f t="shared" si="303"/>
        <v>17.988763201028419</v>
      </c>
      <c r="P1419" s="10"/>
      <c r="Q1419" s="29">
        <f t="shared" si="304"/>
        <v>3.8609675495086232E-2</v>
      </c>
      <c r="R1419" s="6">
        <f t="shared" si="309"/>
        <v>0.99460428504699416</v>
      </c>
      <c r="S1419" s="6">
        <f t="shared" si="315"/>
        <v>15.425443938952597</v>
      </c>
      <c r="T1419" s="13">
        <f t="shared" si="310"/>
        <v>0.1514212597730793</v>
      </c>
      <c r="U1419" s="67">
        <f t="shared" si="311"/>
        <v>6.6122269687267643E-2</v>
      </c>
      <c r="V1419" s="13">
        <f t="shared" si="312"/>
        <v>8.5298990085811655E-2</v>
      </c>
      <c r="Y1419" s="28"/>
      <c r="Z1419" s="28"/>
    </row>
    <row r="1420" spans="1:26" x14ac:dyDescent="0.35">
      <c r="A1420" s="1">
        <v>1988.08</v>
      </c>
      <c r="B1420" s="2">
        <v>263.7</v>
      </c>
      <c r="C1420" s="3">
        <v>9.3833300000000008</v>
      </c>
      <c r="D1420" s="4">
        <v>22.3767</v>
      </c>
      <c r="E1420" s="5">
        <v>119</v>
      </c>
      <c r="F1420" s="3">
        <f t="shared" si="313"/>
        <v>1988.6249999998931</v>
      </c>
      <c r="G1420" s="6">
        <v>9.26</v>
      </c>
      <c r="H1420" s="3">
        <f t="shared" si="305"/>
        <v>675.04762436974795</v>
      </c>
      <c r="I1420" s="3">
        <f t="shared" si="306"/>
        <v>24.020457433361351</v>
      </c>
      <c r="J1420" s="7">
        <f t="shared" si="314"/>
        <v>215140.39249833892</v>
      </c>
      <c r="K1420" s="3">
        <f t="shared" si="307"/>
        <v>57.282283565546223</v>
      </c>
      <c r="L1420" s="7">
        <f t="shared" si="308"/>
        <v>18256.094125208878</v>
      </c>
      <c r="M1420" s="27">
        <f t="shared" si="302"/>
        <v>14.244946310675651</v>
      </c>
      <c r="N1420" s="9"/>
      <c r="O1420" s="10">
        <f t="shared" si="303"/>
        <v>17.518725933895684</v>
      </c>
      <c r="P1420" s="10"/>
      <c r="Q1420" s="29">
        <f t="shared" si="304"/>
        <v>3.8319223452196433E-2</v>
      </c>
      <c r="R1420" s="6">
        <f t="shared" si="309"/>
        <v>1.0260567691250402</v>
      </c>
      <c r="S1420" s="6">
        <f t="shared" si="315"/>
        <v>15.277749562113286</v>
      </c>
      <c r="T1420" s="13">
        <f t="shared" si="310"/>
        <v>0.14545422414527631</v>
      </c>
      <c r="U1420" s="67">
        <f t="shared" si="311"/>
        <v>6.8478382298141849E-2</v>
      </c>
      <c r="V1420" s="13">
        <f t="shared" si="312"/>
        <v>7.6975841847134463E-2</v>
      </c>
      <c r="Y1420" s="28"/>
      <c r="Z1420" s="28"/>
    </row>
    <row r="1421" spans="1:26" x14ac:dyDescent="0.35">
      <c r="A1421" s="1">
        <v>1988.09</v>
      </c>
      <c r="B1421" s="2">
        <v>268</v>
      </c>
      <c r="C1421" s="3">
        <v>9.4600000000000009</v>
      </c>
      <c r="D1421" s="4">
        <v>22.73</v>
      </c>
      <c r="E1421" s="5">
        <v>119.8</v>
      </c>
      <c r="F1421" s="3">
        <f t="shared" si="313"/>
        <v>1988.7083333332264</v>
      </c>
      <c r="G1421" s="6">
        <v>8.98</v>
      </c>
      <c r="H1421" s="3">
        <f t="shared" si="305"/>
        <v>681.47388981636061</v>
      </c>
      <c r="I1421" s="3">
        <f t="shared" si="306"/>
        <v>24.055011185308853</v>
      </c>
      <c r="J1421" s="7">
        <f t="shared" si="314"/>
        <v>217827.33820507996</v>
      </c>
      <c r="K1421" s="3">
        <f t="shared" si="307"/>
        <v>57.798139983305518</v>
      </c>
      <c r="L1421" s="7">
        <f t="shared" si="308"/>
        <v>18474.684318662192</v>
      </c>
      <c r="M1421" s="27">
        <f t="shared" si="302"/>
        <v>14.369428776140159</v>
      </c>
      <c r="N1421" s="9"/>
      <c r="O1421" s="10">
        <f t="shared" si="303"/>
        <v>17.648292003694412</v>
      </c>
      <c r="P1421" s="10"/>
      <c r="Q1421" s="29">
        <f t="shared" si="304"/>
        <v>4.0421236973085861E-2</v>
      </c>
      <c r="R1421" s="6">
        <f t="shared" si="309"/>
        <v>1.019363978978598</v>
      </c>
      <c r="S1421" s="6">
        <f t="shared" si="315"/>
        <v>15.57115829940911</v>
      </c>
      <c r="T1421" s="13">
        <f t="shared" si="310"/>
        <v>0.13816317729335692</v>
      </c>
      <c r="U1421" s="67">
        <f t="shared" si="311"/>
        <v>7.1142595418593579E-2</v>
      </c>
      <c r="V1421" s="13">
        <f t="shared" si="312"/>
        <v>6.7020581874763341E-2</v>
      </c>
      <c r="Y1421" s="28"/>
      <c r="Z1421" s="28"/>
    </row>
    <row r="1422" spans="1:26" x14ac:dyDescent="0.35">
      <c r="A1422" s="1">
        <v>1988.1</v>
      </c>
      <c r="B1422" s="2">
        <v>277.39999999999998</v>
      </c>
      <c r="C1422" s="3">
        <v>9.5500000000000007</v>
      </c>
      <c r="D1422" s="4">
        <v>23.0733</v>
      </c>
      <c r="E1422" s="5">
        <v>120.2</v>
      </c>
      <c r="F1422" s="3">
        <f t="shared" si="313"/>
        <v>1988.7916666665596</v>
      </c>
      <c r="G1422" s="6">
        <v>8.8000000000000007</v>
      </c>
      <c r="H1422" s="3">
        <f t="shared" si="305"/>
        <v>703.02899001663889</v>
      </c>
      <c r="I1422" s="3">
        <f t="shared" si="306"/>
        <v>24.203052828618969</v>
      </c>
      <c r="J1422" s="7">
        <f t="shared" si="314"/>
        <v>225361.93450574719</v>
      </c>
      <c r="K1422" s="3">
        <f t="shared" si="307"/>
        <v>58.475842809484199</v>
      </c>
      <c r="L1422" s="7">
        <f t="shared" si="308"/>
        <v>18744.929788866106</v>
      </c>
      <c r="M1422" s="27">
        <f t="shared" si="302"/>
        <v>14.811450153277725</v>
      </c>
      <c r="N1422" s="9"/>
      <c r="O1422" s="10">
        <f t="shared" si="303"/>
        <v>18.165517397941169</v>
      </c>
      <c r="P1422" s="10"/>
      <c r="Q1422" s="29">
        <f t="shared" si="304"/>
        <v>3.9545427218485307E-2</v>
      </c>
      <c r="R1422" s="6">
        <f t="shared" si="309"/>
        <v>0.99684437266514558</v>
      </c>
      <c r="S1422" s="6">
        <f t="shared" si="315"/>
        <v>15.819856989939071</v>
      </c>
      <c r="T1422" s="13">
        <f t="shared" si="310"/>
        <v>0.13547813605330106</v>
      </c>
      <c r="U1422" s="67">
        <f t="shared" si="311"/>
        <v>7.1969206543410325E-2</v>
      </c>
      <c r="V1422" s="13">
        <f t="shared" si="312"/>
        <v>6.3508929509890732E-2</v>
      </c>
      <c r="Y1422" s="28"/>
      <c r="Z1422" s="28"/>
    </row>
    <row r="1423" spans="1:26" x14ac:dyDescent="0.35">
      <c r="A1423" s="1">
        <v>1988.11</v>
      </c>
      <c r="B1423" s="2">
        <v>271</v>
      </c>
      <c r="C1423" s="3">
        <v>9.64</v>
      </c>
      <c r="D1423" s="4">
        <v>23.416699999999999</v>
      </c>
      <c r="E1423" s="5">
        <v>120.3</v>
      </c>
      <c r="F1423" s="3">
        <f t="shared" si="313"/>
        <v>1988.8749999998929</v>
      </c>
      <c r="G1423" s="6">
        <v>8.9600000000000009</v>
      </c>
      <c r="H1423" s="3">
        <f t="shared" si="305"/>
        <v>686.23822942643392</v>
      </c>
      <c r="I1423" s="3">
        <f t="shared" si="306"/>
        <v>24.410835910224442</v>
      </c>
      <c r="J1423" s="7">
        <f t="shared" si="314"/>
        <v>220631.60488631445</v>
      </c>
      <c r="K1423" s="3">
        <f t="shared" si="307"/>
        <v>59.29680718453865</v>
      </c>
      <c r="L1423" s="7">
        <f t="shared" si="308"/>
        <v>19064.44318133343</v>
      </c>
      <c r="M1423" s="27">
        <f t="shared" si="302"/>
        <v>14.445530680872885</v>
      </c>
      <c r="N1423" s="9"/>
      <c r="O1423" s="10">
        <f t="shared" si="303"/>
        <v>17.69287154339721</v>
      </c>
      <c r="P1423" s="10"/>
      <c r="Q1423" s="29">
        <f t="shared" si="304"/>
        <v>3.9271002237617883E-2</v>
      </c>
      <c r="R1423" s="6">
        <f t="shared" si="309"/>
        <v>0.99769560940182367</v>
      </c>
      <c r="S1423" s="6">
        <f t="shared" si="315"/>
        <v>15.756826576042673</v>
      </c>
      <c r="T1423" s="13">
        <f t="shared" si="310"/>
        <v>0.14980021837972379</v>
      </c>
      <c r="U1423" s="67">
        <f t="shared" si="311"/>
        <v>7.0251831338317583E-2</v>
      </c>
      <c r="V1423" s="13">
        <f t="shared" si="312"/>
        <v>7.954838704140621E-2</v>
      </c>
      <c r="Y1423" s="28"/>
      <c r="Z1423" s="28"/>
    </row>
    <row r="1424" spans="1:26" x14ac:dyDescent="0.35">
      <c r="A1424" s="1">
        <v>1988.12</v>
      </c>
      <c r="B1424" s="2">
        <v>276.5</v>
      </c>
      <c r="C1424" s="3">
        <v>9.75</v>
      </c>
      <c r="D1424" s="4">
        <v>23.75</v>
      </c>
      <c r="E1424" s="5">
        <v>120.5</v>
      </c>
      <c r="F1424" s="3">
        <f t="shared" si="313"/>
        <v>1988.9583333332262</v>
      </c>
      <c r="G1424" s="6">
        <v>9.11</v>
      </c>
      <c r="H1424" s="3">
        <f t="shared" si="305"/>
        <v>699.00347302904561</v>
      </c>
      <c r="I1424" s="3">
        <f t="shared" si="306"/>
        <v>24.648404564315353</v>
      </c>
      <c r="J1424" s="7">
        <f t="shared" si="314"/>
        <v>225396.13241822479</v>
      </c>
      <c r="K1424" s="3">
        <f t="shared" si="307"/>
        <v>60.040985477178424</v>
      </c>
      <c r="L1424" s="7">
        <f t="shared" si="308"/>
        <v>19360.427287279708</v>
      </c>
      <c r="M1424" s="27">
        <f t="shared" si="302"/>
        <v>14.702086748571997</v>
      </c>
      <c r="N1424" s="9"/>
      <c r="O1424" s="10">
        <f t="shared" si="303"/>
        <v>17.981586492014166</v>
      </c>
      <c r="P1424" s="10"/>
      <c r="Q1424" s="29">
        <f t="shared" si="304"/>
        <v>3.6268450358792836E-2</v>
      </c>
      <c r="R1424" s="6">
        <f t="shared" si="309"/>
        <v>1.0088955782014826</v>
      </c>
      <c r="S1424" s="6">
        <f t="shared" si="315"/>
        <v>15.694424549134908</v>
      </c>
      <c r="T1424" s="13">
        <f t="shared" si="310"/>
        <v>0.15204074375042187</v>
      </c>
      <c r="U1424" s="67">
        <f t="shared" si="311"/>
        <v>7.2685803796633142E-2</v>
      </c>
      <c r="V1424" s="13">
        <f t="shared" si="312"/>
        <v>7.9354939953788728E-2</v>
      </c>
      <c r="Y1424" s="28"/>
      <c r="Z1424" s="28"/>
    </row>
    <row r="1425" spans="1:26" x14ac:dyDescent="0.35">
      <c r="A1425" s="1">
        <v>1989.01</v>
      </c>
      <c r="B1425" s="2">
        <v>285.39999999999998</v>
      </c>
      <c r="C1425" s="3">
        <v>9.8133300000000006</v>
      </c>
      <c r="D1425" s="4">
        <v>24.16</v>
      </c>
      <c r="E1425" s="5">
        <v>121.1</v>
      </c>
      <c r="F1425" s="3">
        <f t="shared" si="313"/>
        <v>1989.0416666665594</v>
      </c>
      <c r="G1425" s="6">
        <v>9.09</v>
      </c>
      <c r="H1425" s="3">
        <f t="shared" si="305"/>
        <v>717.92829562345173</v>
      </c>
      <c r="I1425" s="3">
        <f t="shared" si="306"/>
        <v>24.685589633113132</v>
      </c>
      <c r="J1425" s="7">
        <f t="shared" si="314"/>
        <v>232161.83774650752</v>
      </c>
      <c r="K1425" s="3">
        <f t="shared" si="307"/>
        <v>60.774869033856326</v>
      </c>
      <c r="L1425" s="7">
        <f t="shared" si="308"/>
        <v>19653.223545744997</v>
      </c>
      <c r="M1425" s="27">
        <f t="shared" si="302"/>
        <v>15.088072442713285</v>
      </c>
      <c r="N1425" s="9"/>
      <c r="O1425" s="10">
        <f t="shared" si="303"/>
        <v>18.425435496743216</v>
      </c>
      <c r="P1425" s="10"/>
      <c r="Q1425" s="29">
        <f t="shared" si="304"/>
        <v>3.4319933499708785E-2</v>
      </c>
      <c r="R1425" s="6">
        <f t="shared" si="309"/>
        <v>1.0023769837262066</v>
      </c>
      <c r="S1425" s="6">
        <f t="shared" si="315"/>
        <v>15.755584486950456</v>
      </c>
      <c r="T1425" s="13">
        <f t="shared" si="310"/>
        <v>0.15402822616148049</v>
      </c>
      <c r="U1425" s="67">
        <f t="shared" si="311"/>
        <v>7.182926250160282E-2</v>
      </c>
      <c r="V1425" s="13">
        <f t="shared" si="312"/>
        <v>8.2198963659877666E-2</v>
      </c>
      <c r="Y1425" s="28"/>
      <c r="Z1425" s="28"/>
    </row>
    <row r="1426" spans="1:26" x14ac:dyDescent="0.35">
      <c r="A1426" s="1">
        <v>1989.02</v>
      </c>
      <c r="B1426" s="2">
        <v>294</v>
      </c>
      <c r="C1426" s="3">
        <v>9.8966700000000003</v>
      </c>
      <c r="D1426" s="4">
        <v>24.56</v>
      </c>
      <c r="E1426" s="5">
        <v>121.6</v>
      </c>
      <c r="F1426" s="3">
        <f t="shared" si="313"/>
        <v>1989.1249999998927</v>
      </c>
      <c r="G1426" s="6">
        <v>9.17</v>
      </c>
      <c r="H1426" s="3">
        <f t="shared" si="305"/>
        <v>736.52077302631585</v>
      </c>
      <c r="I1426" s="3">
        <f t="shared" si="306"/>
        <v>24.792867478865137</v>
      </c>
      <c r="J1426" s="7">
        <f t="shared" si="314"/>
        <v>238842.3473337302</v>
      </c>
      <c r="K1426" s="3">
        <f t="shared" si="307"/>
        <v>61.527041447368426</v>
      </c>
      <c r="L1426" s="7">
        <f t="shared" si="308"/>
        <v>19952.272280668076</v>
      </c>
      <c r="M1426" s="27">
        <f t="shared" si="302"/>
        <v>15.467060462734748</v>
      </c>
      <c r="N1426" s="9"/>
      <c r="O1426" s="10">
        <f t="shared" si="303"/>
        <v>18.857435717731345</v>
      </c>
      <c r="P1426" s="10"/>
      <c r="Q1426" s="29">
        <f t="shared" si="304"/>
        <v>3.109942441740994E-2</v>
      </c>
      <c r="R1426" s="6">
        <f t="shared" si="309"/>
        <v>0.99539500079332033</v>
      </c>
      <c r="S1426" s="6">
        <f t="shared" si="315"/>
        <v>15.728096787541919</v>
      </c>
      <c r="T1426" s="13">
        <f t="shared" si="310"/>
        <v>0.15054287629968632</v>
      </c>
      <c r="U1426" s="67">
        <f t="shared" si="311"/>
        <v>6.9949108517790792E-2</v>
      </c>
      <c r="V1426" s="13">
        <f t="shared" si="312"/>
        <v>8.0593767781895531E-2</v>
      </c>
      <c r="Y1426" s="28"/>
      <c r="Z1426" s="28"/>
    </row>
    <row r="1427" spans="1:26" x14ac:dyDescent="0.35">
      <c r="A1427" s="1">
        <v>1989.03</v>
      </c>
      <c r="B1427" s="2">
        <v>292.7</v>
      </c>
      <c r="C1427" s="3">
        <v>10.01</v>
      </c>
      <c r="D1427" s="4">
        <v>24.96</v>
      </c>
      <c r="E1427" s="5">
        <v>122.3</v>
      </c>
      <c r="F1427" s="3">
        <f t="shared" si="313"/>
        <v>1989.2083333332259</v>
      </c>
      <c r="G1427" s="6">
        <v>9.36</v>
      </c>
      <c r="H1427" s="3">
        <f t="shared" si="305"/>
        <v>729.06711610793127</v>
      </c>
      <c r="I1427" s="3">
        <f t="shared" si="306"/>
        <v>24.933248487326249</v>
      </c>
      <c r="J1427" s="7">
        <f t="shared" si="314"/>
        <v>237099.03020177191</v>
      </c>
      <c r="K1427" s="3">
        <f t="shared" si="307"/>
        <v>62.171217007358955</v>
      </c>
      <c r="L1427" s="7">
        <f t="shared" si="308"/>
        <v>20218.625875764359</v>
      </c>
      <c r="M1427" s="27">
        <f t="shared" si="302"/>
        <v>15.298969108882359</v>
      </c>
      <c r="N1427" s="9"/>
      <c r="O1427" s="10">
        <f t="shared" si="303"/>
        <v>18.622276927610887</v>
      </c>
      <c r="P1427" s="10"/>
      <c r="Q1427" s="29">
        <f t="shared" si="304"/>
        <v>2.9450727706516799E-2</v>
      </c>
      <c r="R1427" s="6">
        <f t="shared" si="309"/>
        <v>1.019490591915486</v>
      </c>
      <c r="S1427" s="6">
        <f t="shared" si="315"/>
        <v>15.566061651516151</v>
      </c>
      <c r="T1427" s="13">
        <f t="shared" si="310"/>
        <v>0.15435889228086808</v>
      </c>
      <c r="U1427" s="67">
        <f t="shared" si="311"/>
        <v>6.9267490958713207E-2</v>
      </c>
      <c r="V1427" s="13">
        <f t="shared" si="312"/>
        <v>8.5091401322154869E-2</v>
      </c>
      <c r="Y1427" s="28"/>
      <c r="Z1427" s="28"/>
    </row>
    <row r="1428" spans="1:26" x14ac:dyDescent="0.35">
      <c r="A1428" s="1">
        <v>1989.04</v>
      </c>
      <c r="B1428" s="2">
        <v>302.3</v>
      </c>
      <c r="C1428" s="3">
        <v>10.0867</v>
      </c>
      <c r="D1428" s="4">
        <v>25.046700000000001</v>
      </c>
      <c r="E1428" s="5">
        <v>123.1</v>
      </c>
      <c r="F1428" s="3">
        <f t="shared" si="313"/>
        <v>1989.2916666665592</v>
      </c>
      <c r="G1428" s="6">
        <v>9.18</v>
      </c>
      <c r="H1428" s="3">
        <f t="shared" si="305"/>
        <v>748.08567587327389</v>
      </c>
      <c r="I1428" s="3">
        <f t="shared" si="306"/>
        <v>24.961018150284325</v>
      </c>
      <c r="J1428" s="7">
        <f t="shared" si="314"/>
        <v>243960.49475745313</v>
      </c>
      <c r="K1428" s="3">
        <f t="shared" si="307"/>
        <v>61.981731716490671</v>
      </c>
      <c r="L1428" s="7">
        <f t="shared" si="308"/>
        <v>20213.0510223007</v>
      </c>
      <c r="M1428" s="27">
        <f t="shared" si="302"/>
        <v>15.686742656144581</v>
      </c>
      <c r="N1428" s="9"/>
      <c r="O1428" s="10">
        <f t="shared" si="303"/>
        <v>19.061417959765514</v>
      </c>
      <c r="P1428" s="10"/>
      <c r="Q1428" s="29">
        <f t="shared" si="304"/>
        <v>2.9119326302348064E-2</v>
      </c>
      <c r="R1428" s="6">
        <f t="shared" si="309"/>
        <v>1.028717272293509</v>
      </c>
      <c r="S1428" s="6">
        <f t="shared" si="315"/>
        <v>15.766321297022916</v>
      </c>
      <c r="T1428" s="13">
        <f t="shared" si="310"/>
        <v>0.15503405201669507</v>
      </c>
      <c r="U1428" s="67">
        <f t="shared" si="311"/>
        <v>6.8002900034639602E-2</v>
      </c>
      <c r="V1428" s="13">
        <f t="shared" si="312"/>
        <v>8.7031151982055466E-2</v>
      </c>
      <c r="Y1428" s="28"/>
      <c r="Z1428" s="28"/>
    </row>
    <row r="1429" spans="1:26" x14ac:dyDescent="0.35">
      <c r="A1429" s="1">
        <v>1989.05</v>
      </c>
      <c r="B1429" s="2">
        <v>313.89999999999998</v>
      </c>
      <c r="C1429" s="3">
        <v>10.193300000000001</v>
      </c>
      <c r="D1429" s="4">
        <v>25.133299999999998</v>
      </c>
      <c r="E1429" s="5">
        <v>123.8</v>
      </c>
      <c r="F1429" s="3">
        <f t="shared" si="313"/>
        <v>1989.3749999998925</v>
      </c>
      <c r="G1429" s="6">
        <v>8.86</v>
      </c>
      <c r="H1429" s="3">
        <f t="shared" si="305"/>
        <v>772.39937883683353</v>
      </c>
      <c r="I1429" s="3">
        <f t="shared" si="306"/>
        <v>25.082187283521815</v>
      </c>
      <c r="J1429" s="7">
        <f t="shared" si="314"/>
        <v>252571.14606883342</v>
      </c>
      <c r="K1429" s="3">
        <f t="shared" si="307"/>
        <v>61.844362243134086</v>
      </c>
      <c r="L1429" s="7">
        <f t="shared" si="308"/>
        <v>20222.830154481719</v>
      </c>
      <c r="M1429" s="27">
        <f t="shared" si="302"/>
        <v>16.186353538544552</v>
      </c>
      <c r="N1429" s="9"/>
      <c r="O1429" s="10">
        <f t="shared" si="303"/>
        <v>19.633569215559806</v>
      </c>
      <c r="P1429" s="10"/>
      <c r="Q1429" s="29">
        <f t="shared" si="304"/>
        <v>2.9612224452634353E-2</v>
      </c>
      <c r="R1429" s="6">
        <f t="shared" si="309"/>
        <v>1.046527044792438</v>
      </c>
      <c r="S1429" s="6">
        <f t="shared" si="315"/>
        <v>16.127379761497444</v>
      </c>
      <c r="T1429" s="13">
        <f t="shared" si="310"/>
        <v>0.15092075456629983</v>
      </c>
      <c r="U1429" s="67">
        <f t="shared" si="311"/>
        <v>6.3099585755091114E-2</v>
      </c>
      <c r="V1429" s="13">
        <f t="shared" si="312"/>
        <v>8.7821168811208716E-2</v>
      </c>
      <c r="Y1429" s="28"/>
      <c r="Z1429" s="28"/>
    </row>
    <row r="1430" spans="1:26" x14ac:dyDescent="0.35">
      <c r="A1430" s="1">
        <v>1989.06</v>
      </c>
      <c r="B1430" s="2">
        <v>323.7</v>
      </c>
      <c r="C1430" s="3">
        <v>10.37</v>
      </c>
      <c r="D1430" s="4">
        <v>25.22</v>
      </c>
      <c r="E1430" s="5">
        <v>124.1</v>
      </c>
      <c r="F1430" s="3">
        <f t="shared" si="313"/>
        <v>1989.4583333332257</v>
      </c>
      <c r="G1430" s="6">
        <v>8.2799999999999994</v>
      </c>
      <c r="H1430" s="3">
        <f t="shared" si="305"/>
        <v>794.58829411764714</v>
      </c>
      <c r="I1430" s="3">
        <f t="shared" si="306"/>
        <v>25.455300000000001</v>
      </c>
      <c r="J1430" s="7">
        <f t="shared" si="314"/>
        <v>260520.46968121501</v>
      </c>
      <c r="K1430" s="3">
        <f t="shared" si="307"/>
        <v>61.90768235294118</v>
      </c>
      <c r="L1430" s="7">
        <f t="shared" si="308"/>
        <v>20297.578762311532</v>
      </c>
      <c r="M1430" s="27">
        <f t="shared" si="302"/>
        <v>16.641904235808585</v>
      </c>
      <c r="N1430" s="9"/>
      <c r="O1430" s="10">
        <f t="shared" si="303"/>
        <v>20.149986195019579</v>
      </c>
      <c r="P1430" s="10"/>
      <c r="Q1430" s="29">
        <f t="shared" si="304"/>
        <v>3.280169858994815E-2</v>
      </c>
      <c r="R1430" s="6">
        <f t="shared" si="309"/>
        <v>1.0246450227166057</v>
      </c>
      <c r="S1430" s="6">
        <f t="shared" si="315"/>
        <v>16.836938745827617</v>
      </c>
      <c r="T1430" s="13">
        <f t="shared" si="310"/>
        <v>0.14665589177332139</v>
      </c>
      <c r="U1430" s="67">
        <f t="shared" si="311"/>
        <v>5.6140869351618328E-2</v>
      </c>
      <c r="V1430" s="13">
        <f t="shared" si="312"/>
        <v>9.0515022421703062E-2</v>
      </c>
      <c r="Y1430" s="28"/>
      <c r="Z1430" s="28"/>
    </row>
    <row r="1431" spans="1:26" x14ac:dyDescent="0.35">
      <c r="A1431" s="1">
        <v>1989.07</v>
      </c>
      <c r="B1431" s="2">
        <v>331.9</v>
      </c>
      <c r="C1431" s="3">
        <v>10.423299999999999</v>
      </c>
      <c r="D1431" s="4">
        <v>24.71</v>
      </c>
      <c r="E1431" s="5">
        <v>124.4</v>
      </c>
      <c r="F1431" s="3">
        <f t="shared" si="313"/>
        <v>1989.541666666559</v>
      </c>
      <c r="G1431" s="6">
        <v>8.02</v>
      </c>
      <c r="H1431" s="3">
        <f t="shared" si="305"/>
        <v>812.75213102893883</v>
      </c>
      <c r="I1431" s="3">
        <f t="shared" si="306"/>
        <v>25.524432923633437</v>
      </c>
      <c r="J1431" s="7">
        <f t="shared" si="314"/>
        <v>267173.20770954672</v>
      </c>
      <c r="K1431" s="3">
        <f t="shared" si="307"/>
        <v>60.509506350482319</v>
      </c>
      <c r="L1431" s="7">
        <f t="shared" si="308"/>
        <v>19891.081538122628</v>
      </c>
      <c r="M1431" s="27">
        <f t="shared" si="302"/>
        <v>17.013407650499129</v>
      </c>
      <c r="N1431" s="9"/>
      <c r="O1431" s="10">
        <f t="shared" si="303"/>
        <v>20.562062434197966</v>
      </c>
      <c r="P1431" s="10"/>
      <c r="Q1431" s="29">
        <f t="shared" si="304"/>
        <v>3.3183324471873221E-2</v>
      </c>
      <c r="R1431" s="6">
        <f t="shared" si="309"/>
        <v>1.0005646566168747</v>
      </c>
      <c r="S1431" s="6">
        <f t="shared" si="315"/>
        <v>17.210281258253637</v>
      </c>
      <c r="T1431" s="13">
        <f t="shared" si="310"/>
        <v>0.14849376415557325</v>
      </c>
      <c r="U1431" s="67">
        <f t="shared" si="311"/>
        <v>5.4893130935193657E-2</v>
      </c>
      <c r="V1431" s="13">
        <f t="shared" si="312"/>
        <v>9.3600633220379592E-2</v>
      </c>
      <c r="Y1431" s="28"/>
      <c r="Z1431" s="28"/>
    </row>
    <row r="1432" spans="1:26" x14ac:dyDescent="0.35">
      <c r="A1432" s="1">
        <v>1989.08</v>
      </c>
      <c r="B1432" s="2">
        <v>346.6</v>
      </c>
      <c r="C1432" s="3">
        <v>10.5467</v>
      </c>
      <c r="D1432" s="4">
        <v>24.2</v>
      </c>
      <c r="E1432" s="5">
        <v>124.6</v>
      </c>
      <c r="F1432" s="3">
        <f t="shared" si="313"/>
        <v>1989.6249999998922</v>
      </c>
      <c r="G1432" s="6">
        <v>8.11</v>
      </c>
      <c r="H1432" s="3">
        <f t="shared" si="305"/>
        <v>847.38692937399696</v>
      </c>
      <c r="I1432" s="3">
        <f t="shared" si="306"/>
        <v>25.785157899678975</v>
      </c>
      <c r="J1432" s="7">
        <f t="shared" si="314"/>
        <v>279264.94114541437</v>
      </c>
      <c r="K1432" s="3">
        <f t="shared" si="307"/>
        <v>59.165504012841097</v>
      </c>
      <c r="L1432" s="7">
        <f t="shared" si="308"/>
        <v>19498.590812807346</v>
      </c>
      <c r="M1432" s="27">
        <f t="shared" si="302"/>
        <v>17.734251436577324</v>
      </c>
      <c r="N1432" s="9"/>
      <c r="O1432" s="10">
        <f t="shared" si="303"/>
        <v>21.393656539479522</v>
      </c>
      <c r="P1432" s="10"/>
      <c r="Q1432" s="29">
        <f t="shared" si="304"/>
        <v>2.9058877372121802E-2</v>
      </c>
      <c r="R1432" s="6">
        <f t="shared" si="309"/>
        <v>1.0013382399471198</v>
      </c>
      <c r="S1432" s="6">
        <f t="shared" si="315"/>
        <v>17.192358709358597</v>
      </c>
      <c r="T1432" s="13">
        <f t="shared" si="310"/>
        <v>0.13875801545657551</v>
      </c>
      <c r="U1432" s="67">
        <f t="shared" si="311"/>
        <v>5.4073698343590992E-2</v>
      </c>
      <c r="V1432" s="13">
        <f t="shared" si="312"/>
        <v>8.468431711298452E-2</v>
      </c>
      <c r="Y1432" s="28"/>
      <c r="Z1432" s="28"/>
    </row>
    <row r="1433" spans="1:26" x14ac:dyDescent="0.35">
      <c r="A1433" s="1">
        <v>1989.09</v>
      </c>
      <c r="B1433" s="2">
        <v>347.3</v>
      </c>
      <c r="C1433" s="3">
        <v>10.73</v>
      </c>
      <c r="D1433" s="4">
        <v>23.69</v>
      </c>
      <c r="E1433" s="5">
        <v>125</v>
      </c>
      <c r="F1433" s="3">
        <f t="shared" si="313"/>
        <v>1989.7083333332255</v>
      </c>
      <c r="G1433" s="6">
        <v>8.19</v>
      </c>
      <c r="H1433" s="3">
        <f t="shared" si="305"/>
        <v>846.38121360000014</v>
      </c>
      <c r="I1433" s="3">
        <f t="shared" si="306"/>
        <v>26.149353359999999</v>
      </c>
      <c r="J1433" s="7">
        <f t="shared" si="314"/>
        <v>279651.64600769465</v>
      </c>
      <c r="K1433" s="3">
        <f t="shared" si="307"/>
        <v>57.733288080000008</v>
      </c>
      <c r="L1433" s="7">
        <f t="shared" si="308"/>
        <v>19075.575853504997</v>
      </c>
      <c r="M1433" s="27">
        <f t="shared" si="302"/>
        <v>17.714220678979085</v>
      </c>
      <c r="N1433" s="9"/>
      <c r="O1433" s="10">
        <f t="shared" si="303"/>
        <v>21.332067137506485</v>
      </c>
      <c r="P1433" s="10"/>
      <c r="Q1433" s="29">
        <f t="shared" si="304"/>
        <v>2.7524537130818802E-2</v>
      </c>
      <c r="R1433" s="6">
        <f t="shared" si="309"/>
        <v>1.0191153280183949</v>
      </c>
      <c r="S1433" s="6">
        <f t="shared" si="315"/>
        <v>17.160277038694854</v>
      </c>
      <c r="T1433" s="13">
        <f t="shared" si="310"/>
        <v>0.13737480809721991</v>
      </c>
      <c r="U1433" s="67">
        <f t="shared" si="311"/>
        <v>5.4444628685262897E-2</v>
      </c>
      <c r="V1433" s="13">
        <f t="shared" si="312"/>
        <v>8.2930179411957017E-2</v>
      </c>
      <c r="Y1433" s="28"/>
      <c r="Z1433" s="28"/>
    </row>
    <row r="1434" spans="1:26" x14ac:dyDescent="0.35">
      <c r="A1434" s="1">
        <v>1989.1</v>
      </c>
      <c r="B1434" s="2">
        <v>347.4</v>
      </c>
      <c r="C1434" s="3">
        <v>10.7967</v>
      </c>
      <c r="D1434" s="4">
        <v>23.4267</v>
      </c>
      <c r="E1434" s="5">
        <v>125.6</v>
      </c>
      <c r="F1434" s="3">
        <f t="shared" si="313"/>
        <v>1989.7916666665587</v>
      </c>
      <c r="G1434" s="6">
        <v>8.01</v>
      </c>
      <c r="H1434" s="3">
        <f t="shared" si="305"/>
        <v>842.58053025477716</v>
      </c>
      <c r="I1434" s="3">
        <f t="shared" si="306"/>
        <v>26.186209588375796</v>
      </c>
      <c r="J1434" s="7">
        <f t="shared" si="314"/>
        <v>279116.87992160348</v>
      </c>
      <c r="K1434" s="3">
        <f t="shared" si="307"/>
        <v>56.818886897293005</v>
      </c>
      <c r="L1434" s="7">
        <f t="shared" si="308"/>
        <v>18822.070843003537</v>
      </c>
      <c r="M1434" s="27">
        <f t="shared" si="302"/>
        <v>17.640853852797949</v>
      </c>
      <c r="N1434" s="9"/>
      <c r="O1434" s="10">
        <f t="shared" si="303"/>
        <v>21.208128697438607</v>
      </c>
      <c r="P1434" s="10"/>
      <c r="Q1434" s="29">
        <f t="shared" si="304"/>
        <v>2.9220080548534887E-2</v>
      </c>
      <c r="R1434" s="6">
        <f t="shared" si="309"/>
        <v>1.0162922597252051</v>
      </c>
      <c r="S1434" s="6">
        <f t="shared" si="315"/>
        <v>17.404758522269141</v>
      </c>
      <c r="T1434" s="13">
        <f t="shared" si="310"/>
        <v>0.13593394065898257</v>
      </c>
      <c r="U1434" s="67">
        <f t="shared" si="311"/>
        <v>5.179651449017264E-2</v>
      </c>
      <c r="V1434" s="13">
        <f t="shared" si="312"/>
        <v>8.4137426168809926E-2</v>
      </c>
      <c r="Y1434" s="28"/>
      <c r="Z1434" s="28"/>
    </row>
    <row r="1435" spans="1:26" x14ac:dyDescent="0.35">
      <c r="A1435" s="1">
        <v>1989.11</v>
      </c>
      <c r="B1435" s="2">
        <v>340.2</v>
      </c>
      <c r="C1435" s="3">
        <v>10.923299999999999</v>
      </c>
      <c r="D1435" s="4">
        <v>23.1633</v>
      </c>
      <c r="E1435" s="5">
        <v>125.9</v>
      </c>
      <c r="F1435" s="3">
        <f t="shared" si="313"/>
        <v>1989.874999999892</v>
      </c>
      <c r="G1435" s="6">
        <v>7.87</v>
      </c>
      <c r="H1435" s="3">
        <f t="shared" si="305"/>
        <v>823.1515949166004</v>
      </c>
      <c r="I1435" s="3">
        <f t="shared" si="306"/>
        <v>26.430134675933282</v>
      </c>
      <c r="J1435" s="7">
        <f t="shared" si="314"/>
        <v>273410.37997461081</v>
      </c>
      <c r="K1435" s="3">
        <f t="shared" si="307"/>
        <v>56.04617089515488</v>
      </c>
      <c r="L1435" s="7">
        <f t="shared" si="308"/>
        <v>18615.77499843005</v>
      </c>
      <c r="M1435" s="27">
        <f t="shared" si="302"/>
        <v>17.242369266947428</v>
      </c>
      <c r="N1435" s="9"/>
      <c r="O1435" s="10">
        <f t="shared" si="303"/>
        <v>20.697305291068066</v>
      </c>
      <c r="P1435" s="10"/>
      <c r="Q1435" s="29">
        <f t="shared" si="304"/>
        <v>3.1206213805868223E-2</v>
      </c>
      <c r="R1435" s="6">
        <f t="shared" si="309"/>
        <v>1.0086218574336216</v>
      </c>
      <c r="S1435" s="6">
        <f t="shared" si="315"/>
        <v>17.646172866498762</v>
      </c>
      <c r="T1435" s="13">
        <f t="shared" si="310"/>
        <v>0.14605583554374513</v>
      </c>
      <c r="U1435" s="67">
        <f t="shared" si="311"/>
        <v>5.1441238974060166E-2</v>
      </c>
      <c r="V1435" s="13">
        <f t="shared" si="312"/>
        <v>9.4614596569684961E-2</v>
      </c>
      <c r="Y1435" s="28"/>
      <c r="Z1435" s="28"/>
    </row>
    <row r="1436" spans="1:26" x14ac:dyDescent="0.35">
      <c r="A1436" s="1">
        <v>1989.12</v>
      </c>
      <c r="B1436" s="2">
        <v>348.6</v>
      </c>
      <c r="C1436" s="3">
        <v>11.06</v>
      </c>
      <c r="D1436" s="4">
        <v>22.87</v>
      </c>
      <c r="E1436" s="5">
        <v>126.1</v>
      </c>
      <c r="F1436" s="3">
        <f t="shared" si="313"/>
        <v>1989.9583333332253</v>
      </c>
      <c r="G1436" s="6">
        <v>7.84</v>
      </c>
      <c r="H1436" s="3">
        <f t="shared" si="305"/>
        <v>842.13853608247439</v>
      </c>
      <c r="I1436" s="3">
        <f t="shared" si="306"/>
        <v>26.718451546391755</v>
      </c>
      <c r="J1436" s="7">
        <f t="shared" si="314"/>
        <v>280456.45184481214</v>
      </c>
      <c r="K1436" s="3">
        <f t="shared" si="307"/>
        <v>55.24873298969073</v>
      </c>
      <c r="L1436" s="7">
        <f t="shared" si="308"/>
        <v>18399.423561935899</v>
      </c>
      <c r="M1436" s="27">
        <f t="shared" si="302"/>
        <v>17.650212904947324</v>
      </c>
      <c r="N1436" s="9"/>
      <c r="O1436" s="10">
        <f t="shared" si="303"/>
        <v>21.154881971751589</v>
      </c>
      <c r="P1436" s="10"/>
      <c r="Q1436" s="29">
        <f t="shared" si="304"/>
        <v>2.9230540597029113E-2</v>
      </c>
      <c r="R1436" s="6">
        <f t="shared" si="309"/>
        <v>0.9814869912507187</v>
      </c>
      <c r="S1436" s="6">
        <f t="shared" si="315"/>
        <v>17.770086762396726</v>
      </c>
      <c r="T1436" s="13">
        <f t="shared" si="310"/>
        <v>0.1463144713868969</v>
      </c>
      <c r="U1436" s="67">
        <f t="shared" si="311"/>
        <v>4.92899345246125E-2</v>
      </c>
      <c r="V1436" s="13">
        <f t="shared" si="312"/>
        <v>9.7024536862284405E-2</v>
      </c>
      <c r="Y1436" s="28"/>
      <c r="Z1436" s="28"/>
    </row>
    <row r="1437" spans="1:26" x14ac:dyDescent="0.35">
      <c r="A1437" s="1">
        <v>1990.01</v>
      </c>
      <c r="B1437" s="2">
        <v>339.97</v>
      </c>
      <c r="C1437" s="3">
        <v>11.14</v>
      </c>
      <c r="D1437" s="4">
        <v>22.49</v>
      </c>
      <c r="E1437" s="5">
        <v>127.4</v>
      </c>
      <c r="F1437" s="3">
        <f t="shared" si="313"/>
        <v>1990.0416666665585</v>
      </c>
      <c r="G1437" s="6">
        <v>8.2100000000000009</v>
      </c>
      <c r="H1437" s="3">
        <f t="shared" si="305"/>
        <v>812.90989897959196</v>
      </c>
      <c r="I1437" s="3">
        <f t="shared" si="306"/>
        <v>26.637104081632653</v>
      </c>
      <c r="J1437" s="7">
        <f t="shared" si="314"/>
        <v>271461.71536373603</v>
      </c>
      <c r="K1437" s="3">
        <f t="shared" si="307"/>
        <v>53.776343877551014</v>
      </c>
      <c r="L1437" s="7">
        <f t="shared" si="308"/>
        <v>17957.978582023181</v>
      </c>
      <c r="M1437" s="27">
        <f t="shared" si="302"/>
        <v>17.048843606878275</v>
      </c>
      <c r="N1437" s="9"/>
      <c r="O1437" s="10">
        <f t="shared" si="303"/>
        <v>20.406154475024742</v>
      </c>
      <c r="P1437" s="10"/>
      <c r="Q1437" s="29">
        <f t="shared" si="304"/>
        <v>2.7110461834883463E-2</v>
      </c>
      <c r="R1437" s="6">
        <f t="shared" si="309"/>
        <v>0.98943705760592193</v>
      </c>
      <c r="S1437" s="6">
        <f t="shared" si="315"/>
        <v>17.263138490783998</v>
      </c>
      <c r="T1437" s="13">
        <f t="shared" si="310"/>
        <v>0.14957948186985748</v>
      </c>
      <c r="U1437" s="67">
        <f t="shared" si="311"/>
        <v>4.9650027587865075E-2</v>
      </c>
      <c r="V1437" s="13">
        <f t="shared" si="312"/>
        <v>9.9929454281992403E-2</v>
      </c>
      <c r="Y1437" s="28"/>
      <c r="Z1437" s="28"/>
    </row>
    <row r="1438" spans="1:26" x14ac:dyDescent="0.35">
      <c r="A1438" s="1">
        <v>1990.02</v>
      </c>
      <c r="B1438" s="2">
        <v>330.45</v>
      </c>
      <c r="C1438" s="3">
        <v>11.23</v>
      </c>
      <c r="D1438" s="4">
        <v>22.08</v>
      </c>
      <c r="E1438" s="5">
        <v>128</v>
      </c>
      <c r="F1438" s="3">
        <f t="shared" si="313"/>
        <v>1990.1249999998918</v>
      </c>
      <c r="G1438" s="6">
        <v>8.4700000000000006</v>
      </c>
      <c r="H1438" s="3">
        <f t="shared" si="305"/>
        <v>786.44260195312506</v>
      </c>
      <c r="I1438" s="3">
        <f t="shared" si="306"/>
        <v>26.726434921875004</v>
      </c>
      <c r="J1438" s="7">
        <f t="shared" si="314"/>
        <v>263367.0205671147</v>
      </c>
      <c r="K1438" s="3">
        <f t="shared" si="307"/>
        <v>52.548502499999998</v>
      </c>
      <c r="L1438" s="7">
        <f t="shared" si="308"/>
        <v>17597.651124593409</v>
      </c>
      <c r="M1438" s="27">
        <f t="shared" si="302"/>
        <v>16.508093516490288</v>
      </c>
      <c r="N1438" s="9"/>
      <c r="O1438" s="10">
        <f t="shared" si="303"/>
        <v>19.735353262096382</v>
      </c>
      <c r="P1438" s="10"/>
      <c r="Q1438" s="29">
        <f t="shared" si="304"/>
        <v>2.5450909551060011E-2</v>
      </c>
      <c r="R1438" s="6">
        <f t="shared" si="309"/>
        <v>0.99906659921708174</v>
      </c>
      <c r="S1438" s="6">
        <f t="shared" si="315"/>
        <v>17.000722755145958</v>
      </c>
      <c r="T1438" s="13">
        <f t="shared" si="310"/>
        <v>0.1494960558769185</v>
      </c>
      <c r="U1438" s="67">
        <f t="shared" si="311"/>
        <v>5.2281929357698598E-2</v>
      </c>
      <c r="V1438" s="13">
        <f t="shared" si="312"/>
        <v>9.7214126519219901E-2</v>
      </c>
      <c r="Y1438" s="28"/>
      <c r="Z1438" s="28"/>
    </row>
    <row r="1439" spans="1:26" x14ac:dyDescent="0.35">
      <c r="A1439" s="1">
        <v>1990.03</v>
      </c>
      <c r="B1439" s="2">
        <v>338.46</v>
      </c>
      <c r="C1439" s="3">
        <v>11.32</v>
      </c>
      <c r="D1439" s="4">
        <v>21.67</v>
      </c>
      <c r="E1439" s="5">
        <v>128.69999999999999</v>
      </c>
      <c r="F1439" s="3">
        <f t="shared" si="313"/>
        <v>1990.208333333225</v>
      </c>
      <c r="G1439" s="6">
        <v>8.59</v>
      </c>
      <c r="H1439" s="3">
        <f t="shared" si="305"/>
        <v>801.12456363636375</v>
      </c>
      <c r="I1439" s="3">
        <f t="shared" si="306"/>
        <v>26.794096969696973</v>
      </c>
      <c r="J1439" s="7">
        <f t="shared" si="314"/>
        <v>269031.51697686274</v>
      </c>
      <c r="K1439" s="3">
        <f t="shared" si="307"/>
        <v>51.29223333333335</v>
      </c>
      <c r="L1439" s="7">
        <f t="shared" si="308"/>
        <v>17224.821169085317</v>
      </c>
      <c r="M1439" s="27">
        <f t="shared" si="302"/>
        <v>16.83374823348095</v>
      </c>
      <c r="N1439" s="9"/>
      <c r="O1439" s="10">
        <f t="shared" si="303"/>
        <v>20.101015892206529</v>
      </c>
      <c r="P1439" s="10"/>
      <c r="Q1439" s="29">
        <f t="shared" si="304"/>
        <v>2.2067655369177069E-2</v>
      </c>
      <c r="R1439" s="6">
        <f t="shared" si="309"/>
        <v>0.99395199179252658</v>
      </c>
      <c r="S1439" s="6">
        <f t="shared" si="315"/>
        <v>16.892473552476027</v>
      </c>
      <c r="T1439" s="13">
        <f t="shared" si="310"/>
        <v>0.15054982110228909</v>
      </c>
      <c r="U1439" s="67">
        <f t="shared" si="311"/>
        <v>5.4650566873104767E-2</v>
      </c>
      <c r="V1439" s="13">
        <f t="shared" si="312"/>
        <v>9.5899254229184328E-2</v>
      </c>
      <c r="Y1439" s="28"/>
      <c r="Z1439" s="28"/>
    </row>
    <row r="1440" spans="1:26" x14ac:dyDescent="0.35">
      <c r="A1440" s="1">
        <v>1990.04</v>
      </c>
      <c r="B1440" s="2">
        <v>338.18</v>
      </c>
      <c r="C1440" s="3">
        <v>11.4367</v>
      </c>
      <c r="D1440" s="4">
        <v>21.533300000000001</v>
      </c>
      <c r="E1440" s="5">
        <v>128.9</v>
      </c>
      <c r="F1440" s="3">
        <f t="shared" si="313"/>
        <v>1990.2916666665583</v>
      </c>
      <c r="G1440" s="6">
        <v>8.7899999999999991</v>
      </c>
      <c r="H1440" s="3">
        <f t="shared" si="305"/>
        <v>799.21982327385581</v>
      </c>
      <c r="I1440" s="3">
        <f t="shared" si="306"/>
        <v>27.028320281613656</v>
      </c>
      <c r="J1440" s="7">
        <f t="shared" si="314"/>
        <v>269148.25368543965</v>
      </c>
      <c r="K1440" s="3">
        <f t="shared" si="307"/>
        <v>50.889586079906906</v>
      </c>
      <c r="L1440" s="7">
        <f t="shared" si="308"/>
        <v>17137.767139052212</v>
      </c>
      <c r="M1440" s="27">
        <f t="shared" si="302"/>
        <v>16.81391389873577</v>
      </c>
      <c r="N1440" s="9"/>
      <c r="O1440" s="10">
        <f t="shared" si="303"/>
        <v>20.055719260909882</v>
      </c>
      <c r="P1440" s="10"/>
      <c r="Q1440" s="29">
        <f t="shared" si="304"/>
        <v>1.9129445488778152E-2</v>
      </c>
      <c r="R1440" s="6">
        <f t="shared" si="309"/>
        <v>1.0093084852269141</v>
      </c>
      <c r="S1440" s="6">
        <f t="shared" si="315"/>
        <v>16.764256053826799</v>
      </c>
      <c r="T1440" s="13">
        <f t="shared" si="310"/>
        <v>0.15206116521608437</v>
      </c>
      <c r="U1440" s="67">
        <f t="shared" si="311"/>
        <v>5.804009692346046E-2</v>
      </c>
      <c r="V1440" s="13">
        <f t="shared" si="312"/>
        <v>9.4021068292623911E-2</v>
      </c>
      <c r="Y1440" s="28"/>
      <c r="Z1440" s="28"/>
    </row>
    <row r="1441" spans="1:26" x14ac:dyDescent="0.35">
      <c r="A1441" s="1">
        <v>1990.05</v>
      </c>
      <c r="B1441" s="2">
        <v>350.25</v>
      </c>
      <c r="C1441" s="3">
        <v>11.5533</v>
      </c>
      <c r="D1441" s="4">
        <v>21.396699999999999</v>
      </c>
      <c r="E1441" s="5">
        <v>129.19999999999999</v>
      </c>
      <c r="F1441" s="3">
        <f t="shared" si="313"/>
        <v>1990.3749999998915</v>
      </c>
      <c r="G1441" s="6">
        <v>8.76</v>
      </c>
      <c r="H1441" s="3">
        <f t="shared" si="305"/>
        <v>825.8228115325079</v>
      </c>
      <c r="I1441" s="3">
        <f t="shared" si="306"/>
        <v>27.240481623065019</v>
      </c>
      <c r="J1441" s="7">
        <f t="shared" si="314"/>
        <v>278871.64260114165</v>
      </c>
      <c r="K1441" s="3">
        <f t="shared" si="307"/>
        <v>50.449344615325082</v>
      </c>
      <c r="L1441" s="7">
        <f t="shared" si="308"/>
        <v>17036.210921467085</v>
      </c>
      <c r="M1441" s="27">
        <f t="shared" si="302"/>
        <v>17.39241358864501</v>
      </c>
      <c r="N1441" s="9"/>
      <c r="O1441" s="10">
        <f t="shared" si="303"/>
        <v>20.723389021046003</v>
      </c>
      <c r="P1441" s="10"/>
      <c r="Q1441" s="29">
        <f t="shared" si="304"/>
        <v>1.6665497777807611E-2</v>
      </c>
      <c r="R1441" s="6">
        <f t="shared" si="309"/>
        <v>1.0260353940840221</v>
      </c>
      <c r="S1441" s="6">
        <f t="shared" si="315"/>
        <v>16.881017247691318</v>
      </c>
      <c r="T1441" s="13">
        <f t="shared" si="310"/>
        <v>0.14454486427415181</v>
      </c>
      <c r="U1441" s="67">
        <f t="shared" si="311"/>
        <v>5.4192601372310412E-2</v>
      </c>
      <c r="V1441" s="13">
        <f t="shared" si="312"/>
        <v>9.0352262901841396E-2</v>
      </c>
      <c r="Y1441" s="28"/>
      <c r="Z1441" s="28"/>
    </row>
    <row r="1442" spans="1:26" x14ac:dyDescent="0.35">
      <c r="A1442" s="1">
        <v>1990.06</v>
      </c>
      <c r="B1442" s="2">
        <v>360.39</v>
      </c>
      <c r="C1442" s="3">
        <v>11.66</v>
      </c>
      <c r="D1442" s="4">
        <v>21.26</v>
      </c>
      <c r="E1442" s="5">
        <v>129.9</v>
      </c>
      <c r="F1442" s="3">
        <f t="shared" si="313"/>
        <v>1990.4583333332248</v>
      </c>
      <c r="G1442" s="6">
        <v>8.48</v>
      </c>
      <c r="H1442" s="3">
        <f t="shared" si="305"/>
        <v>845.152003926097</v>
      </c>
      <c r="I1442" s="3">
        <f t="shared" si="306"/>
        <v>27.343911778290995</v>
      </c>
      <c r="J1442" s="7">
        <f t="shared" si="314"/>
        <v>286168.38593986601</v>
      </c>
      <c r="K1442" s="3">
        <f t="shared" si="307"/>
        <v>49.856909468822181</v>
      </c>
      <c r="L1442" s="7">
        <f t="shared" si="308"/>
        <v>16881.544674051871</v>
      </c>
      <c r="M1442" s="27">
        <f t="shared" si="302"/>
        <v>17.817082821653013</v>
      </c>
      <c r="N1442" s="9"/>
      <c r="O1442" s="10">
        <f t="shared" si="303"/>
        <v>21.20675832783046</v>
      </c>
      <c r="P1442" s="10"/>
      <c r="Q1442" s="29">
        <f t="shared" si="304"/>
        <v>1.7515428083203E-2</v>
      </c>
      <c r="R1442" s="6">
        <f t="shared" si="309"/>
        <v>1.0077360747074646</v>
      </c>
      <c r="S1442" s="6">
        <f t="shared" si="315"/>
        <v>17.227185042403523</v>
      </c>
      <c r="T1442" s="13">
        <f t="shared" si="310"/>
        <v>0.14455410232536181</v>
      </c>
      <c r="U1442" s="67">
        <f t="shared" si="311"/>
        <v>5.4680366240974498E-2</v>
      </c>
      <c r="V1442" s="13">
        <f t="shared" si="312"/>
        <v>8.9873736084387312E-2</v>
      </c>
      <c r="Y1442" s="28"/>
      <c r="Z1442" s="28"/>
    </row>
    <row r="1443" spans="1:26" x14ac:dyDescent="0.35">
      <c r="A1443" s="1">
        <v>1990.07</v>
      </c>
      <c r="B1443" s="2">
        <v>360.03</v>
      </c>
      <c r="C1443" s="3">
        <v>11.726699999999999</v>
      </c>
      <c r="D1443" s="4">
        <v>21.42</v>
      </c>
      <c r="E1443" s="5">
        <v>130.4</v>
      </c>
      <c r="F1443" s="3">
        <f t="shared" si="313"/>
        <v>1990.5416666665581</v>
      </c>
      <c r="G1443" s="6">
        <v>8.4700000000000006</v>
      </c>
      <c r="H1443" s="3">
        <f t="shared" si="305"/>
        <v>841.07039010736196</v>
      </c>
      <c r="I1443" s="3">
        <f t="shared" si="306"/>
        <v>27.394884158742332</v>
      </c>
      <c r="J1443" s="7">
        <f t="shared" si="314"/>
        <v>285559.3439912938</v>
      </c>
      <c r="K1443" s="3">
        <f t="shared" si="307"/>
        <v>50.03951825153375</v>
      </c>
      <c r="L1443" s="7">
        <f t="shared" si="308"/>
        <v>16989.365187049727</v>
      </c>
      <c r="M1443" s="27">
        <f t="shared" si="302"/>
        <v>17.747171587070248</v>
      </c>
      <c r="N1443" s="9"/>
      <c r="O1443" s="10">
        <f t="shared" si="303"/>
        <v>21.102886533307004</v>
      </c>
      <c r="P1443" s="10"/>
      <c r="Q1443" s="29">
        <f t="shared" si="304"/>
        <v>1.8238518796174497E-2</v>
      </c>
      <c r="R1443" s="6">
        <f t="shared" si="309"/>
        <v>0.98853791127221025</v>
      </c>
      <c r="S1443" s="6">
        <f t="shared" si="315"/>
        <v>17.293889667887459</v>
      </c>
      <c r="T1443" s="13">
        <f t="shared" si="310"/>
        <v>0.14550148844307653</v>
      </c>
      <c r="U1443" s="67">
        <f t="shared" si="311"/>
        <v>5.4952985244988373E-2</v>
      </c>
      <c r="V1443" s="13">
        <f t="shared" si="312"/>
        <v>9.0548503198088159E-2</v>
      </c>
      <c r="Y1443" s="28"/>
      <c r="Z1443" s="28"/>
    </row>
    <row r="1444" spans="1:26" x14ac:dyDescent="0.35">
      <c r="A1444" s="1">
        <v>1990.08</v>
      </c>
      <c r="B1444" s="2">
        <v>330.75</v>
      </c>
      <c r="C1444" s="3">
        <v>11.783300000000001</v>
      </c>
      <c r="D1444" s="4">
        <v>21.58</v>
      </c>
      <c r="E1444" s="5">
        <v>131.6</v>
      </c>
      <c r="F1444" s="3">
        <f t="shared" si="313"/>
        <v>1990.6249999998913</v>
      </c>
      <c r="G1444" s="6">
        <v>8.75</v>
      </c>
      <c r="H1444" s="3">
        <f t="shared" si="305"/>
        <v>765.62341755319153</v>
      </c>
      <c r="I1444" s="3">
        <f t="shared" si="306"/>
        <v>27.276101031155022</v>
      </c>
      <c r="J1444" s="7">
        <f t="shared" si="314"/>
        <v>260715.39580172629</v>
      </c>
      <c r="K1444" s="3">
        <f t="shared" si="307"/>
        <v>49.953600455927052</v>
      </c>
      <c r="L1444" s="7">
        <f t="shared" si="308"/>
        <v>17010.546459263049</v>
      </c>
      <c r="M1444" s="27">
        <f t="shared" si="302"/>
        <v>16.16833475650898</v>
      </c>
      <c r="N1444" s="9"/>
      <c r="O1444" s="10">
        <f t="shared" si="303"/>
        <v>19.211937494842854</v>
      </c>
      <c r="P1444" s="10"/>
      <c r="Q1444" s="29">
        <f t="shared" si="304"/>
        <v>2.114296086816294E-2</v>
      </c>
      <c r="R1444" s="6">
        <f t="shared" si="309"/>
        <v>0.99808648765267027</v>
      </c>
      <c r="S1444" s="6">
        <f t="shared" si="315"/>
        <v>16.939778042071008</v>
      </c>
      <c r="T1444" s="13">
        <f t="shared" si="310"/>
        <v>0.15705645456359418</v>
      </c>
      <c r="U1444" s="67">
        <f t="shared" si="311"/>
        <v>5.9397281524164791E-2</v>
      </c>
      <c r="V1444" s="13">
        <f t="shared" si="312"/>
        <v>9.7659173039429392E-2</v>
      </c>
      <c r="Y1444" s="28"/>
      <c r="Z1444" s="28"/>
    </row>
    <row r="1445" spans="1:26" x14ac:dyDescent="0.35">
      <c r="A1445" s="1">
        <v>1990.09</v>
      </c>
      <c r="B1445" s="2">
        <v>315.41000000000003</v>
      </c>
      <c r="C1445" s="3">
        <v>11.83</v>
      </c>
      <c r="D1445" s="4">
        <v>21.74</v>
      </c>
      <c r="E1445" s="5">
        <v>132.69999999999999</v>
      </c>
      <c r="F1445" s="3">
        <f t="shared" si="313"/>
        <v>1990.7083333332246</v>
      </c>
      <c r="G1445" s="6">
        <v>8.89</v>
      </c>
      <c r="H1445" s="3">
        <f t="shared" si="305"/>
        <v>724.06204137151485</v>
      </c>
      <c r="I1445" s="3">
        <f t="shared" si="306"/>
        <v>27.157204747550871</v>
      </c>
      <c r="J1445" s="7">
        <f t="shared" si="314"/>
        <v>247333.27439453601</v>
      </c>
      <c r="K1445" s="3">
        <f t="shared" si="307"/>
        <v>49.906815825169559</v>
      </c>
      <c r="L1445" s="7">
        <f t="shared" si="308"/>
        <v>17047.732745750651</v>
      </c>
      <c r="M1445" s="27">
        <f t="shared" si="302"/>
        <v>15.30128544352263</v>
      </c>
      <c r="N1445" s="9"/>
      <c r="O1445" s="10">
        <f t="shared" si="303"/>
        <v>18.172367021965112</v>
      </c>
      <c r="P1445" s="10"/>
      <c r="Q1445" s="29">
        <f t="shared" si="304"/>
        <v>2.3243018638749571E-2</v>
      </c>
      <c r="R1445" s="6">
        <f t="shared" si="309"/>
        <v>1.0186672700984318</v>
      </c>
      <c r="S1445" s="6">
        <f t="shared" si="315"/>
        <v>16.767212098716239</v>
      </c>
      <c r="T1445" s="13">
        <f t="shared" si="310"/>
        <v>0.16130322271491093</v>
      </c>
      <c r="U1445" s="67">
        <f t="shared" si="311"/>
        <v>6.0683736154611978E-2</v>
      </c>
      <c r="V1445" s="13">
        <f t="shared" si="312"/>
        <v>0.10061948656029895</v>
      </c>
      <c r="Y1445" s="28"/>
      <c r="Z1445" s="28"/>
    </row>
    <row r="1446" spans="1:26" x14ac:dyDescent="0.35">
      <c r="A1446" s="1">
        <v>1990.1</v>
      </c>
      <c r="B1446" s="2">
        <v>307.12</v>
      </c>
      <c r="C1446" s="3">
        <v>11.9267</v>
      </c>
      <c r="D1446" s="4">
        <v>21.6067</v>
      </c>
      <c r="E1446" s="5">
        <v>133.5</v>
      </c>
      <c r="F1446" s="3">
        <f t="shared" si="313"/>
        <v>1990.7916666665578</v>
      </c>
      <c r="G1446" s="6">
        <v>8.7200000000000006</v>
      </c>
      <c r="H1446" s="3">
        <f t="shared" si="305"/>
        <v>700.80643056179781</v>
      </c>
      <c r="I1446" s="3">
        <f t="shared" si="306"/>
        <v>27.215121305617977</v>
      </c>
      <c r="J1446" s="7">
        <f t="shared" si="314"/>
        <v>240164.06468936207</v>
      </c>
      <c r="K1446" s="3">
        <f t="shared" si="307"/>
        <v>49.303576137078657</v>
      </c>
      <c r="L1446" s="7">
        <f t="shared" si="308"/>
        <v>16896.17379696418</v>
      </c>
      <c r="M1446" s="27">
        <f t="shared" si="302"/>
        <v>14.818147965500806</v>
      </c>
      <c r="N1446" s="9"/>
      <c r="O1446" s="10">
        <f t="shared" si="303"/>
        <v>17.592164749355881</v>
      </c>
      <c r="P1446" s="10"/>
      <c r="Q1446" s="29">
        <f t="shared" si="304"/>
        <v>2.6710863834608731E-2</v>
      </c>
      <c r="R1446" s="6">
        <f t="shared" si="309"/>
        <v>1.0294330647551313</v>
      </c>
      <c r="S1446" s="6">
        <f t="shared" si="315"/>
        <v>16.977856856355363</v>
      </c>
      <c r="T1446" s="13">
        <f t="shared" si="310"/>
        <v>0.15830354482523679</v>
      </c>
      <c r="U1446" s="67">
        <f t="shared" si="311"/>
        <v>6.0165018410009319E-2</v>
      </c>
      <c r="V1446" s="13">
        <f t="shared" si="312"/>
        <v>9.8138526415227467E-2</v>
      </c>
      <c r="Y1446" s="28"/>
      <c r="Z1446" s="28"/>
    </row>
    <row r="1447" spans="1:26" x14ac:dyDescent="0.35">
      <c r="A1447" s="1">
        <v>1990.11</v>
      </c>
      <c r="B1447" s="2">
        <v>315.29000000000002</v>
      </c>
      <c r="C1447" s="3">
        <v>12.013299999999999</v>
      </c>
      <c r="D1447" s="4">
        <v>21.473299999999998</v>
      </c>
      <c r="E1447" s="5">
        <v>133.80000000000001</v>
      </c>
      <c r="F1447" s="3">
        <f t="shared" si="313"/>
        <v>1990.8749999998911</v>
      </c>
      <c r="G1447" s="6">
        <v>8.39</v>
      </c>
      <c r="H1447" s="3">
        <f t="shared" si="305"/>
        <v>717.83615403587442</v>
      </c>
      <c r="I1447" s="3">
        <f t="shared" si="306"/>
        <v>27.351267307174883</v>
      </c>
      <c r="J1447" s="7">
        <f t="shared" si="314"/>
        <v>246781.1941877229</v>
      </c>
      <c r="K1447" s="3">
        <f t="shared" si="307"/>
        <v>48.889311701793716</v>
      </c>
      <c r="L1447" s="7">
        <f t="shared" si="308"/>
        <v>16807.404666025657</v>
      </c>
      <c r="M1447" s="27">
        <f t="shared" si="302"/>
        <v>15.187607599503192</v>
      </c>
      <c r="N1447" s="9"/>
      <c r="O1447" s="10">
        <f t="shared" si="303"/>
        <v>18.023739754098443</v>
      </c>
      <c r="P1447" s="10"/>
      <c r="Q1447" s="29">
        <f t="shared" si="304"/>
        <v>2.7744027536762098E-2</v>
      </c>
      <c r="R1447" s="6">
        <f t="shared" si="309"/>
        <v>1.0280944193724111</v>
      </c>
      <c r="S1447" s="6">
        <f t="shared" si="315"/>
        <v>17.438379846170985</v>
      </c>
      <c r="T1447" s="13">
        <f t="shared" si="310"/>
        <v>0.1541975191319529</v>
      </c>
      <c r="U1447" s="67">
        <f t="shared" si="311"/>
        <v>5.7934289000677541E-2</v>
      </c>
      <c r="V1447" s="13">
        <f t="shared" si="312"/>
        <v>9.6263230131275357E-2</v>
      </c>
      <c r="Y1447" s="28"/>
      <c r="Z1447" s="28"/>
    </row>
    <row r="1448" spans="1:26" x14ac:dyDescent="0.35">
      <c r="A1448" s="1">
        <v>1990.12</v>
      </c>
      <c r="B1448" s="2">
        <v>328.75</v>
      </c>
      <c r="C1448" s="3">
        <v>12.09</v>
      </c>
      <c r="D1448" s="4">
        <v>21.34</v>
      </c>
      <c r="E1448" s="5">
        <v>133.80000000000001</v>
      </c>
      <c r="F1448" s="3">
        <f t="shared" si="313"/>
        <v>1990.9583333332243</v>
      </c>
      <c r="G1448" s="6">
        <v>8.08</v>
      </c>
      <c r="H1448" s="3">
        <f t="shared" si="305"/>
        <v>748.48119394618834</v>
      </c>
      <c r="I1448" s="3">
        <f t="shared" si="306"/>
        <v>27.52589394618834</v>
      </c>
      <c r="J1448" s="7">
        <f t="shared" si="314"/>
        <v>258105.07673049581</v>
      </c>
      <c r="K1448" s="3">
        <f t="shared" si="307"/>
        <v>48.585821076233181</v>
      </c>
      <c r="L1448" s="7">
        <f t="shared" si="308"/>
        <v>16754.258060619864</v>
      </c>
      <c r="M1448" s="27">
        <f t="shared" si="302"/>
        <v>15.846314974728774</v>
      </c>
      <c r="N1448" s="9"/>
      <c r="O1448" s="10">
        <f t="shared" si="303"/>
        <v>18.796495662019154</v>
      </c>
      <c r="P1448" s="10"/>
      <c r="Q1448" s="29">
        <f t="shared" si="304"/>
        <v>2.7133502870889822E-2</v>
      </c>
      <c r="R1448" s="6">
        <f t="shared" si="309"/>
        <v>1.006052893220839</v>
      </c>
      <c r="S1448" s="6">
        <f t="shared" si="315"/>
        <v>17.928301002744714</v>
      </c>
      <c r="T1448" s="13">
        <f t="shared" si="310"/>
        <v>0.1452233619885599</v>
      </c>
      <c r="U1448" s="67">
        <f t="shared" si="311"/>
        <v>5.9399968703881978E-2</v>
      </c>
      <c r="V1448" s="13">
        <f t="shared" si="312"/>
        <v>8.5823393284677918E-2</v>
      </c>
      <c r="Y1448" s="28"/>
      <c r="Z1448" s="28"/>
    </row>
    <row r="1449" spans="1:26" x14ac:dyDescent="0.35">
      <c r="A1449" s="1">
        <v>1991.01</v>
      </c>
      <c r="B1449" s="2">
        <v>325.49</v>
      </c>
      <c r="C1449" s="3">
        <v>12.1067</v>
      </c>
      <c r="D1449" s="4">
        <v>21.183299999999999</v>
      </c>
      <c r="E1449" s="5">
        <v>134.6</v>
      </c>
      <c r="F1449" s="3">
        <f t="shared" si="313"/>
        <v>1991.0416666665576</v>
      </c>
      <c r="G1449" s="6">
        <v>8.09</v>
      </c>
      <c r="H1449" s="3">
        <f t="shared" si="305"/>
        <v>736.65448150074303</v>
      </c>
      <c r="I1449" s="3">
        <f t="shared" si="306"/>
        <v>27.400088516344727</v>
      </c>
      <c r="J1449" s="7">
        <f t="shared" si="314"/>
        <v>254814.15544343344</v>
      </c>
      <c r="K1449" s="3">
        <f t="shared" si="307"/>
        <v>47.942403385586928</v>
      </c>
      <c r="L1449" s="7">
        <f t="shared" si="308"/>
        <v>16583.626836476953</v>
      </c>
      <c r="M1449" s="27">
        <f t="shared" si="302"/>
        <v>15.606190118802369</v>
      </c>
      <c r="N1449" s="9"/>
      <c r="O1449" s="10">
        <f t="shared" si="303"/>
        <v>18.503950717933975</v>
      </c>
      <c r="P1449" s="10"/>
      <c r="Q1449" s="29">
        <f t="shared" si="304"/>
        <v>2.7783293808916656E-2</v>
      </c>
      <c r="R1449" s="6">
        <f t="shared" si="309"/>
        <v>1.02324270106363</v>
      </c>
      <c r="S1449" s="6">
        <f t="shared" si="315"/>
        <v>17.929616603442895</v>
      </c>
      <c r="T1449" s="13">
        <f t="shared" si="310"/>
        <v>0.14649112480055981</v>
      </c>
      <c r="U1449" s="67">
        <f t="shared" si="311"/>
        <v>5.9838163099276143E-2</v>
      </c>
      <c r="V1449" s="13">
        <f t="shared" si="312"/>
        <v>8.6652961701283671E-2</v>
      </c>
      <c r="Y1449" s="28"/>
      <c r="Z1449" s="28"/>
    </row>
    <row r="1450" spans="1:26" x14ac:dyDescent="0.35">
      <c r="A1450" s="1">
        <v>1991.02</v>
      </c>
      <c r="B1450" s="2">
        <v>362.26</v>
      </c>
      <c r="C1450" s="3">
        <v>12.113300000000001</v>
      </c>
      <c r="D1450" s="4">
        <v>21.026700000000002</v>
      </c>
      <c r="E1450" s="5">
        <v>134.80000000000001</v>
      </c>
      <c r="F1450" s="3">
        <f t="shared" si="313"/>
        <v>1991.1249999998909</v>
      </c>
      <c r="G1450" s="6">
        <v>7.85</v>
      </c>
      <c r="H1450" s="3">
        <f t="shared" si="305"/>
        <v>818.65653961424334</v>
      </c>
      <c r="I1450" s="3">
        <f t="shared" si="306"/>
        <v>27.374350635756677</v>
      </c>
      <c r="J1450" s="7">
        <f t="shared" si="314"/>
        <v>283968.34743617591</v>
      </c>
      <c r="K1450" s="3">
        <f t="shared" si="307"/>
        <v>47.517378295994071</v>
      </c>
      <c r="L1450" s="7">
        <f t="shared" si="308"/>
        <v>16482.408355977037</v>
      </c>
      <c r="M1450" s="27">
        <f t="shared" si="302"/>
        <v>17.35466474520512</v>
      </c>
      <c r="N1450" s="9"/>
      <c r="O1450" s="10">
        <f t="shared" si="303"/>
        <v>20.563141293016166</v>
      </c>
      <c r="P1450" s="10"/>
      <c r="Q1450" s="29">
        <f t="shared" si="304"/>
        <v>2.2807981407616168E-2</v>
      </c>
      <c r="R1450" s="6">
        <f t="shared" si="309"/>
        <v>0.98886548948578612</v>
      </c>
      <c r="S1450" s="6">
        <f t="shared" si="315"/>
        <v>18.319129219490076</v>
      </c>
      <c r="T1450" s="13">
        <f t="shared" si="310"/>
        <v>0.13123983886399659</v>
      </c>
      <c r="U1450" s="67">
        <f t="shared" si="311"/>
        <v>5.8084604399085915E-2</v>
      </c>
      <c r="V1450" s="13">
        <f t="shared" si="312"/>
        <v>7.3155234464910679E-2</v>
      </c>
      <c r="Y1450" s="28"/>
      <c r="Z1450" s="28"/>
    </row>
    <row r="1451" spans="1:26" x14ac:dyDescent="0.35">
      <c r="A1451" s="1">
        <v>1991.03</v>
      </c>
      <c r="B1451" s="2">
        <v>372.28</v>
      </c>
      <c r="C1451" s="3">
        <v>12.11</v>
      </c>
      <c r="D1451" s="4">
        <v>20.94</v>
      </c>
      <c r="E1451" s="5">
        <v>135</v>
      </c>
      <c r="F1451" s="3">
        <f t="shared" si="313"/>
        <v>1991.2083333332241</v>
      </c>
      <c r="G1451" s="6">
        <v>8.11</v>
      </c>
      <c r="H1451" s="3">
        <f t="shared" si="305"/>
        <v>840.05395644444445</v>
      </c>
      <c r="I1451" s="3">
        <f t="shared" si="306"/>
        <v>27.326349555555556</v>
      </c>
      <c r="J1451" s="7">
        <f t="shared" si="314"/>
        <v>292180.38789322274</v>
      </c>
      <c r="K1451" s="3">
        <f t="shared" si="307"/>
        <v>47.251342666666673</v>
      </c>
      <c r="L1451" s="7">
        <f t="shared" si="308"/>
        <v>16434.558188686166</v>
      </c>
      <c r="M1451" s="27">
        <f t="shared" si="302"/>
        <v>17.818620083397388</v>
      </c>
      <c r="N1451" s="9"/>
      <c r="O1451" s="10">
        <f t="shared" si="303"/>
        <v>21.098075248981385</v>
      </c>
      <c r="P1451" s="10"/>
      <c r="Q1451" s="29">
        <f t="shared" si="304"/>
        <v>1.8152543511216597E-2</v>
      </c>
      <c r="R1451" s="6">
        <f t="shared" si="309"/>
        <v>1.0115317115191491</v>
      </c>
      <c r="S1451" s="6">
        <f t="shared" si="315"/>
        <v>18.088317416388001</v>
      </c>
      <c r="T1451" s="13">
        <f t="shared" si="310"/>
        <v>0.11707815588530557</v>
      </c>
      <c r="U1451" s="67">
        <f t="shared" si="311"/>
        <v>6.1361340287137134E-2</v>
      </c>
      <c r="V1451" s="13">
        <f t="shared" si="312"/>
        <v>5.5716815598168434E-2</v>
      </c>
      <c r="Y1451" s="28"/>
      <c r="Z1451" s="28"/>
    </row>
    <row r="1452" spans="1:26" x14ac:dyDescent="0.35">
      <c r="A1452" s="1">
        <v>1991.04</v>
      </c>
      <c r="B1452" s="2">
        <v>379.68</v>
      </c>
      <c r="C1452" s="3">
        <v>12.13</v>
      </c>
      <c r="D1452" s="4">
        <v>20.363299999999999</v>
      </c>
      <c r="E1452" s="5">
        <v>135.19999999999999</v>
      </c>
      <c r="F1452" s="3">
        <f t="shared" si="313"/>
        <v>1991.2916666665574</v>
      </c>
      <c r="G1452" s="6">
        <v>8.0399999999999991</v>
      </c>
      <c r="H1452" s="3">
        <f t="shared" si="305"/>
        <v>855.48475384615404</v>
      </c>
      <c r="I1452" s="3">
        <f t="shared" si="306"/>
        <v>27.330989423076929</v>
      </c>
      <c r="J1452" s="7">
        <f t="shared" si="314"/>
        <v>298339.56523522851</v>
      </c>
      <c r="K1452" s="3">
        <f t="shared" si="307"/>
        <v>45.882039317307701</v>
      </c>
      <c r="L1452" s="7">
        <f t="shared" si="308"/>
        <v>16000.785052556175</v>
      </c>
      <c r="M1452" s="27">
        <f t="shared" si="302"/>
        <v>18.155345895198032</v>
      </c>
      <c r="N1452" s="9"/>
      <c r="O1452" s="10">
        <f t="shared" si="303"/>
        <v>21.481531873630111</v>
      </c>
      <c r="P1452" s="10"/>
      <c r="Q1452" s="29">
        <f t="shared" si="304"/>
        <v>1.7261417915378816E-2</v>
      </c>
      <c r="R1452" s="6">
        <f t="shared" si="309"/>
        <v>1.0046569160399428</v>
      </c>
      <c r="S1452" s="6">
        <f t="shared" si="315"/>
        <v>18.269840244708426</v>
      </c>
      <c r="T1452" s="13">
        <f t="shared" si="310"/>
        <v>0.11480660490880812</v>
      </c>
      <c r="U1452" s="67">
        <f t="shared" si="311"/>
        <v>5.8247130448033646E-2</v>
      </c>
      <c r="V1452" s="13">
        <f t="shared" si="312"/>
        <v>5.6559474460774473E-2</v>
      </c>
      <c r="Y1452" s="28"/>
      <c r="Z1452" s="28"/>
    </row>
    <row r="1453" spans="1:26" x14ac:dyDescent="0.35">
      <c r="A1453" s="1">
        <v>1991.05</v>
      </c>
      <c r="B1453" s="2">
        <v>377.99</v>
      </c>
      <c r="C1453" s="3">
        <v>12.14</v>
      </c>
      <c r="D1453" s="4">
        <v>19.8567</v>
      </c>
      <c r="E1453" s="5">
        <v>135.6</v>
      </c>
      <c r="F1453" s="3">
        <f t="shared" si="313"/>
        <v>1991.3749999998906</v>
      </c>
      <c r="G1453" s="6">
        <v>8.07</v>
      </c>
      <c r="H1453" s="3">
        <f t="shared" si="305"/>
        <v>849.16457013274339</v>
      </c>
      <c r="I1453" s="3">
        <f t="shared" si="306"/>
        <v>27.272832300884957</v>
      </c>
      <c r="J1453" s="7">
        <f t="shared" si="314"/>
        <v>296928.06867936131</v>
      </c>
      <c r="K1453" s="3">
        <f t="shared" si="307"/>
        <v>44.608603719026554</v>
      </c>
      <c r="L1453" s="7">
        <f t="shared" si="308"/>
        <v>15598.326890514232</v>
      </c>
      <c r="M1453" s="27">
        <f t="shared" si="302"/>
        <v>18.035430911004063</v>
      </c>
      <c r="N1453" s="9"/>
      <c r="O1453" s="10">
        <f t="shared" si="303"/>
        <v>21.325816065887032</v>
      </c>
      <c r="P1453" s="10"/>
      <c r="Q1453" s="29">
        <f t="shared" si="304"/>
        <v>1.6819875859940395E-2</v>
      </c>
      <c r="R1453" s="6">
        <f t="shared" si="309"/>
        <v>0.99255227688549663</v>
      </c>
      <c r="S1453" s="6">
        <f t="shared" si="315"/>
        <v>18.300777046004207</v>
      </c>
      <c r="T1453" s="13">
        <f t="shared" si="310"/>
        <v>0.1222733275116743</v>
      </c>
      <c r="U1453" s="67">
        <f t="shared" si="311"/>
        <v>5.6005569106184705E-2</v>
      </c>
      <c r="V1453" s="13">
        <f t="shared" si="312"/>
        <v>6.6267758405489596E-2</v>
      </c>
      <c r="Y1453" s="28"/>
      <c r="Z1453" s="28"/>
    </row>
    <row r="1454" spans="1:26" x14ac:dyDescent="0.35">
      <c r="A1454" s="1">
        <v>1991.06</v>
      </c>
      <c r="B1454" s="2">
        <v>378.29</v>
      </c>
      <c r="C1454" s="3">
        <v>12.15</v>
      </c>
      <c r="D1454" s="4">
        <v>19.41</v>
      </c>
      <c r="E1454" s="5">
        <v>136</v>
      </c>
      <c r="F1454" s="3">
        <f t="shared" si="313"/>
        <v>1991.4583333332239</v>
      </c>
      <c r="G1454" s="6">
        <v>8.2799999999999994</v>
      </c>
      <c r="H1454" s="3">
        <f t="shared" si="305"/>
        <v>847.33900301470601</v>
      </c>
      <c r="I1454" s="3">
        <f t="shared" si="306"/>
        <v>27.215017279411768</v>
      </c>
      <c r="J1454" s="7">
        <f t="shared" si="314"/>
        <v>297082.74591076892</v>
      </c>
      <c r="K1454" s="3">
        <f t="shared" si="307"/>
        <v>43.476830073529413</v>
      </c>
      <c r="L1454" s="7">
        <f t="shared" si="308"/>
        <v>15243.268651373348</v>
      </c>
      <c r="M1454" s="27">
        <f t="shared" si="302"/>
        <v>18.015227044688345</v>
      </c>
      <c r="N1454" s="9"/>
      <c r="O1454" s="10">
        <f t="shared" si="303"/>
        <v>21.289084627258884</v>
      </c>
      <c r="P1454" s="10"/>
      <c r="Q1454" s="29">
        <f t="shared" si="304"/>
        <v>1.4164945242447297E-2</v>
      </c>
      <c r="R1454" s="6">
        <f t="shared" si="309"/>
        <v>1.0075751819767564</v>
      </c>
      <c r="S1454" s="6">
        <f t="shared" si="315"/>
        <v>18.111052990709467</v>
      </c>
      <c r="T1454" s="13">
        <f t="shared" si="310"/>
        <v>0.11931551815623931</v>
      </c>
      <c r="U1454" s="67">
        <f t="shared" si="311"/>
        <v>5.8291164082351576E-2</v>
      </c>
      <c r="V1454" s="13">
        <f t="shared" si="312"/>
        <v>6.1024354073887732E-2</v>
      </c>
      <c r="Y1454" s="28"/>
      <c r="Z1454" s="28"/>
    </row>
    <row r="1455" spans="1:26" x14ac:dyDescent="0.35">
      <c r="A1455" s="1">
        <v>1991.07</v>
      </c>
      <c r="B1455" s="2">
        <v>380.23</v>
      </c>
      <c r="C1455" s="3">
        <v>12.193300000000001</v>
      </c>
      <c r="D1455" s="4">
        <v>18.84</v>
      </c>
      <c r="E1455" s="5">
        <v>136.19999999999999</v>
      </c>
      <c r="F1455" s="3">
        <f t="shared" si="313"/>
        <v>1991.5416666665571</v>
      </c>
      <c r="G1455" s="6">
        <v>8.27</v>
      </c>
      <c r="H1455" s="3">
        <f t="shared" si="305"/>
        <v>850.43380814977991</v>
      </c>
      <c r="I1455" s="3">
        <f t="shared" si="306"/>
        <v>27.271900041850223</v>
      </c>
      <c r="J1455" s="7">
        <f t="shared" si="314"/>
        <v>298964.61465649283</v>
      </c>
      <c r="K1455" s="3">
        <f t="shared" si="307"/>
        <v>42.138108370044058</v>
      </c>
      <c r="L1455" s="7">
        <f t="shared" si="308"/>
        <v>14813.38489895149</v>
      </c>
      <c r="M1455" s="27">
        <f t="shared" si="302"/>
        <v>18.103452345519759</v>
      </c>
      <c r="N1455" s="9"/>
      <c r="O1455" s="10">
        <f t="shared" si="303"/>
        <v>21.381252264915336</v>
      </c>
      <c r="P1455" s="10"/>
      <c r="Q1455" s="29">
        <f t="shared" si="304"/>
        <v>1.300473049385388E-2</v>
      </c>
      <c r="R1455" s="6">
        <f t="shared" si="309"/>
        <v>1.0322756849824446</v>
      </c>
      <c r="S1455" s="6">
        <f t="shared" si="315"/>
        <v>18.221451261050287</v>
      </c>
      <c r="T1455" s="13">
        <f t="shared" si="310"/>
        <v>0.11591094263251844</v>
      </c>
      <c r="U1455" s="67">
        <f t="shared" si="311"/>
        <v>5.8735355995332084E-2</v>
      </c>
      <c r="V1455" s="13">
        <f t="shared" si="312"/>
        <v>5.717558663718636E-2</v>
      </c>
      <c r="Y1455" s="28"/>
      <c r="Z1455" s="28"/>
    </row>
    <row r="1456" spans="1:26" x14ac:dyDescent="0.35">
      <c r="A1456" s="1">
        <v>1991.08</v>
      </c>
      <c r="B1456" s="2">
        <v>389.4</v>
      </c>
      <c r="C1456" s="3">
        <v>12.236700000000001</v>
      </c>
      <c r="D1456" s="4">
        <v>18.329999999999998</v>
      </c>
      <c r="E1456" s="5">
        <v>136.6</v>
      </c>
      <c r="F1456" s="3">
        <f t="shared" si="313"/>
        <v>1991.6249999998904</v>
      </c>
      <c r="G1456" s="6">
        <v>7.9</v>
      </c>
      <c r="H1456" s="3">
        <f t="shared" si="305"/>
        <v>868.39335724743785</v>
      </c>
      <c r="I1456" s="3">
        <f t="shared" si="306"/>
        <v>27.288826385797954</v>
      </c>
      <c r="J1456" s="7">
        <f t="shared" si="314"/>
        <v>306077.61479770049</v>
      </c>
      <c r="K1456" s="3">
        <f t="shared" si="307"/>
        <v>40.877376061493408</v>
      </c>
      <c r="L1456" s="7">
        <f t="shared" si="308"/>
        <v>14407.813762819334</v>
      </c>
      <c r="M1456" s="27">
        <f t="shared" si="302"/>
        <v>18.512258455337729</v>
      </c>
      <c r="N1456" s="9"/>
      <c r="O1456" s="10">
        <f t="shared" si="303"/>
        <v>21.8518491225019</v>
      </c>
      <c r="P1456" s="10"/>
      <c r="Q1456" s="29">
        <f t="shared" si="304"/>
        <v>1.4998050819334079E-2</v>
      </c>
      <c r="R1456" s="6">
        <f t="shared" si="309"/>
        <v>1.0239219311221082</v>
      </c>
      <c r="S1456" s="6">
        <f t="shared" si="315"/>
        <v>18.754481840053902</v>
      </c>
      <c r="T1456" s="13">
        <f t="shared" si="310"/>
        <v>0.11099140275102326</v>
      </c>
      <c r="U1456" s="67">
        <f t="shared" si="311"/>
        <v>5.834582142913658E-2</v>
      </c>
      <c r="V1456" s="13">
        <f t="shared" si="312"/>
        <v>5.2645581321886681E-2</v>
      </c>
      <c r="Y1456" s="28"/>
      <c r="Z1456" s="28"/>
    </row>
    <row r="1457" spans="1:26" x14ac:dyDescent="0.35">
      <c r="A1457" s="1">
        <v>1991.09</v>
      </c>
      <c r="B1457" s="2">
        <v>387.2</v>
      </c>
      <c r="C1457" s="3">
        <v>12.28</v>
      </c>
      <c r="D1457" s="4">
        <v>17.82</v>
      </c>
      <c r="E1457" s="5">
        <v>137.19999999999999</v>
      </c>
      <c r="F1457" s="3">
        <f t="shared" si="313"/>
        <v>1991.7083333332237</v>
      </c>
      <c r="G1457" s="6">
        <v>7.65</v>
      </c>
      <c r="H1457" s="3">
        <f t="shared" si="305"/>
        <v>859.71099708454824</v>
      </c>
      <c r="I1457" s="3">
        <f t="shared" si="306"/>
        <v>27.265627696793008</v>
      </c>
      <c r="J1457" s="7">
        <f t="shared" si="314"/>
        <v>303818.23980884231</v>
      </c>
      <c r="K1457" s="3">
        <f t="shared" si="307"/>
        <v>39.566244752186599</v>
      </c>
      <c r="L1457" s="7">
        <f t="shared" si="308"/>
        <v>13982.543991202403</v>
      </c>
      <c r="M1457" s="27">
        <f t="shared" si="302"/>
        <v>18.357282591774339</v>
      </c>
      <c r="N1457" s="9"/>
      <c r="O1457" s="10">
        <f t="shared" si="303"/>
        <v>21.658412976072629</v>
      </c>
      <c r="P1457" s="10"/>
      <c r="Q1457" s="29">
        <f t="shared" si="304"/>
        <v>1.7400877305726356E-2</v>
      </c>
      <c r="R1457" s="6">
        <f t="shared" si="309"/>
        <v>1.0147411661972181</v>
      </c>
      <c r="S1457" s="6">
        <f t="shared" si="315"/>
        <v>19.119146580954936</v>
      </c>
      <c r="T1457" s="13">
        <f t="shared" si="310"/>
        <v>9.8134093264454103E-2</v>
      </c>
      <c r="U1457" s="67">
        <f t="shared" si="311"/>
        <v>5.8249776345245863E-2</v>
      </c>
      <c r="V1457" s="13">
        <f t="shared" si="312"/>
        <v>3.988431691920824E-2</v>
      </c>
      <c r="Y1457" s="28"/>
      <c r="Z1457" s="28"/>
    </row>
    <row r="1458" spans="1:26" x14ac:dyDescent="0.35">
      <c r="A1458" s="1">
        <v>1991.1</v>
      </c>
      <c r="B1458" s="2">
        <v>386.88</v>
      </c>
      <c r="C1458" s="3">
        <v>12.253299999999999</v>
      </c>
      <c r="D1458" s="4">
        <v>17.203299999999999</v>
      </c>
      <c r="E1458" s="5">
        <v>137.4</v>
      </c>
      <c r="F1458" s="3">
        <f t="shared" si="313"/>
        <v>1991.7916666665569</v>
      </c>
      <c r="G1458" s="6">
        <v>7.53</v>
      </c>
      <c r="H1458" s="3">
        <f t="shared" si="305"/>
        <v>857.75012751091697</v>
      </c>
      <c r="I1458" s="3">
        <f t="shared" si="306"/>
        <v>27.166743272925761</v>
      </c>
      <c r="J1458" s="7">
        <f t="shared" si="314"/>
        <v>303925.32781264058</v>
      </c>
      <c r="K1458" s="3">
        <f t="shared" si="307"/>
        <v>38.141368818777288</v>
      </c>
      <c r="L1458" s="7">
        <f t="shared" si="308"/>
        <v>13514.574524294871</v>
      </c>
      <c r="M1458" s="27">
        <f t="shared" si="302"/>
        <v>18.349187992002001</v>
      </c>
      <c r="N1458" s="9"/>
      <c r="O1458" s="10">
        <f t="shared" si="303"/>
        <v>21.639545015859085</v>
      </c>
      <c r="P1458" s="10"/>
      <c r="Q1458" s="29">
        <f t="shared" si="304"/>
        <v>1.8553506314309687E-2</v>
      </c>
      <c r="R1458" s="6">
        <f t="shared" si="309"/>
        <v>1.0139809192833882</v>
      </c>
      <c r="S1458" s="6">
        <f t="shared" si="315"/>
        <v>19.37274494527232</v>
      </c>
      <c r="T1458" s="13">
        <f t="shared" si="310"/>
        <v>0.10191402515917081</v>
      </c>
      <c r="U1458" s="67">
        <f t="shared" si="311"/>
        <v>5.8962949864526548E-2</v>
      </c>
      <c r="V1458" s="13">
        <f t="shared" si="312"/>
        <v>4.2951075294644259E-2</v>
      </c>
      <c r="Y1458" s="28"/>
      <c r="Z1458" s="28"/>
    </row>
    <row r="1459" spans="1:26" x14ac:dyDescent="0.35">
      <c r="A1459" s="1">
        <v>1991.11</v>
      </c>
      <c r="B1459" s="2">
        <v>385.92</v>
      </c>
      <c r="C1459" s="3">
        <v>12.226699999999999</v>
      </c>
      <c r="D1459" s="4">
        <v>16.5867</v>
      </c>
      <c r="E1459" s="5">
        <v>137.80000000000001</v>
      </c>
      <c r="F1459" s="3">
        <f t="shared" si="313"/>
        <v>1991.8749999998902</v>
      </c>
      <c r="G1459" s="6">
        <v>7.42</v>
      </c>
      <c r="H1459" s="3">
        <f t="shared" si="305"/>
        <v>853.13805283018871</v>
      </c>
      <c r="I1459" s="3">
        <f t="shared" si="306"/>
        <v>27.029081235849056</v>
      </c>
      <c r="J1459" s="7">
        <f t="shared" si="314"/>
        <v>303089.23609434359</v>
      </c>
      <c r="K1459" s="3">
        <f t="shared" si="307"/>
        <v>36.667560481132078</v>
      </c>
      <c r="L1459" s="7">
        <f t="shared" si="308"/>
        <v>13026.664159219654</v>
      </c>
      <c r="M1459" s="27">
        <f t="shared" si="302"/>
        <v>18.288868169301356</v>
      </c>
      <c r="N1459" s="9"/>
      <c r="O1459" s="10">
        <f t="shared" si="303"/>
        <v>21.560296784423297</v>
      </c>
      <c r="P1459" s="10"/>
      <c r="Q1459" s="29">
        <f t="shared" si="304"/>
        <v>1.9802084951974268E-2</v>
      </c>
      <c r="R1459" s="6">
        <f t="shared" si="309"/>
        <v>1.0296381101008161</v>
      </c>
      <c r="S1459" s="6">
        <f t="shared" si="315"/>
        <v>19.58657313727495</v>
      </c>
      <c r="T1459" s="13">
        <f t="shared" si="310"/>
        <v>0.10785172037249713</v>
      </c>
      <c r="U1459" s="67">
        <f t="shared" si="311"/>
        <v>5.7711108473060824E-2</v>
      </c>
      <c r="V1459" s="13">
        <f t="shared" si="312"/>
        <v>5.0140611899436305E-2</v>
      </c>
      <c r="Y1459" s="28"/>
      <c r="Z1459" s="28"/>
    </row>
    <row r="1460" spans="1:26" x14ac:dyDescent="0.35">
      <c r="A1460" s="1">
        <v>1991.12</v>
      </c>
      <c r="B1460" s="2">
        <v>388.51</v>
      </c>
      <c r="C1460" s="3">
        <v>12.2</v>
      </c>
      <c r="D1460" s="4">
        <v>15.97</v>
      </c>
      <c r="E1460" s="5">
        <v>137.9</v>
      </c>
      <c r="F1460" s="3">
        <f t="shared" si="313"/>
        <v>1991.9583333332234</v>
      </c>
      <c r="G1460" s="6">
        <v>7.09</v>
      </c>
      <c r="H1460" s="3">
        <f t="shared" si="305"/>
        <v>858.24084691805649</v>
      </c>
      <c r="I1460" s="3">
        <f t="shared" si="306"/>
        <v>26.950498912255259</v>
      </c>
      <c r="J1460" s="7">
        <f t="shared" si="314"/>
        <v>305699.95362744329</v>
      </c>
      <c r="K1460" s="3">
        <f t="shared" si="307"/>
        <v>35.278644887599711</v>
      </c>
      <c r="L1460" s="7">
        <f t="shared" si="308"/>
        <v>12566.029856194873</v>
      </c>
      <c r="M1460" s="27">
        <f t="shared" si="302"/>
        <v>18.441652313512741</v>
      </c>
      <c r="N1460" s="9"/>
      <c r="O1460" s="10">
        <f t="shared" si="303"/>
        <v>21.732934673031142</v>
      </c>
      <c r="P1460" s="10"/>
      <c r="Q1460" s="29">
        <f t="shared" si="304"/>
        <v>2.239228924109242E-2</v>
      </c>
      <c r="R1460" s="6">
        <f t="shared" si="309"/>
        <v>1.0101841162442249</v>
      </c>
      <c r="S1460" s="6">
        <f t="shared" si="315"/>
        <v>20.152457723361952</v>
      </c>
      <c r="T1460" s="13">
        <f t="shared" si="310"/>
        <v>0.1089524690551531</v>
      </c>
      <c r="U1460" s="67">
        <f t="shared" si="311"/>
        <v>5.1875057805703229E-2</v>
      </c>
      <c r="V1460" s="13">
        <f t="shared" si="312"/>
        <v>5.7077411249449872E-2</v>
      </c>
      <c r="Y1460" s="28"/>
      <c r="Z1460" s="28"/>
    </row>
    <row r="1461" spans="1:26" x14ac:dyDescent="0.35">
      <c r="A1461" s="1">
        <v>1992.01</v>
      </c>
      <c r="B1461" s="2">
        <v>416.08</v>
      </c>
      <c r="C1461" s="3">
        <v>12.24</v>
      </c>
      <c r="D1461" s="4">
        <v>16.046700000000001</v>
      </c>
      <c r="E1461" s="5">
        <v>138.1</v>
      </c>
      <c r="F1461" s="3">
        <f t="shared" si="313"/>
        <v>1992.0416666665567</v>
      </c>
      <c r="G1461" s="6">
        <v>7.03</v>
      </c>
      <c r="H1461" s="3">
        <f t="shared" si="305"/>
        <v>917.81342737147008</v>
      </c>
      <c r="I1461" s="3">
        <f t="shared" si="306"/>
        <v>26.999702824040554</v>
      </c>
      <c r="J1461" s="7">
        <f t="shared" si="314"/>
        <v>327720.75638350868</v>
      </c>
      <c r="K1461" s="3">
        <f t="shared" si="307"/>
        <v>35.396742753801604</v>
      </c>
      <c r="L1461" s="7">
        <f t="shared" si="308"/>
        <v>12639.003704718443</v>
      </c>
      <c r="M1461" s="27">
        <f t="shared" si="302"/>
        <v>19.773068211462661</v>
      </c>
      <c r="N1461" s="9"/>
      <c r="O1461" s="10">
        <f t="shared" si="303"/>
        <v>23.291329926002</v>
      </c>
      <c r="P1461" s="10"/>
      <c r="Q1461" s="29">
        <f t="shared" si="304"/>
        <v>1.9160569763829301E-2</v>
      </c>
      <c r="R1461" s="6">
        <f t="shared" si="309"/>
        <v>0.98406550187061759</v>
      </c>
      <c r="S1461" s="6">
        <f t="shared" si="315"/>
        <v>20.328210157124552</v>
      </c>
      <c r="T1461" s="13">
        <f t="shared" si="310"/>
        <v>0.10068838924166124</v>
      </c>
      <c r="U1461" s="67">
        <f t="shared" si="311"/>
        <v>5.15763884232876E-2</v>
      </c>
      <c r="V1461" s="13">
        <f t="shared" si="312"/>
        <v>4.9112000818373636E-2</v>
      </c>
      <c r="Y1461" s="28"/>
      <c r="Z1461" s="28"/>
    </row>
    <row r="1462" spans="1:26" x14ac:dyDescent="0.35">
      <c r="A1462" s="1">
        <v>1992.02</v>
      </c>
      <c r="B1462" s="2">
        <v>412.56</v>
      </c>
      <c r="C1462" s="3">
        <v>12.28</v>
      </c>
      <c r="D1462" s="4">
        <v>16.1233</v>
      </c>
      <c r="E1462" s="5">
        <v>138.6</v>
      </c>
      <c r="F1462" s="3">
        <f t="shared" si="313"/>
        <v>1992.12499999989</v>
      </c>
      <c r="G1462" s="6">
        <v>7.34</v>
      </c>
      <c r="H1462" s="3">
        <f t="shared" si="305"/>
        <v>906.76580259740274</v>
      </c>
      <c r="I1462" s="3">
        <f t="shared" si="306"/>
        <v>26.990217316017318</v>
      </c>
      <c r="J1462" s="7">
        <f t="shared" si="314"/>
        <v>324579.12506165094</v>
      </c>
      <c r="K1462" s="3">
        <f t="shared" si="307"/>
        <v>35.437408049783556</v>
      </c>
      <c r="L1462" s="7">
        <f t="shared" si="308"/>
        <v>12684.910333300651</v>
      </c>
      <c r="M1462" s="27">
        <f t="shared" si="302"/>
        <v>19.582982970386759</v>
      </c>
      <c r="N1462" s="9"/>
      <c r="O1462" s="10">
        <f t="shared" si="303"/>
        <v>23.058298827241973</v>
      </c>
      <c r="P1462" s="10"/>
      <c r="Q1462" s="29">
        <f t="shared" si="304"/>
        <v>1.6596949753805719E-2</v>
      </c>
      <c r="R1462" s="6">
        <f t="shared" si="309"/>
        <v>0.99217913819458503</v>
      </c>
      <c r="S1462" s="6">
        <f t="shared" si="315"/>
        <v>19.932124780869682</v>
      </c>
      <c r="T1462" s="13">
        <f t="shared" si="310"/>
        <v>9.756520998755569E-2</v>
      </c>
      <c r="U1462" s="67">
        <f t="shared" si="311"/>
        <v>5.4737905223336547E-2</v>
      </c>
      <c r="V1462" s="13">
        <f t="shared" si="312"/>
        <v>4.2827304764219143E-2</v>
      </c>
      <c r="Y1462" s="28"/>
      <c r="Z1462" s="28"/>
    </row>
    <row r="1463" spans="1:26" x14ac:dyDescent="0.35">
      <c r="A1463" s="1">
        <v>1992.03</v>
      </c>
      <c r="B1463" s="2">
        <v>407.36</v>
      </c>
      <c r="C1463" s="3">
        <v>12.32</v>
      </c>
      <c r="D1463" s="4">
        <v>16.190000000000001</v>
      </c>
      <c r="E1463" s="5">
        <v>139.30000000000001</v>
      </c>
      <c r="F1463" s="3">
        <f t="shared" si="313"/>
        <v>1992.2083333332232</v>
      </c>
      <c r="G1463" s="6">
        <v>7.54</v>
      </c>
      <c r="H1463" s="3">
        <f t="shared" si="305"/>
        <v>890.83754084709267</v>
      </c>
      <c r="I1463" s="3">
        <f t="shared" si="306"/>
        <v>26.942062311557788</v>
      </c>
      <c r="J1463" s="7">
        <f t="shared" si="314"/>
        <v>319681.22823730746</v>
      </c>
      <c r="K1463" s="3">
        <f t="shared" si="307"/>
        <v>35.405193898061739</v>
      </c>
      <c r="L1463" s="7">
        <f t="shared" si="308"/>
        <v>12705.319828068557</v>
      </c>
      <c r="M1463" s="27">
        <f t="shared" si="302"/>
        <v>19.283561861298573</v>
      </c>
      <c r="N1463" s="9"/>
      <c r="O1463" s="10">
        <f t="shared" si="303"/>
        <v>22.698465263289908</v>
      </c>
      <c r="P1463" s="10"/>
      <c r="Q1463" s="29">
        <f t="shared" si="304"/>
        <v>1.6023313388900957E-2</v>
      </c>
      <c r="R1463" s="6">
        <f t="shared" si="309"/>
        <v>1.0104755563451913</v>
      </c>
      <c r="S1463" s="6">
        <f t="shared" si="315"/>
        <v>19.676860305121114</v>
      </c>
      <c r="T1463" s="13">
        <f t="shared" si="310"/>
        <v>0.10393468426540986</v>
      </c>
      <c r="U1463" s="67">
        <f t="shared" si="311"/>
        <v>5.28993096145427E-2</v>
      </c>
      <c r="V1463" s="13">
        <f t="shared" si="312"/>
        <v>5.103537465086716E-2</v>
      </c>
      <c r="Y1463" s="28"/>
      <c r="Z1463" s="28"/>
    </row>
    <row r="1464" spans="1:26" x14ac:dyDescent="0.35">
      <c r="A1464" s="1">
        <v>1992.04</v>
      </c>
      <c r="B1464" s="2">
        <v>407.41</v>
      </c>
      <c r="C1464" s="3">
        <v>12.32</v>
      </c>
      <c r="D1464" s="4">
        <v>16.4833</v>
      </c>
      <c r="E1464" s="5">
        <v>139.5</v>
      </c>
      <c r="F1464" s="3">
        <f t="shared" si="313"/>
        <v>1992.2916666665565</v>
      </c>
      <c r="G1464" s="6">
        <v>7.48</v>
      </c>
      <c r="H1464" s="3">
        <f t="shared" si="305"/>
        <v>889.66954043010765</v>
      </c>
      <c r="I1464" s="3">
        <f t="shared" si="306"/>
        <v>26.903435698924731</v>
      </c>
      <c r="J1464" s="7">
        <f t="shared" si="314"/>
        <v>320066.62114796066</v>
      </c>
      <c r="K1464" s="3">
        <f t="shared" si="307"/>
        <v>35.994918965591403</v>
      </c>
      <c r="L1464" s="7">
        <f t="shared" si="308"/>
        <v>12949.495928838713</v>
      </c>
      <c r="M1464" s="27">
        <f t="shared" si="302"/>
        <v>19.301229507881061</v>
      </c>
      <c r="N1464" s="9"/>
      <c r="O1464" s="10">
        <f t="shared" si="303"/>
        <v>22.712689513614691</v>
      </c>
      <c r="P1464" s="10"/>
      <c r="Q1464" s="29">
        <f t="shared" si="304"/>
        <v>1.6285934688981159E-2</v>
      </c>
      <c r="R1464" s="6">
        <f t="shared" si="309"/>
        <v>1.0125464539191733</v>
      </c>
      <c r="S1464" s="6">
        <f t="shared" si="315"/>
        <v>19.854480290303808</v>
      </c>
      <c r="T1464" s="13">
        <f t="shared" si="310"/>
        <v>9.9247300865846988E-2</v>
      </c>
      <c r="U1464" s="67">
        <f t="shared" si="311"/>
        <v>5.2394119366989456E-2</v>
      </c>
      <c r="V1464" s="13">
        <f t="shared" si="312"/>
        <v>4.6853181498857532E-2</v>
      </c>
      <c r="Y1464" s="28"/>
      <c r="Z1464" s="28"/>
    </row>
    <row r="1465" spans="1:26" x14ac:dyDescent="0.35">
      <c r="A1465" s="1">
        <v>1992.05</v>
      </c>
      <c r="B1465" s="2">
        <v>414.81</v>
      </c>
      <c r="C1465" s="3">
        <v>12.32</v>
      </c>
      <c r="D1465" s="4">
        <v>16.7667</v>
      </c>
      <c r="E1465" s="5">
        <v>139.69999999999999</v>
      </c>
      <c r="F1465" s="3">
        <f t="shared" si="313"/>
        <v>1992.3749999998897</v>
      </c>
      <c r="G1465" s="6">
        <v>7.39</v>
      </c>
      <c r="H1465" s="3">
        <f t="shared" si="305"/>
        <v>904.53225118110242</v>
      </c>
      <c r="I1465" s="3">
        <f t="shared" si="306"/>
        <v>26.864919685039375</v>
      </c>
      <c r="J1465" s="7">
        <f t="shared" si="314"/>
        <v>326219.02309985954</v>
      </c>
      <c r="K1465" s="3">
        <f t="shared" si="307"/>
        <v>36.561367604151755</v>
      </c>
      <c r="L1465" s="7">
        <f t="shared" si="308"/>
        <v>13185.835670809322</v>
      </c>
      <c r="M1465" s="27">
        <f t="shared" si="302"/>
        <v>19.662279795641705</v>
      </c>
      <c r="N1465" s="9"/>
      <c r="O1465" s="10">
        <f t="shared" si="303"/>
        <v>23.130349591325825</v>
      </c>
      <c r="P1465" s="10"/>
      <c r="Q1465" s="29">
        <f t="shared" si="304"/>
        <v>1.5402822169063267E-2</v>
      </c>
      <c r="R1465" s="6">
        <f t="shared" si="309"/>
        <v>1.0153293568561221</v>
      </c>
      <c r="S1465" s="6">
        <f t="shared" si="315"/>
        <v>20.074802533454232</v>
      </c>
      <c r="T1465" s="13">
        <f t="shared" si="310"/>
        <v>9.4022837076815913E-2</v>
      </c>
      <c r="U1465" s="67">
        <f t="shared" si="311"/>
        <v>5.2093917979996407E-2</v>
      </c>
      <c r="V1465" s="13">
        <f t="shared" si="312"/>
        <v>4.1928919096819506E-2</v>
      </c>
      <c r="Y1465" s="28"/>
      <c r="Z1465" s="28"/>
    </row>
    <row r="1466" spans="1:26" x14ac:dyDescent="0.35">
      <c r="A1466" s="1">
        <v>1992.06</v>
      </c>
      <c r="B1466" s="2">
        <v>408.27</v>
      </c>
      <c r="C1466" s="3">
        <v>12.32</v>
      </c>
      <c r="D1466" s="4">
        <v>17.05</v>
      </c>
      <c r="E1466" s="5">
        <v>140.19999999999999</v>
      </c>
      <c r="F1466" s="3">
        <f t="shared" si="313"/>
        <v>1992.458333333223</v>
      </c>
      <c r="G1466" s="6">
        <v>7.26</v>
      </c>
      <c r="H1466" s="3">
        <f t="shared" si="305"/>
        <v>887.0961614122682</v>
      </c>
      <c r="I1466" s="3">
        <f t="shared" si="306"/>
        <v>26.769110413694726</v>
      </c>
      <c r="J1466" s="7">
        <f t="shared" si="314"/>
        <v>320735.22959528706</v>
      </c>
      <c r="K1466" s="3">
        <f t="shared" si="307"/>
        <v>37.046536733238234</v>
      </c>
      <c r="L1466" s="7">
        <f t="shared" si="308"/>
        <v>13394.409740122088</v>
      </c>
      <c r="M1466" s="27">
        <f t="shared" si="302"/>
        <v>19.31536596764461</v>
      </c>
      <c r="N1466" s="9"/>
      <c r="O1466" s="10">
        <f t="shared" si="303"/>
        <v>22.716805900471634</v>
      </c>
      <c r="P1466" s="10"/>
      <c r="Q1466" s="29">
        <f t="shared" si="304"/>
        <v>1.6695001272217104E-2</v>
      </c>
      <c r="R1466" s="6">
        <f t="shared" si="309"/>
        <v>1.0362324502452476</v>
      </c>
      <c r="S1466" s="6">
        <f t="shared" si="315"/>
        <v>20.309845416827471</v>
      </c>
      <c r="T1466" s="13">
        <f t="shared" si="310"/>
        <v>8.9151160617102931E-2</v>
      </c>
      <c r="U1466" s="67">
        <f t="shared" si="311"/>
        <v>5.3132868783135168E-2</v>
      </c>
      <c r="V1466" s="13">
        <f t="shared" si="312"/>
        <v>3.6018291833967764E-2</v>
      </c>
      <c r="Y1466" s="28"/>
      <c r="Z1466" s="28"/>
    </row>
    <row r="1467" spans="1:26" x14ac:dyDescent="0.35">
      <c r="A1467" s="1">
        <v>1992.07</v>
      </c>
      <c r="B1467" s="2">
        <v>415.05</v>
      </c>
      <c r="C1467" s="3">
        <v>12.343299999999999</v>
      </c>
      <c r="D1467" s="4">
        <v>17.38</v>
      </c>
      <c r="E1467" s="5">
        <v>140.5</v>
      </c>
      <c r="F1467" s="3">
        <f t="shared" si="313"/>
        <v>1992.5416666665562</v>
      </c>
      <c r="G1467" s="6">
        <v>6.84</v>
      </c>
      <c r="H1467" s="3">
        <f t="shared" si="305"/>
        <v>899.90225231316731</v>
      </c>
      <c r="I1467" s="3">
        <f t="shared" si="306"/>
        <v>26.762470716725979</v>
      </c>
      <c r="J1467" s="7">
        <f t="shared" si="314"/>
        <v>326171.69783205155</v>
      </c>
      <c r="K1467" s="3">
        <f t="shared" si="307"/>
        <v>37.682932526690387</v>
      </c>
      <c r="L1467" s="7">
        <f t="shared" si="308"/>
        <v>13658.267939576086</v>
      </c>
      <c r="M1467" s="27">
        <f t="shared" si="302"/>
        <v>19.62074069482442</v>
      </c>
      <c r="N1467" s="9"/>
      <c r="O1467" s="10">
        <f t="shared" si="303"/>
        <v>23.070543662535268</v>
      </c>
      <c r="P1467" s="10"/>
      <c r="Q1467" s="29">
        <f t="shared" si="304"/>
        <v>1.9777611352638592E-2</v>
      </c>
      <c r="R1467" s="6">
        <f t="shared" si="309"/>
        <v>1.0238658423844582</v>
      </c>
      <c r="S1467" s="6">
        <f t="shared" si="315"/>
        <v>21.000783398074475</v>
      </c>
      <c r="T1467" s="13">
        <f t="shared" si="310"/>
        <v>7.4895659986007779E-2</v>
      </c>
      <c r="U1467" s="67">
        <f t="shared" si="311"/>
        <v>5.2229038110436443E-2</v>
      </c>
      <c r="V1467" s="13">
        <f t="shared" si="312"/>
        <v>2.2666621875571336E-2</v>
      </c>
      <c r="Y1467" s="28"/>
      <c r="Z1467" s="28"/>
    </row>
    <row r="1468" spans="1:26" x14ac:dyDescent="0.35">
      <c r="A1468" s="1">
        <v>1992.08</v>
      </c>
      <c r="B1468" s="2">
        <v>417.93</v>
      </c>
      <c r="C1468" s="3">
        <v>12.3667</v>
      </c>
      <c r="D1468" s="4">
        <v>17.71</v>
      </c>
      <c r="E1468" s="5">
        <v>140.9</v>
      </c>
      <c r="F1468" s="3">
        <f t="shared" si="313"/>
        <v>1992.6249999998895</v>
      </c>
      <c r="G1468" s="6">
        <v>6.59</v>
      </c>
      <c r="H1468" s="3">
        <f t="shared" si="305"/>
        <v>903.57415166784961</v>
      </c>
      <c r="I1468" s="3">
        <f t="shared" si="306"/>
        <v>26.737086261887864</v>
      </c>
      <c r="J1468" s="7">
        <f t="shared" si="314"/>
        <v>328310.16310454678</v>
      </c>
      <c r="K1468" s="3">
        <f t="shared" si="307"/>
        <v>38.289422214336412</v>
      </c>
      <c r="L1468" s="7">
        <f t="shared" si="308"/>
        <v>13912.313039460012</v>
      </c>
      <c r="M1468" s="27">
        <f t="shared" si="302"/>
        <v>19.72213749835154</v>
      </c>
      <c r="N1468" s="9"/>
      <c r="O1468" s="10">
        <f t="shared" si="303"/>
        <v>23.184600663955507</v>
      </c>
      <c r="P1468" s="10"/>
      <c r="Q1468" s="29">
        <f t="shared" si="304"/>
        <v>2.2097910826092214E-2</v>
      </c>
      <c r="R1468" s="6">
        <f t="shared" si="309"/>
        <v>1.0179381983966895</v>
      </c>
      <c r="S1468" s="6">
        <f t="shared" si="315"/>
        <v>21.44094295412868</v>
      </c>
      <c r="T1468" s="13">
        <f t="shared" si="310"/>
        <v>7.505211772335052E-2</v>
      </c>
      <c r="U1468" s="67">
        <f t="shared" si="311"/>
        <v>5.3354955817823901E-2</v>
      </c>
      <c r="V1468" s="13">
        <f t="shared" si="312"/>
        <v>2.1697161905526618E-2</v>
      </c>
      <c r="Y1468" s="28"/>
      <c r="Z1468" s="28"/>
    </row>
    <row r="1469" spans="1:26" x14ac:dyDescent="0.35">
      <c r="A1469" s="1">
        <v>1992.09</v>
      </c>
      <c r="B1469" s="2">
        <v>418.48</v>
      </c>
      <c r="C1469" s="3">
        <v>12.4</v>
      </c>
      <c r="D1469" s="4">
        <v>18.04</v>
      </c>
      <c r="E1469" s="5">
        <v>141.30000000000001</v>
      </c>
      <c r="F1469" s="3">
        <f t="shared" si="313"/>
        <v>1992.7083333332228</v>
      </c>
      <c r="G1469" s="6">
        <v>6.42</v>
      </c>
      <c r="H1469" s="3">
        <f t="shared" si="305"/>
        <v>902.20200934182594</v>
      </c>
      <c r="I1469" s="3">
        <f t="shared" si="306"/>
        <v>26.733188959660296</v>
      </c>
      <c r="J1469" s="7">
        <f t="shared" si="314"/>
        <v>328621.05055552087</v>
      </c>
      <c r="K1469" s="3">
        <f t="shared" si="307"/>
        <v>38.892478131634817</v>
      </c>
      <c r="L1469" s="7">
        <f t="shared" si="308"/>
        <v>14166.325157765237</v>
      </c>
      <c r="M1469" s="27">
        <f t="shared" si="302"/>
        <v>19.70876642474531</v>
      </c>
      <c r="N1469" s="9"/>
      <c r="O1469" s="10">
        <f t="shared" si="303"/>
        <v>23.164274166851865</v>
      </c>
      <c r="P1469" s="10"/>
      <c r="Q1469" s="29">
        <f t="shared" si="304"/>
        <v>2.3914247386812436E-2</v>
      </c>
      <c r="R1469" s="6">
        <f t="shared" si="309"/>
        <v>0.99299722717856842</v>
      </c>
      <c r="S1469" s="6">
        <f t="shared" si="315"/>
        <v>21.76376983248166</v>
      </c>
      <c r="T1469" s="13">
        <f t="shared" si="310"/>
        <v>6.9544877641060321E-2</v>
      </c>
      <c r="U1469" s="67">
        <f t="shared" si="311"/>
        <v>5.5295238713414685E-2</v>
      </c>
      <c r="V1469" s="13">
        <f t="shared" si="312"/>
        <v>1.4249638927645636E-2</v>
      </c>
      <c r="Y1469" s="28"/>
      <c r="Z1469" s="28"/>
    </row>
    <row r="1470" spans="1:26" x14ac:dyDescent="0.35">
      <c r="A1470" s="1">
        <v>1992.1</v>
      </c>
      <c r="B1470" s="2">
        <v>412.5</v>
      </c>
      <c r="C1470" s="3">
        <v>12.386699999999999</v>
      </c>
      <c r="D1470" s="4">
        <v>18.39</v>
      </c>
      <c r="E1470" s="5">
        <v>141.80000000000001</v>
      </c>
      <c r="F1470" s="3">
        <f t="shared" si="313"/>
        <v>1992.791666666556</v>
      </c>
      <c r="G1470" s="6">
        <v>6.59</v>
      </c>
      <c r="H1470" s="3">
        <f t="shared" si="305"/>
        <v>886.1739245416079</v>
      </c>
      <c r="I1470" s="3">
        <f t="shared" si="306"/>
        <v>26.610352851198869</v>
      </c>
      <c r="J1470" s="7">
        <f t="shared" si="314"/>
        <v>323590.64807804947</v>
      </c>
      <c r="K1470" s="3">
        <f t="shared" si="307"/>
        <v>39.507244781382234</v>
      </c>
      <c r="L1470" s="7">
        <f t="shared" si="308"/>
        <v>14426.259437952316</v>
      </c>
      <c r="M1470" s="27">
        <f t="shared" si="302"/>
        <v>19.370271076906981</v>
      </c>
      <c r="N1470" s="9"/>
      <c r="O1470" s="10">
        <f t="shared" si="303"/>
        <v>22.763052023573344</v>
      </c>
      <c r="P1470" s="10"/>
      <c r="Q1470" s="29">
        <f t="shared" si="304"/>
        <v>2.314994189653171E-2</v>
      </c>
      <c r="R1470" s="6">
        <f t="shared" si="309"/>
        <v>0.98539668996090102</v>
      </c>
      <c r="S1470" s="6">
        <f t="shared" si="315"/>
        <v>21.535159418551128</v>
      </c>
      <c r="T1470" s="13">
        <f t="shared" si="310"/>
        <v>6.9546367268539466E-2</v>
      </c>
      <c r="U1470" s="67">
        <f t="shared" si="311"/>
        <v>5.5969470126490783E-2</v>
      </c>
      <c r="V1470" s="13">
        <f t="shared" si="312"/>
        <v>1.3576897142048683E-2</v>
      </c>
      <c r="Y1470" s="28"/>
      <c r="Z1470" s="28"/>
    </row>
    <row r="1471" spans="1:26" x14ac:dyDescent="0.35">
      <c r="A1471" s="1">
        <v>1992.11</v>
      </c>
      <c r="B1471" s="2">
        <v>422.84</v>
      </c>
      <c r="C1471" s="3">
        <v>12.3833</v>
      </c>
      <c r="D1471" s="4">
        <v>18.739999999999998</v>
      </c>
      <c r="E1471" s="5">
        <v>142</v>
      </c>
      <c r="F1471" s="3">
        <f t="shared" si="313"/>
        <v>1992.8749999998893</v>
      </c>
      <c r="G1471" s="6">
        <v>6.87</v>
      </c>
      <c r="H1471" s="3">
        <f t="shared" si="305"/>
        <v>907.10793211267605</v>
      </c>
      <c r="I1471" s="3">
        <f t="shared" si="306"/>
        <v>26.565579547183102</v>
      </c>
      <c r="J1471" s="7">
        <f t="shared" si="314"/>
        <v>332043.18013134156</v>
      </c>
      <c r="K1471" s="3">
        <f t="shared" si="307"/>
        <v>40.20244690140845</v>
      </c>
      <c r="L1471" s="7">
        <f t="shared" si="308"/>
        <v>14715.942663090864</v>
      </c>
      <c r="M1471" s="27">
        <f t="shared" si="302"/>
        <v>19.833656038801244</v>
      </c>
      <c r="N1471" s="9"/>
      <c r="O1471" s="10">
        <f t="shared" si="303"/>
        <v>23.303331550784868</v>
      </c>
      <c r="P1471" s="10"/>
      <c r="Q1471" s="29">
        <f t="shared" si="304"/>
        <v>1.950157027850364E-2</v>
      </c>
      <c r="R1471" s="6">
        <f t="shared" si="309"/>
        <v>1.0129335817200111</v>
      </c>
      <c r="S1471" s="6">
        <f t="shared" si="315"/>
        <v>21.190786534441987</v>
      </c>
      <c r="T1471" s="13">
        <f t="shared" si="310"/>
        <v>7.3658714499208244E-2</v>
      </c>
      <c r="U1471" s="67">
        <f t="shared" si="311"/>
        <v>5.7069939844241357E-2</v>
      </c>
      <c r="V1471" s="13">
        <f t="shared" si="312"/>
        <v>1.6588774654966887E-2</v>
      </c>
      <c r="Y1471" s="28"/>
      <c r="Z1471" s="28"/>
    </row>
    <row r="1472" spans="1:26" x14ac:dyDescent="0.35">
      <c r="A1472" s="1">
        <v>1992.12</v>
      </c>
      <c r="B1472" s="2">
        <v>435.64</v>
      </c>
      <c r="C1472" s="3">
        <v>12.39</v>
      </c>
      <c r="D1472" s="4">
        <v>19.09</v>
      </c>
      <c r="E1472" s="5">
        <v>141.9</v>
      </c>
      <c r="F1472" s="3">
        <f t="shared" si="313"/>
        <v>1992.9583333332225</v>
      </c>
      <c r="G1472" s="6">
        <v>6.77</v>
      </c>
      <c r="H1472" s="3">
        <f t="shared" si="305"/>
        <v>935.22605750528544</v>
      </c>
      <c r="I1472" s="3">
        <f t="shared" si="306"/>
        <v>26.598684355179707</v>
      </c>
      <c r="J1472" s="7">
        <f t="shared" si="314"/>
        <v>343147.06762164849</v>
      </c>
      <c r="K1472" s="3">
        <f t="shared" si="307"/>
        <v>40.982153699788583</v>
      </c>
      <c r="L1472" s="7">
        <f t="shared" si="308"/>
        <v>15036.905520377535</v>
      </c>
      <c r="M1472" s="27">
        <f t="shared" si="302"/>
        <v>20.448606721242978</v>
      </c>
      <c r="N1472" s="9"/>
      <c r="O1472" s="10">
        <f t="shared" si="303"/>
        <v>24.02018632473111</v>
      </c>
      <c r="P1472" s="10"/>
      <c r="Q1472" s="29">
        <f t="shared" si="304"/>
        <v>1.9336711772753874E-2</v>
      </c>
      <c r="R1472" s="6">
        <f t="shared" si="309"/>
        <v>1.0179889555372019</v>
      </c>
      <c r="S1472" s="6">
        <f t="shared" si="315"/>
        <v>21.479986054539136</v>
      </c>
      <c r="T1472" s="13">
        <f t="shared" si="310"/>
        <v>6.9257000163746918E-2</v>
      </c>
      <c r="U1472" s="67">
        <f t="shared" si="311"/>
        <v>5.6398787313599597E-2</v>
      </c>
      <c r="V1472" s="13">
        <f t="shared" si="312"/>
        <v>1.2858212850147321E-2</v>
      </c>
      <c r="Y1472" s="28"/>
      <c r="Z1472" s="28"/>
    </row>
    <row r="1473" spans="1:26" x14ac:dyDescent="0.35">
      <c r="A1473" s="1">
        <v>1993.01</v>
      </c>
      <c r="B1473" s="2">
        <v>435.23</v>
      </c>
      <c r="C1473" s="3">
        <v>12.4133</v>
      </c>
      <c r="D1473" s="4">
        <v>19.34</v>
      </c>
      <c r="E1473" s="5">
        <v>142.6</v>
      </c>
      <c r="F1473" s="3">
        <f t="shared" si="313"/>
        <v>1993.0416666665558</v>
      </c>
      <c r="G1473" s="6">
        <v>6.6</v>
      </c>
      <c r="H1473" s="3">
        <f t="shared" si="305"/>
        <v>929.75932447405341</v>
      </c>
      <c r="I1473" s="3">
        <f t="shared" si="306"/>
        <v>26.517890362552599</v>
      </c>
      <c r="J1473" s="7">
        <f t="shared" si="314"/>
        <v>341952.06379658362</v>
      </c>
      <c r="K1473" s="3">
        <f t="shared" si="307"/>
        <v>41.31504109396915</v>
      </c>
      <c r="L1473" s="7">
        <f t="shared" si="308"/>
        <v>15195.075968627914</v>
      </c>
      <c r="M1473" s="27">
        <f t="shared" ref="M1473:M1536" si="316">H1473/AVERAGE(K1353:K1472)</f>
        <v>20.323410802995721</v>
      </c>
      <c r="N1473" s="9"/>
      <c r="O1473" s="10">
        <f t="shared" ref="O1473:O1536" si="317">J1473/AVERAGE(L1353:L1472)</f>
        <v>23.867950224169547</v>
      </c>
      <c r="P1473" s="10"/>
      <c r="Q1473" s="29">
        <f t="shared" ref="Q1473:Q1536" si="318">1/M1473-(G1473/100-(((E1473/E1353)^(1/10))-1))</f>
        <v>2.163634959938595E-2</v>
      </c>
      <c r="R1473" s="6">
        <f t="shared" si="309"/>
        <v>1.0305714011765221</v>
      </c>
      <c r="S1473" s="6">
        <f t="shared" si="315"/>
        <v>21.759050055303792</v>
      </c>
      <c r="T1473" s="13">
        <f t="shared" si="310"/>
        <v>6.892055442254974E-2</v>
      </c>
      <c r="U1473" s="67">
        <f t="shared" si="311"/>
        <v>5.4752609652403361E-2</v>
      </c>
      <c r="V1473" s="13">
        <f t="shared" si="312"/>
        <v>1.4167944770146379E-2</v>
      </c>
      <c r="Y1473" s="28"/>
      <c r="Z1473" s="28"/>
    </row>
    <row r="1474" spans="1:26" x14ac:dyDescent="0.35">
      <c r="A1474" s="1">
        <v>1993.02</v>
      </c>
      <c r="B1474" s="2">
        <v>441.7</v>
      </c>
      <c r="C1474" s="3">
        <v>12.4467</v>
      </c>
      <c r="D1474" s="4">
        <v>19.59</v>
      </c>
      <c r="E1474" s="5">
        <v>143.1</v>
      </c>
      <c r="F1474" s="3">
        <f t="shared" si="313"/>
        <v>1993.124999999889</v>
      </c>
      <c r="G1474" s="6">
        <v>6.26</v>
      </c>
      <c r="H1474" s="3">
        <f t="shared" si="305"/>
        <v>940.2839224318659</v>
      </c>
      <c r="I1474" s="3">
        <f t="shared" si="306"/>
        <v>26.496336647798746</v>
      </c>
      <c r="J1474" s="7">
        <f t="shared" si="314"/>
        <v>346634.93992126948</v>
      </c>
      <c r="K1474" s="3">
        <f t="shared" si="307"/>
        <v>41.702879874213842</v>
      </c>
      <c r="L1474" s="7">
        <f t="shared" si="308"/>
        <v>15373.734374140071</v>
      </c>
      <c r="M1474" s="27">
        <f t="shared" si="316"/>
        <v>20.545336792900457</v>
      </c>
      <c r="N1474" s="9"/>
      <c r="O1474" s="10">
        <f t="shared" si="317"/>
        <v>24.122919609042572</v>
      </c>
      <c r="P1474" s="10"/>
      <c r="Q1474" s="29">
        <f t="shared" si="318"/>
        <v>2.4762232417321603E-2</v>
      </c>
      <c r="R1474" s="6">
        <f t="shared" si="309"/>
        <v>1.0261243281280923</v>
      </c>
      <c r="S1474" s="6">
        <f t="shared" si="315"/>
        <v>22.345903010180429</v>
      </c>
      <c r="T1474" s="13">
        <f t="shared" si="310"/>
        <v>5.9600835986601153E-2</v>
      </c>
      <c r="U1474" s="67">
        <f t="shared" si="311"/>
        <v>5.2780395368372313E-2</v>
      </c>
      <c r="V1474" s="13">
        <f t="shared" si="312"/>
        <v>6.8204406182288402E-3</v>
      </c>
      <c r="Y1474" s="28"/>
      <c r="Z1474" s="28"/>
    </row>
    <row r="1475" spans="1:26" x14ac:dyDescent="0.35">
      <c r="A1475" s="1">
        <v>1993.03</v>
      </c>
      <c r="B1475" s="2">
        <v>450.16</v>
      </c>
      <c r="C1475" s="3">
        <v>12.48</v>
      </c>
      <c r="D1475" s="4">
        <v>19.84</v>
      </c>
      <c r="E1475" s="5">
        <v>143.6</v>
      </c>
      <c r="F1475" s="3">
        <f t="shared" si="313"/>
        <v>1993.2083333332223</v>
      </c>
      <c r="G1475" s="6">
        <v>5.98</v>
      </c>
      <c r="H1475" s="3">
        <f t="shared" si="305"/>
        <v>954.95675933147652</v>
      </c>
      <c r="I1475" s="3">
        <f t="shared" si="306"/>
        <v>26.474720891364903</v>
      </c>
      <c r="J1475" s="7">
        <f t="shared" si="314"/>
        <v>352857.39366251795</v>
      </c>
      <c r="K1475" s="3">
        <f t="shared" si="307"/>
        <v>42.088017827298053</v>
      </c>
      <c r="L1475" s="7">
        <f t="shared" si="308"/>
        <v>15551.560978906067</v>
      </c>
      <c r="M1475" s="27">
        <f t="shared" si="316"/>
        <v>20.855200148690923</v>
      </c>
      <c r="N1475" s="9"/>
      <c r="O1475" s="10">
        <f t="shared" si="317"/>
        <v>24.480250697934402</v>
      </c>
      <c r="P1475" s="10"/>
      <c r="Q1475" s="29">
        <f t="shared" si="318"/>
        <v>2.7201413706418535E-2</v>
      </c>
      <c r="R1475" s="6">
        <f t="shared" si="309"/>
        <v>1.0057303710261363</v>
      </c>
      <c r="S1475" s="6">
        <f t="shared" si="315"/>
        <v>22.849836012483646</v>
      </c>
      <c r="T1475" s="13">
        <f t="shared" si="310"/>
        <v>5.8458949850014319E-2</v>
      </c>
      <c r="U1475" s="67">
        <f t="shared" si="311"/>
        <v>5.0921333723028761E-2</v>
      </c>
      <c r="V1475" s="13">
        <f t="shared" si="312"/>
        <v>7.5376161269855579E-3</v>
      </c>
      <c r="Y1475" s="28"/>
      <c r="Z1475" s="28"/>
    </row>
    <row r="1476" spans="1:26" x14ac:dyDescent="0.35">
      <c r="A1476" s="1">
        <v>1993.04</v>
      </c>
      <c r="B1476" s="2">
        <v>443.08</v>
      </c>
      <c r="C1476" s="3">
        <v>12.4933</v>
      </c>
      <c r="D1476" s="4">
        <v>19.670000000000002</v>
      </c>
      <c r="E1476" s="5">
        <v>144</v>
      </c>
      <c r="F1476" s="3">
        <f t="shared" si="313"/>
        <v>1993.2916666665556</v>
      </c>
      <c r="G1476" s="6">
        <v>5.97</v>
      </c>
      <c r="H1476" s="3">
        <f t="shared" si="305"/>
        <v>937.32650916666671</v>
      </c>
      <c r="I1476" s="3">
        <f t="shared" si="306"/>
        <v>26.429315872916668</v>
      </c>
      <c r="J1476" s="7">
        <f t="shared" si="314"/>
        <v>347156.80483831762</v>
      </c>
      <c r="K1476" s="3">
        <f t="shared" si="307"/>
        <v>41.611475208333339</v>
      </c>
      <c r="L1476" s="7">
        <f t="shared" si="308"/>
        <v>15411.605920307187</v>
      </c>
      <c r="M1476" s="27">
        <f t="shared" si="316"/>
        <v>20.45736201664219</v>
      </c>
      <c r="N1476" s="9"/>
      <c r="O1476" s="10">
        <f t="shared" si="317"/>
        <v>24.007988301251114</v>
      </c>
      <c r="P1476" s="10"/>
      <c r="Q1476" s="29">
        <f t="shared" si="318"/>
        <v>2.778273053625141E-2</v>
      </c>
      <c r="R1476" s="6">
        <f t="shared" si="309"/>
        <v>0.99976214427287224</v>
      </c>
      <c r="S1476" s="6">
        <f t="shared" si="315"/>
        <v>22.916938567247321</v>
      </c>
      <c r="T1476" s="13">
        <f t="shared" si="310"/>
        <v>6.5890820412883855E-2</v>
      </c>
      <c r="U1476" s="67">
        <f t="shared" si="311"/>
        <v>4.9880332575390929E-2</v>
      </c>
      <c r="V1476" s="13">
        <f t="shared" si="312"/>
        <v>1.6010487837492926E-2</v>
      </c>
      <c r="Y1476" s="28"/>
      <c r="Z1476" s="28"/>
    </row>
    <row r="1477" spans="1:26" x14ac:dyDescent="0.35">
      <c r="A1477" s="1">
        <v>1993.05</v>
      </c>
      <c r="B1477" s="2">
        <v>445.25</v>
      </c>
      <c r="C1477" s="3">
        <v>12.5067</v>
      </c>
      <c r="D1477" s="4">
        <v>19.5</v>
      </c>
      <c r="E1477" s="5">
        <v>144.19999999999999</v>
      </c>
      <c r="F1477" s="3">
        <f t="shared" si="313"/>
        <v>1993.3749999998888</v>
      </c>
      <c r="G1477" s="6">
        <v>6.04</v>
      </c>
      <c r="H1477" s="3">
        <f t="shared" si="305"/>
        <v>940.61069521497939</v>
      </c>
      <c r="I1477" s="3">
        <f t="shared" si="306"/>
        <v>26.420967505547857</v>
      </c>
      <c r="J1477" s="7">
        <f t="shared" si="314"/>
        <v>349188.62520336511</v>
      </c>
      <c r="K1477" s="3">
        <f t="shared" si="307"/>
        <v>41.194628987517341</v>
      </c>
      <c r="L1477" s="7">
        <f t="shared" si="308"/>
        <v>15292.932490658324</v>
      </c>
      <c r="M1477" s="27">
        <f t="shared" si="316"/>
        <v>20.517605633764873</v>
      </c>
      <c r="N1477" s="9"/>
      <c r="O1477" s="10">
        <f t="shared" si="317"/>
        <v>24.073856030062387</v>
      </c>
      <c r="P1477" s="10"/>
      <c r="Q1477" s="29">
        <f t="shared" si="318"/>
        <v>2.6453373546910561E-2</v>
      </c>
      <c r="R1477" s="6">
        <f t="shared" si="309"/>
        <v>1.011012320562737</v>
      </c>
      <c r="S1477" s="6">
        <f t="shared" si="315"/>
        <v>22.879710266790326</v>
      </c>
      <c r="T1477" s="13">
        <f t="shared" si="310"/>
        <v>7.0971797155078953E-2</v>
      </c>
      <c r="U1477" s="67">
        <f t="shared" si="311"/>
        <v>5.3926187685223281E-2</v>
      </c>
      <c r="V1477" s="13">
        <f t="shared" si="312"/>
        <v>1.7045609469855671E-2</v>
      </c>
      <c r="Y1477" s="28"/>
      <c r="Z1477" s="28"/>
    </row>
    <row r="1478" spans="1:26" x14ac:dyDescent="0.35">
      <c r="A1478" s="1">
        <v>1993.06</v>
      </c>
      <c r="B1478" s="2">
        <v>448.06</v>
      </c>
      <c r="C1478" s="3">
        <v>12.52</v>
      </c>
      <c r="D1478" s="4">
        <v>19.329999999999998</v>
      </c>
      <c r="E1478" s="5">
        <v>144.4</v>
      </c>
      <c r="F1478" s="3">
        <f t="shared" si="313"/>
        <v>1993.4583333332221</v>
      </c>
      <c r="G1478" s="6">
        <v>5.96</v>
      </c>
      <c r="H1478" s="3">
        <f t="shared" si="305"/>
        <v>945.23594002770085</v>
      </c>
      <c r="I1478" s="3">
        <f t="shared" si="306"/>
        <v>26.412431301939058</v>
      </c>
      <c r="J1478" s="7">
        <f t="shared" si="314"/>
        <v>351722.78689646453</v>
      </c>
      <c r="K1478" s="3">
        <f t="shared" si="307"/>
        <v>40.778937465373964</v>
      </c>
      <c r="L1478" s="7">
        <f t="shared" si="308"/>
        <v>15173.863926056019</v>
      </c>
      <c r="M1478" s="27">
        <f t="shared" si="316"/>
        <v>20.608357012960198</v>
      </c>
      <c r="N1478" s="9"/>
      <c r="O1478" s="10">
        <f t="shared" si="317"/>
        <v>24.175761110239687</v>
      </c>
      <c r="P1478" s="10"/>
      <c r="Q1478" s="29">
        <f t="shared" si="318"/>
        <v>2.6869171617220369E-2</v>
      </c>
      <c r="R1478" s="6">
        <f t="shared" si="309"/>
        <v>1.0162531878887435</v>
      </c>
      <c r="S1478" s="6">
        <f t="shared" si="315"/>
        <v>23.099630647956758</v>
      </c>
      <c r="T1478" s="13">
        <f t="shared" si="310"/>
        <v>7.6033620472631291E-2</v>
      </c>
      <c r="U1478" s="67">
        <f t="shared" si="311"/>
        <v>5.5223289231552286E-2</v>
      </c>
      <c r="V1478" s="13">
        <f t="shared" si="312"/>
        <v>2.0810331241079005E-2</v>
      </c>
      <c r="Y1478" s="28"/>
      <c r="Z1478" s="28"/>
    </row>
    <row r="1479" spans="1:26" x14ac:dyDescent="0.35">
      <c r="A1479" s="1">
        <v>1993.07</v>
      </c>
      <c r="B1479" s="2">
        <v>447.29</v>
      </c>
      <c r="C1479" s="3">
        <v>12.52</v>
      </c>
      <c r="D1479" s="4">
        <v>19.690000000000001</v>
      </c>
      <c r="E1479" s="5">
        <v>144.4</v>
      </c>
      <c r="F1479" s="3">
        <f t="shared" si="313"/>
        <v>1993.5416666665553</v>
      </c>
      <c r="G1479" s="6">
        <v>5.81</v>
      </c>
      <c r="H1479" s="3">
        <f t="shared" si="305"/>
        <v>943.61153331024934</v>
      </c>
      <c r="I1479" s="3">
        <f t="shared" si="306"/>
        <v>26.412431301939058</v>
      </c>
      <c r="J1479" s="7">
        <f t="shared" si="314"/>
        <v>351937.35093197698</v>
      </c>
      <c r="K1479" s="3">
        <f t="shared" si="307"/>
        <v>41.538400346260396</v>
      </c>
      <c r="L1479" s="7">
        <f t="shared" si="308"/>
        <v>15492.513670886065</v>
      </c>
      <c r="M1479" s="27">
        <f t="shared" si="316"/>
        <v>20.564596413297146</v>
      </c>
      <c r="N1479" s="9"/>
      <c r="O1479" s="10">
        <f t="shared" si="317"/>
        <v>24.120424250680486</v>
      </c>
      <c r="P1479" s="10"/>
      <c r="Q1479" s="29">
        <f t="shared" si="318"/>
        <v>2.8056084282618181E-2</v>
      </c>
      <c r="R1479" s="6">
        <f t="shared" si="309"/>
        <v>1.0146808528422979</v>
      </c>
      <c r="S1479" s="6">
        <f t="shared" si="315"/>
        <v>23.475073285038576</v>
      </c>
      <c r="T1479" s="13">
        <f t="shared" si="310"/>
        <v>7.6491577847394465E-2</v>
      </c>
      <c r="U1479" s="67">
        <f t="shared" si="311"/>
        <v>4.7973867483517729E-2</v>
      </c>
      <c r="V1479" s="13">
        <f t="shared" si="312"/>
        <v>2.8517710363876736E-2</v>
      </c>
      <c r="Y1479" s="28"/>
      <c r="Z1479" s="28"/>
    </row>
    <row r="1480" spans="1:26" x14ac:dyDescent="0.35">
      <c r="A1480" s="1">
        <v>1993.08</v>
      </c>
      <c r="B1480" s="2">
        <v>454.13</v>
      </c>
      <c r="C1480" s="3">
        <v>12.52</v>
      </c>
      <c r="D1480" s="4">
        <v>20.05</v>
      </c>
      <c r="E1480" s="5">
        <v>144.80000000000001</v>
      </c>
      <c r="F1480" s="3">
        <f t="shared" si="313"/>
        <v>1993.6249999998886</v>
      </c>
      <c r="G1480" s="6">
        <v>5.68</v>
      </c>
      <c r="H1480" s="3">
        <f t="shared" si="305"/>
        <v>955.39480504143637</v>
      </c>
      <c r="I1480" s="3">
        <f t="shared" si="306"/>
        <v>26.339468784530386</v>
      </c>
      <c r="J1480" s="7">
        <f t="shared" si="314"/>
        <v>357150.78905823262</v>
      </c>
      <c r="K1480" s="3">
        <f t="shared" si="307"/>
        <v>42.18101830110497</v>
      </c>
      <c r="L1480" s="7">
        <f t="shared" si="308"/>
        <v>15768.333562234524</v>
      </c>
      <c r="M1480" s="27">
        <f t="shared" si="316"/>
        <v>20.812227546627387</v>
      </c>
      <c r="N1480" s="9"/>
      <c r="O1480" s="10">
        <f t="shared" si="317"/>
        <v>24.405153638797486</v>
      </c>
      <c r="P1480" s="10"/>
      <c r="Q1480" s="29">
        <f t="shared" si="318"/>
        <v>2.8753403914616525E-2</v>
      </c>
      <c r="R1480" s="6">
        <f t="shared" si="309"/>
        <v>1.0293065194781301</v>
      </c>
      <c r="S1480" s="6">
        <f t="shared" si="315"/>
        <v>23.753907084764691</v>
      </c>
      <c r="T1480" s="13">
        <f t="shared" si="310"/>
        <v>7.4323886325246002E-2</v>
      </c>
      <c r="U1480" s="67">
        <f t="shared" si="311"/>
        <v>4.2692712610931327E-2</v>
      </c>
      <c r="V1480" s="13">
        <f t="shared" si="312"/>
        <v>3.1631173714314675E-2</v>
      </c>
      <c r="Y1480" s="28"/>
      <c r="Z1480" s="28"/>
    </row>
    <row r="1481" spans="1:26" x14ac:dyDescent="0.35">
      <c r="A1481" s="1">
        <v>1993.09</v>
      </c>
      <c r="B1481" s="2">
        <v>459.24</v>
      </c>
      <c r="C1481" s="3">
        <v>12.52</v>
      </c>
      <c r="D1481" s="4">
        <v>20.41</v>
      </c>
      <c r="E1481" s="5">
        <v>145.1</v>
      </c>
      <c r="F1481" s="3">
        <f t="shared" si="313"/>
        <v>1993.7083333332218</v>
      </c>
      <c r="G1481" s="6">
        <v>5.36</v>
      </c>
      <c r="H1481" s="3">
        <f t="shared" ref="H1481:H1544" si="319">B1481*$E$1838/E1481</f>
        <v>964.14763583735362</v>
      </c>
      <c r="I1481" s="3">
        <f t="shared" ref="I1481:I1544" si="320">C1481*$E$1838/E1481</f>
        <v>26.285010889042042</v>
      </c>
      <c r="J1481" s="7">
        <f t="shared" si="314"/>
        <v>361241.65261493536</v>
      </c>
      <c r="K1481" s="3">
        <f t="shared" ref="K1481:K1544" si="321">D1481*$E$1838/E1481</f>
        <v>42.849606409372846</v>
      </c>
      <c r="L1481" s="7">
        <f t="shared" ref="L1481:L1544" si="322">K1481*(J1481/H1481)</f>
        <v>16054.660155628495</v>
      </c>
      <c r="M1481" s="27">
        <f t="shared" si="316"/>
        <v>20.993501005229128</v>
      </c>
      <c r="N1481" s="9"/>
      <c r="O1481" s="10">
        <f t="shared" si="317"/>
        <v>24.610598936385458</v>
      </c>
      <c r="P1481" s="10"/>
      <c r="Q1481" s="29">
        <f t="shared" si="318"/>
        <v>3.1236860631154599E-2</v>
      </c>
      <c r="R1481" s="6">
        <f t="shared" ref="R1481:R1544" si="323">((G1481/G1482+G1481/1200+((1+G1482/1200)^(-119))*(1-G1481/G1482)))</f>
        <v>1.0067735459886391</v>
      </c>
      <c r="S1481" s="6">
        <f t="shared" si="315"/>
        <v>24.399499975201177</v>
      </c>
      <c r="T1481" s="13">
        <f t="shared" ref="T1481:T1544" si="324">(($J1601/$J1481)^(1/10)-1)</f>
        <v>7.6097963468301E-2</v>
      </c>
      <c r="U1481" s="67">
        <f t="shared" ref="U1481:U1544" si="325">(($S1601/$S1481)^(1/10)-1)</f>
        <v>4.144377535130328E-2</v>
      </c>
      <c r="V1481" s="13">
        <f t="shared" ref="V1481:V1544" si="326">T1481-U1481</f>
        <v>3.465418811699772E-2</v>
      </c>
      <c r="Y1481" s="28"/>
      <c r="Z1481" s="28"/>
    </row>
    <row r="1482" spans="1:26" x14ac:dyDescent="0.35">
      <c r="A1482" s="1">
        <v>1993.1</v>
      </c>
      <c r="B1482" s="2">
        <v>463.9</v>
      </c>
      <c r="C1482" s="3">
        <v>12.54</v>
      </c>
      <c r="D1482" s="4">
        <v>20.9</v>
      </c>
      <c r="E1482" s="5">
        <v>145.69999999999999</v>
      </c>
      <c r="F1482" s="3">
        <f t="shared" ref="F1482:F1545" si="327">F1481+1/12</f>
        <v>1993.7916666665551</v>
      </c>
      <c r="G1482" s="6">
        <v>5.33</v>
      </c>
      <c r="H1482" s="3">
        <f t="shared" si="319"/>
        <v>969.92033699382307</v>
      </c>
      <c r="I1482" s="3">
        <f t="shared" si="320"/>
        <v>26.218583802333566</v>
      </c>
      <c r="J1482" s="7">
        <f t="shared" ref="J1482:J1545" si="328">J1481*((H1482+(I1482/12))/H1481)</f>
        <v>364223.15708319738</v>
      </c>
      <c r="K1482" s="3">
        <f t="shared" si="321"/>
        <v>43.697639670555944</v>
      </c>
      <c r="L1482" s="7">
        <f t="shared" si="322"/>
        <v>16409.277825045971</v>
      </c>
      <c r="M1482" s="27">
        <f t="shared" si="316"/>
        <v>21.109178247475125</v>
      </c>
      <c r="N1482" s="9"/>
      <c r="O1482" s="10">
        <f t="shared" si="317"/>
        <v>24.73788934359802</v>
      </c>
      <c r="P1482" s="10"/>
      <c r="Q1482" s="29">
        <f t="shared" si="318"/>
        <v>3.1395305530902244E-2</v>
      </c>
      <c r="R1482" s="6">
        <f t="shared" si="323"/>
        <v>0.9749773690649266</v>
      </c>
      <c r="S1482" s="6">
        <f t="shared" ref="S1482:S1545" si="329">S1481*R1481*E1481/E1482</f>
        <v>24.463612135323089</v>
      </c>
      <c r="T1482" s="13">
        <f t="shared" si="324"/>
        <v>7.7493239381001278E-2</v>
      </c>
      <c r="U1482" s="67">
        <f t="shared" si="325"/>
        <v>4.1485400178090881E-2</v>
      </c>
      <c r="V1482" s="13">
        <f t="shared" si="326"/>
        <v>3.6007839202910397E-2</v>
      </c>
      <c r="Y1482" s="28"/>
      <c r="Z1482" s="28"/>
    </row>
    <row r="1483" spans="1:26" x14ac:dyDescent="0.35">
      <c r="A1483" s="1">
        <v>1993.11</v>
      </c>
      <c r="B1483" s="2">
        <v>462.89</v>
      </c>
      <c r="C1483" s="3">
        <v>12.56</v>
      </c>
      <c r="D1483" s="4">
        <v>21.39</v>
      </c>
      <c r="E1483" s="5">
        <v>145.80000000000001</v>
      </c>
      <c r="F1483" s="3">
        <f t="shared" si="327"/>
        <v>1993.8749999998884</v>
      </c>
      <c r="G1483" s="6">
        <v>5.72</v>
      </c>
      <c r="H1483" s="3">
        <f t="shared" si="319"/>
        <v>967.14484094650197</v>
      </c>
      <c r="I1483" s="3">
        <f t="shared" si="320"/>
        <v>26.242388477366255</v>
      </c>
      <c r="J1483" s="7">
        <f t="shared" si="328"/>
        <v>364002.11542345391</v>
      </c>
      <c r="K1483" s="3">
        <f t="shared" si="321"/>
        <v>44.691456172839509</v>
      </c>
      <c r="L1483" s="7">
        <f t="shared" si="322"/>
        <v>16820.422236185012</v>
      </c>
      <c r="M1483" s="27">
        <f t="shared" si="316"/>
        <v>21.03790118960638</v>
      </c>
      <c r="N1483" s="9"/>
      <c r="O1483" s="10">
        <f t="shared" si="317"/>
        <v>24.645407638434413</v>
      </c>
      <c r="P1483" s="10"/>
      <c r="Q1483" s="29">
        <f t="shared" si="318"/>
        <v>2.7521778620273878E-2</v>
      </c>
      <c r="R1483" s="6">
        <f t="shared" si="323"/>
        <v>1.0009977036045139</v>
      </c>
      <c r="S1483" s="6">
        <f t="shared" si="329"/>
        <v>23.83510916583657</v>
      </c>
      <c r="T1483" s="13">
        <f t="shared" si="324"/>
        <v>7.9150376069161199E-2</v>
      </c>
      <c r="U1483" s="67">
        <f t="shared" si="325"/>
        <v>4.4771092884486663E-2</v>
      </c>
      <c r="V1483" s="13">
        <f t="shared" si="326"/>
        <v>3.4379283184674536E-2</v>
      </c>
      <c r="Y1483" s="28"/>
      <c r="Z1483" s="28"/>
    </row>
    <row r="1484" spans="1:26" x14ac:dyDescent="0.35">
      <c r="A1484" s="1">
        <v>1993.12</v>
      </c>
      <c r="B1484" s="2">
        <v>465.95</v>
      </c>
      <c r="C1484" s="3">
        <v>12.58</v>
      </c>
      <c r="D1484" s="4">
        <v>21.89</v>
      </c>
      <c r="E1484" s="5">
        <v>145.80000000000001</v>
      </c>
      <c r="F1484" s="3">
        <f t="shared" si="327"/>
        <v>1993.9583333332216</v>
      </c>
      <c r="G1484" s="6">
        <v>5.77</v>
      </c>
      <c r="H1484" s="3">
        <f t="shared" si="319"/>
        <v>973.53828909465017</v>
      </c>
      <c r="I1484" s="3">
        <f t="shared" si="320"/>
        <v>26.284175720164608</v>
      </c>
      <c r="J1484" s="7">
        <f t="shared" si="328"/>
        <v>367232.77934835624</v>
      </c>
      <c r="K1484" s="3">
        <f t="shared" si="321"/>
        <v>45.736137242798357</v>
      </c>
      <c r="L1484" s="7">
        <f t="shared" si="322"/>
        <v>17252.335100194268</v>
      </c>
      <c r="M1484" s="27">
        <f t="shared" si="316"/>
        <v>21.164732079814648</v>
      </c>
      <c r="N1484" s="9"/>
      <c r="O1484" s="10">
        <f t="shared" si="317"/>
        <v>24.783708947329483</v>
      </c>
      <c r="P1484" s="10"/>
      <c r="Q1484" s="29">
        <f t="shared" si="318"/>
        <v>2.6634499475645633E-2</v>
      </c>
      <c r="R1484" s="6">
        <f t="shared" si="323"/>
        <v>1.0063172790165771</v>
      </c>
      <c r="S1484" s="6">
        <f t="shared" si="329"/>
        <v>23.858889540165308</v>
      </c>
      <c r="T1484" s="13">
        <f t="shared" si="324"/>
        <v>8.1575467808096214E-2</v>
      </c>
      <c r="U1484" s="67">
        <f t="shared" si="325"/>
        <v>4.5405950157139996E-2</v>
      </c>
      <c r="V1484" s="13">
        <f t="shared" si="326"/>
        <v>3.6169517650956218E-2</v>
      </c>
      <c r="Y1484" s="28"/>
      <c r="Z1484" s="28"/>
    </row>
    <row r="1485" spans="1:26" x14ac:dyDescent="0.35">
      <c r="A1485" s="1">
        <v>1994.01</v>
      </c>
      <c r="B1485" s="2">
        <v>472.99</v>
      </c>
      <c r="C1485" s="3">
        <v>12.6233</v>
      </c>
      <c r="D1485" s="4">
        <v>22.156700000000001</v>
      </c>
      <c r="E1485" s="5">
        <v>146.19999999999999</v>
      </c>
      <c r="F1485" s="3">
        <f t="shared" si="327"/>
        <v>1994.0416666665549</v>
      </c>
      <c r="G1485" s="6">
        <v>5.75</v>
      </c>
      <c r="H1485" s="3">
        <f t="shared" si="319"/>
        <v>985.54357530779782</v>
      </c>
      <c r="I1485" s="3">
        <f t="shared" si="320"/>
        <v>26.302484649110813</v>
      </c>
      <c r="J1485" s="7">
        <f t="shared" si="328"/>
        <v>372588.15423169051</v>
      </c>
      <c r="K1485" s="3">
        <f t="shared" si="321"/>
        <v>46.166712478112181</v>
      </c>
      <c r="L1485" s="7">
        <f t="shared" si="322"/>
        <v>17453.485183334309</v>
      </c>
      <c r="M1485" s="27">
        <f t="shared" si="316"/>
        <v>21.411974913826544</v>
      </c>
      <c r="N1485" s="9"/>
      <c r="O1485" s="10">
        <f t="shared" si="317"/>
        <v>25.06113600519128</v>
      </c>
      <c r="P1485" s="10"/>
      <c r="Q1485" s="29">
        <f t="shared" si="318"/>
        <v>2.5960655912227612E-2</v>
      </c>
      <c r="R1485" s="6">
        <f t="shared" si="323"/>
        <v>0.98835683742500158</v>
      </c>
      <c r="S1485" s="6">
        <f t="shared" si="329"/>
        <v>23.943923027307019</v>
      </c>
      <c r="T1485" s="13">
        <f t="shared" si="324"/>
        <v>8.469888550467819E-2</v>
      </c>
      <c r="U1485" s="67">
        <f t="shared" si="325"/>
        <v>4.5906114053420266E-2</v>
      </c>
      <c r="V1485" s="13">
        <f t="shared" si="326"/>
        <v>3.8792771451257924E-2</v>
      </c>
      <c r="Y1485" s="28"/>
      <c r="Z1485" s="28"/>
    </row>
    <row r="1486" spans="1:26" x14ac:dyDescent="0.35">
      <c r="A1486" s="1">
        <v>1994.02</v>
      </c>
      <c r="B1486" s="2">
        <v>471.58</v>
      </c>
      <c r="C1486" s="3">
        <v>12.666700000000001</v>
      </c>
      <c r="D1486" s="4">
        <v>22.433299999999999</v>
      </c>
      <c r="E1486" s="5">
        <v>146.69999999999999</v>
      </c>
      <c r="F1486" s="3">
        <f t="shared" si="327"/>
        <v>1994.1249999998881</v>
      </c>
      <c r="G1486" s="6">
        <v>5.97</v>
      </c>
      <c r="H1486" s="3">
        <f t="shared" si="319"/>
        <v>979.25660408997976</v>
      </c>
      <c r="I1486" s="3">
        <f t="shared" si="320"/>
        <v>26.302959470347655</v>
      </c>
      <c r="J1486" s="7">
        <f t="shared" si="328"/>
        <v>371040.00343113282</v>
      </c>
      <c r="K1486" s="3">
        <f t="shared" si="321"/>
        <v>46.583733781186098</v>
      </c>
      <c r="L1486" s="7">
        <f t="shared" si="322"/>
        <v>17650.561323575283</v>
      </c>
      <c r="M1486" s="27">
        <f t="shared" si="316"/>
        <v>21.263840187313022</v>
      </c>
      <c r="N1486" s="9"/>
      <c r="O1486" s="10">
        <f t="shared" si="317"/>
        <v>24.875326969291873</v>
      </c>
      <c r="P1486" s="10"/>
      <c r="Q1486" s="29">
        <f t="shared" si="318"/>
        <v>2.3932517058300316E-2</v>
      </c>
      <c r="R1486" s="6">
        <f t="shared" si="323"/>
        <v>0.96773502402725808</v>
      </c>
      <c r="S1486" s="6">
        <f t="shared" si="329"/>
        <v>23.584481756475945</v>
      </c>
      <c r="T1486" s="13">
        <f t="shared" si="324"/>
        <v>8.5740916893514818E-2</v>
      </c>
      <c r="U1486" s="67">
        <f t="shared" si="325"/>
        <v>4.7880387204005226E-2</v>
      </c>
      <c r="V1486" s="13">
        <f t="shared" si="326"/>
        <v>3.7860529689509592E-2</v>
      </c>
      <c r="Y1486" s="28"/>
      <c r="Z1486" s="28"/>
    </row>
    <row r="1487" spans="1:26" x14ac:dyDescent="0.35">
      <c r="A1487" s="1">
        <v>1994.03</v>
      </c>
      <c r="B1487" s="2">
        <v>463.81</v>
      </c>
      <c r="C1487" s="3">
        <v>12.71</v>
      </c>
      <c r="D1487" s="4">
        <v>22.71</v>
      </c>
      <c r="E1487" s="5">
        <v>147.19999999999999</v>
      </c>
      <c r="F1487" s="3">
        <f t="shared" si="327"/>
        <v>1994.2083333332214</v>
      </c>
      <c r="G1487" s="6">
        <v>6.48</v>
      </c>
      <c r="H1487" s="3">
        <f t="shared" si="319"/>
        <v>959.85038376358705</v>
      </c>
      <c r="I1487" s="3">
        <f t="shared" si="320"/>
        <v>26.303224116847829</v>
      </c>
      <c r="J1487" s="7">
        <f t="shared" si="328"/>
        <v>364517.51654403965</v>
      </c>
      <c r="K1487" s="3">
        <f t="shared" si="321"/>
        <v>46.998129008152183</v>
      </c>
      <c r="L1487" s="7">
        <f t="shared" si="322"/>
        <v>17848.241307248965</v>
      </c>
      <c r="M1487" s="27">
        <f t="shared" si="316"/>
        <v>20.833375889460402</v>
      </c>
      <c r="N1487" s="9"/>
      <c r="O1487" s="10">
        <f t="shared" si="317"/>
        <v>24.359940418108913</v>
      </c>
      <c r="P1487" s="10"/>
      <c r="Q1487" s="29">
        <f t="shared" si="318"/>
        <v>1.9954678488364887E-2</v>
      </c>
      <c r="R1487" s="6">
        <f t="shared" si="323"/>
        <v>0.97038865435690924</v>
      </c>
      <c r="S1487" s="6">
        <f t="shared" si="329"/>
        <v>22.746003445159296</v>
      </c>
      <c r="T1487" s="13">
        <f t="shared" si="324"/>
        <v>8.5257985518339297E-2</v>
      </c>
      <c r="U1487" s="67">
        <f t="shared" si="325"/>
        <v>5.3500739833072242E-2</v>
      </c>
      <c r="V1487" s="13">
        <f t="shared" si="326"/>
        <v>3.1757245685267055E-2</v>
      </c>
      <c r="Y1487" s="28"/>
      <c r="Z1487" s="28"/>
    </row>
    <row r="1488" spans="1:26" x14ac:dyDescent="0.35">
      <c r="A1488" s="1">
        <v>1994.04</v>
      </c>
      <c r="B1488" s="2">
        <v>447.23</v>
      </c>
      <c r="C1488" s="3">
        <v>12.753299999999999</v>
      </c>
      <c r="D1488" s="4">
        <v>23.54</v>
      </c>
      <c r="E1488" s="5">
        <v>147.4</v>
      </c>
      <c r="F1488" s="3">
        <f t="shared" si="327"/>
        <v>1994.2916666665546</v>
      </c>
      <c r="G1488" s="6">
        <v>6.97</v>
      </c>
      <c r="H1488" s="3">
        <f t="shared" si="319"/>
        <v>924.28241295793771</v>
      </c>
      <c r="I1488" s="3">
        <f t="shared" si="320"/>
        <v>26.357021883989145</v>
      </c>
      <c r="J1488" s="7">
        <f t="shared" si="328"/>
        <v>351844.17121963447</v>
      </c>
      <c r="K1488" s="3">
        <f t="shared" si="321"/>
        <v>48.649705970149249</v>
      </c>
      <c r="L1488" s="7">
        <f t="shared" si="322"/>
        <v>18519.35646202221</v>
      </c>
      <c r="M1488" s="27">
        <f t="shared" si="316"/>
        <v>20.055250085063843</v>
      </c>
      <c r="N1488" s="9"/>
      <c r="O1488" s="10">
        <f t="shared" si="317"/>
        <v>23.440099239459386</v>
      </c>
      <c r="P1488" s="10"/>
      <c r="Q1488" s="29">
        <f t="shared" si="318"/>
        <v>1.6553849274837051E-2</v>
      </c>
      <c r="R1488" s="6">
        <f t="shared" si="323"/>
        <v>0.99094149793811337</v>
      </c>
      <c r="S1488" s="6">
        <f t="shared" si="329"/>
        <v>22.042514606387069</v>
      </c>
      <c r="T1488" s="13">
        <f t="shared" si="324"/>
        <v>8.9808068518690387E-2</v>
      </c>
      <c r="U1488" s="67">
        <f t="shared" si="325"/>
        <v>5.232368303426016E-2</v>
      </c>
      <c r="V1488" s="13">
        <f t="shared" si="326"/>
        <v>3.7484385484430227E-2</v>
      </c>
      <c r="Y1488" s="28"/>
      <c r="Z1488" s="28"/>
    </row>
    <row r="1489" spans="1:26" x14ac:dyDescent="0.35">
      <c r="A1489" s="1">
        <v>1994.05</v>
      </c>
      <c r="B1489" s="2">
        <v>450.9</v>
      </c>
      <c r="C1489" s="3">
        <v>12.7967</v>
      </c>
      <c r="D1489" s="4">
        <v>24.37</v>
      </c>
      <c r="E1489" s="5">
        <v>147.5</v>
      </c>
      <c r="F1489" s="3">
        <f t="shared" si="327"/>
        <v>1994.3749999998879</v>
      </c>
      <c r="G1489" s="6">
        <v>7.18</v>
      </c>
      <c r="H1489" s="3">
        <f t="shared" si="319"/>
        <v>931.23536338983047</v>
      </c>
      <c r="I1489" s="3">
        <f t="shared" si="320"/>
        <v>26.428785927457628</v>
      </c>
      <c r="J1489" s="7">
        <f t="shared" si="328"/>
        <v>355329.31410146639</v>
      </c>
      <c r="K1489" s="3">
        <f t="shared" si="321"/>
        <v>50.330906644067802</v>
      </c>
      <c r="L1489" s="7">
        <f t="shared" si="322"/>
        <v>19204.647116107204</v>
      </c>
      <c r="M1489" s="27">
        <f t="shared" si="316"/>
        <v>20.196492421281445</v>
      </c>
      <c r="N1489" s="9"/>
      <c r="O1489" s="10">
        <f t="shared" si="317"/>
        <v>23.593459579735001</v>
      </c>
      <c r="P1489" s="10"/>
      <c r="Q1489" s="29">
        <f t="shared" si="318"/>
        <v>1.3874324550450685E-2</v>
      </c>
      <c r="R1489" s="6">
        <f t="shared" si="323"/>
        <v>1.0116668390942878</v>
      </c>
      <c r="S1489" s="6">
        <f t="shared" si="329"/>
        <v>21.828033735635355</v>
      </c>
      <c r="T1489" s="13">
        <f t="shared" si="324"/>
        <v>8.5278123057876964E-2</v>
      </c>
      <c r="U1489" s="67">
        <f t="shared" si="325"/>
        <v>5.0008874729805752E-2</v>
      </c>
      <c r="V1489" s="13">
        <f t="shared" si="326"/>
        <v>3.5269248328071212E-2</v>
      </c>
      <c r="Y1489" s="28"/>
      <c r="Z1489" s="28"/>
    </row>
    <row r="1490" spans="1:26" x14ac:dyDescent="0.35">
      <c r="A1490" s="1">
        <v>1994.06</v>
      </c>
      <c r="B1490" s="2">
        <v>454.83</v>
      </c>
      <c r="C1490" s="3">
        <v>12.84</v>
      </c>
      <c r="D1490" s="4">
        <v>25.2</v>
      </c>
      <c r="E1490" s="5">
        <v>148</v>
      </c>
      <c r="F1490" s="3">
        <f t="shared" si="327"/>
        <v>1994.4583333332212</v>
      </c>
      <c r="G1490" s="6">
        <v>7.1</v>
      </c>
      <c r="H1490" s="3">
        <f t="shared" si="319"/>
        <v>936.17843290540543</v>
      </c>
      <c r="I1490" s="3">
        <f t="shared" si="320"/>
        <v>26.428624054054055</v>
      </c>
      <c r="J1490" s="7">
        <f t="shared" si="328"/>
        <v>358055.78870909289</v>
      </c>
      <c r="K1490" s="3">
        <f t="shared" si="321"/>
        <v>51.869262162162165</v>
      </c>
      <c r="L1490" s="7">
        <f t="shared" si="322"/>
        <v>19838.194216452612</v>
      </c>
      <c r="M1490" s="27">
        <f t="shared" si="316"/>
        <v>20.290763690670303</v>
      </c>
      <c r="N1490" s="9"/>
      <c r="O1490" s="10">
        <f t="shared" si="317"/>
        <v>23.69008723443195</v>
      </c>
      <c r="P1490" s="10"/>
      <c r="Q1490" s="29">
        <f t="shared" si="318"/>
        <v>1.4494740216395317E-2</v>
      </c>
      <c r="R1490" s="6">
        <f t="shared" si="323"/>
        <v>0.99183211848935038</v>
      </c>
      <c r="S1490" s="6">
        <f t="shared" si="329"/>
        <v>22.008094183875812</v>
      </c>
      <c r="T1490" s="13">
        <f t="shared" si="324"/>
        <v>8.7165820727450827E-2</v>
      </c>
      <c r="U1490" s="67">
        <f t="shared" si="325"/>
        <v>4.9143494253137465E-2</v>
      </c>
      <c r="V1490" s="13">
        <f t="shared" si="326"/>
        <v>3.8022326474313362E-2</v>
      </c>
      <c r="Y1490" s="28"/>
      <c r="Z1490" s="28"/>
    </row>
    <row r="1491" spans="1:26" x14ac:dyDescent="0.35">
      <c r="A1491" s="1">
        <v>1994.07</v>
      </c>
      <c r="B1491" s="2">
        <v>451.4</v>
      </c>
      <c r="C1491" s="3">
        <v>12.87</v>
      </c>
      <c r="D1491" s="4">
        <v>25.91</v>
      </c>
      <c r="E1491" s="5">
        <v>148.4</v>
      </c>
      <c r="F1491" s="3">
        <f t="shared" si="327"/>
        <v>1994.5416666665544</v>
      </c>
      <c r="G1491" s="6">
        <v>7.3</v>
      </c>
      <c r="H1491" s="3">
        <f t="shared" si="319"/>
        <v>926.61408760107815</v>
      </c>
      <c r="I1491" s="3">
        <f t="shared" si="320"/>
        <v>26.418970552560644</v>
      </c>
      <c r="J1491" s="7">
        <f t="shared" si="328"/>
        <v>355239.7866195424</v>
      </c>
      <c r="K1491" s="3">
        <f t="shared" si="321"/>
        <v>53.1869096361186</v>
      </c>
      <c r="L1491" s="7">
        <f t="shared" si="322"/>
        <v>20390.48044154263</v>
      </c>
      <c r="M1491" s="27">
        <f t="shared" si="316"/>
        <v>20.067951816142141</v>
      </c>
      <c r="N1491" s="9"/>
      <c r="O1491" s="10">
        <f t="shared" si="317"/>
        <v>23.415889076109892</v>
      </c>
      <c r="P1491" s="10"/>
      <c r="Q1491" s="29">
        <f t="shared" si="318"/>
        <v>1.2922687944643303E-2</v>
      </c>
      <c r="R1491" s="6">
        <f t="shared" si="323"/>
        <v>1.0103198282151835</v>
      </c>
      <c r="S1491" s="6">
        <f t="shared" si="329"/>
        <v>21.769498196694009</v>
      </c>
      <c r="T1491" s="13">
        <f t="shared" si="324"/>
        <v>8.5737172821608088E-2</v>
      </c>
      <c r="U1491" s="67">
        <f t="shared" si="325"/>
        <v>5.2774661185686522E-2</v>
      </c>
      <c r="V1491" s="13">
        <f t="shared" si="326"/>
        <v>3.2962511635921565E-2</v>
      </c>
      <c r="Y1491" s="28"/>
      <c r="Z1491" s="28"/>
    </row>
    <row r="1492" spans="1:26" x14ac:dyDescent="0.35">
      <c r="A1492" s="1">
        <v>1994.08</v>
      </c>
      <c r="B1492" s="2">
        <v>464.24</v>
      </c>
      <c r="C1492" s="3">
        <v>12.9</v>
      </c>
      <c r="D1492" s="4">
        <v>26.62</v>
      </c>
      <c r="E1492" s="5">
        <v>149</v>
      </c>
      <c r="F1492" s="3">
        <f t="shared" si="327"/>
        <v>1994.6249999998877</v>
      </c>
      <c r="G1492" s="6">
        <v>7.24</v>
      </c>
      <c r="H1492" s="3">
        <f t="shared" si="319"/>
        <v>949.13400644295314</v>
      </c>
      <c r="I1492" s="3">
        <f t="shared" si="320"/>
        <v>26.373920134228189</v>
      </c>
      <c r="J1492" s="7">
        <f t="shared" si="328"/>
        <v>364715.92858806846</v>
      </c>
      <c r="K1492" s="3">
        <f t="shared" si="321"/>
        <v>54.424322013422824</v>
      </c>
      <c r="L1492" s="7">
        <f t="shared" si="322"/>
        <v>20913.187185538478</v>
      </c>
      <c r="M1492" s="27">
        <f t="shared" si="316"/>
        <v>20.535549404755631</v>
      </c>
      <c r="N1492" s="9"/>
      <c r="O1492" s="10">
        <f t="shared" si="317"/>
        <v>23.945020932611577</v>
      </c>
      <c r="P1492" s="10"/>
      <c r="Q1492" s="29">
        <f t="shared" si="318"/>
        <v>1.240874496644321E-2</v>
      </c>
      <c r="R1492" s="6">
        <f t="shared" si="323"/>
        <v>0.99064841438498441</v>
      </c>
      <c r="S1492" s="6">
        <f t="shared" si="329"/>
        <v>21.905588608568678</v>
      </c>
      <c r="T1492" s="13">
        <f t="shared" si="324"/>
        <v>8.1315070024978287E-2</v>
      </c>
      <c r="U1492" s="67">
        <f t="shared" si="325"/>
        <v>5.4303842134975744E-2</v>
      </c>
      <c r="V1492" s="13">
        <f t="shared" si="326"/>
        <v>2.7011227890002543E-2</v>
      </c>
      <c r="Y1492" s="28"/>
      <c r="Z1492" s="28"/>
    </row>
    <row r="1493" spans="1:26" x14ac:dyDescent="0.35">
      <c r="A1493" s="1">
        <v>1994.09</v>
      </c>
      <c r="B1493" s="2">
        <v>466.96</v>
      </c>
      <c r="C1493" s="3">
        <v>12.92</v>
      </c>
      <c r="D1493" s="4">
        <v>27.33</v>
      </c>
      <c r="E1493" s="5">
        <v>149.4</v>
      </c>
      <c r="F1493" s="3">
        <f t="shared" si="327"/>
        <v>1994.7083333332209</v>
      </c>
      <c r="G1493" s="6">
        <v>7.46</v>
      </c>
      <c r="H1493" s="3">
        <f t="shared" si="319"/>
        <v>952.13894136546173</v>
      </c>
      <c r="I1493" s="3">
        <f t="shared" si="320"/>
        <v>26.344087550200804</v>
      </c>
      <c r="J1493" s="7">
        <f t="shared" si="328"/>
        <v>366714.19575990562</v>
      </c>
      <c r="K1493" s="3">
        <f t="shared" si="321"/>
        <v>55.726309036144578</v>
      </c>
      <c r="L1493" s="7">
        <f t="shared" si="322"/>
        <v>21462.863992886374</v>
      </c>
      <c r="M1493" s="27">
        <f t="shared" si="316"/>
        <v>20.576450100818853</v>
      </c>
      <c r="N1493" s="9"/>
      <c r="O1493" s="10">
        <f t="shared" si="317"/>
        <v>23.975369102753444</v>
      </c>
      <c r="P1493" s="10"/>
      <c r="Q1493" s="29">
        <f t="shared" si="318"/>
        <v>9.8951853180564778E-3</v>
      </c>
      <c r="R1493" s="6">
        <f t="shared" si="323"/>
        <v>0.98687330677053553</v>
      </c>
      <c r="S1493" s="6">
        <f t="shared" si="329"/>
        <v>21.642635586117823</v>
      </c>
      <c r="T1493" s="13">
        <f t="shared" si="324"/>
        <v>8.3467666640532956E-2</v>
      </c>
      <c r="U1493" s="67">
        <f t="shared" si="325"/>
        <v>5.7006347749036346E-2</v>
      </c>
      <c r="V1493" s="13">
        <f t="shared" si="326"/>
        <v>2.646131889149661E-2</v>
      </c>
      <c r="Y1493" s="28"/>
      <c r="Z1493" s="28"/>
    </row>
    <row r="1494" spans="1:26" x14ac:dyDescent="0.35">
      <c r="A1494" s="1">
        <v>1994.1</v>
      </c>
      <c r="B1494" s="2">
        <v>463.81</v>
      </c>
      <c r="C1494" s="3">
        <v>13.013299999999999</v>
      </c>
      <c r="D1494" s="4">
        <v>28.42</v>
      </c>
      <c r="E1494" s="5">
        <v>149.5</v>
      </c>
      <c r="F1494" s="3">
        <f t="shared" si="327"/>
        <v>1994.7916666665542</v>
      </c>
      <c r="G1494" s="6">
        <v>7.74</v>
      </c>
      <c r="H1494" s="3">
        <f t="shared" si="319"/>
        <v>945.08345478260867</v>
      </c>
      <c r="I1494" s="3">
        <f t="shared" si="320"/>
        <v>26.516579034782609</v>
      </c>
      <c r="J1494" s="7">
        <f t="shared" si="328"/>
        <v>364847.85758053203</v>
      </c>
      <c r="K1494" s="3">
        <f t="shared" si="321"/>
        <v>57.910074782608703</v>
      </c>
      <c r="L1494" s="7">
        <f t="shared" si="322"/>
        <v>22356.085708455448</v>
      </c>
      <c r="M1494" s="27">
        <f t="shared" si="316"/>
        <v>20.395759282410243</v>
      </c>
      <c r="N1494" s="9"/>
      <c r="O1494" s="10">
        <f t="shared" si="317"/>
        <v>23.747831033857775</v>
      </c>
      <c r="P1494" s="10"/>
      <c r="Q1494" s="29">
        <f t="shared" si="318"/>
        <v>7.2995277900827285E-3</v>
      </c>
      <c r="R1494" s="6">
        <f t="shared" si="323"/>
        <v>0.99139596332361246</v>
      </c>
      <c r="S1494" s="6">
        <f t="shared" si="329"/>
        <v>21.344252699708385</v>
      </c>
      <c r="T1494" s="13">
        <f t="shared" si="324"/>
        <v>8.3563299276743441E-2</v>
      </c>
      <c r="U1494" s="67">
        <f t="shared" si="325"/>
        <v>5.8539710698669367E-2</v>
      </c>
      <c r="V1494" s="13">
        <f t="shared" si="326"/>
        <v>2.5023588578074074E-2</v>
      </c>
      <c r="Y1494" s="28"/>
      <c r="Z1494" s="28"/>
    </row>
    <row r="1495" spans="1:26" x14ac:dyDescent="0.35">
      <c r="A1495" s="1">
        <v>1994.11</v>
      </c>
      <c r="B1495" s="2">
        <v>461.01</v>
      </c>
      <c r="C1495" s="3">
        <v>13.0967</v>
      </c>
      <c r="D1495" s="4">
        <v>29.51</v>
      </c>
      <c r="E1495" s="5">
        <v>149.69999999999999</v>
      </c>
      <c r="F1495" s="3">
        <f t="shared" si="327"/>
        <v>1994.8749999998875</v>
      </c>
      <c r="G1495" s="6">
        <v>7.96</v>
      </c>
      <c r="H1495" s="3">
        <f t="shared" si="319"/>
        <v>938.12301462925871</v>
      </c>
      <c r="I1495" s="3">
        <f t="shared" si="320"/>
        <v>26.650865893787579</v>
      </c>
      <c r="J1495" s="7">
        <f t="shared" si="328"/>
        <v>363018.16829893261</v>
      </c>
      <c r="K1495" s="3">
        <f t="shared" si="321"/>
        <v>60.050780160320649</v>
      </c>
      <c r="L1495" s="7">
        <f t="shared" si="322"/>
        <v>23237.383454809005</v>
      </c>
      <c r="M1495" s="27">
        <f t="shared" si="316"/>
        <v>20.209473020394036</v>
      </c>
      <c r="N1495" s="9"/>
      <c r="O1495" s="10">
        <f t="shared" si="317"/>
        <v>23.513754336451797</v>
      </c>
      <c r="P1495" s="10"/>
      <c r="Q1495" s="29">
        <f t="shared" si="318"/>
        <v>5.6899409769841577E-3</v>
      </c>
      <c r="R1495" s="6">
        <f t="shared" si="323"/>
        <v>1.0169643925831136</v>
      </c>
      <c r="S1495" s="6">
        <f t="shared" si="329"/>
        <v>21.132335283995836</v>
      </c>
      <c r="T1495" s="13">
        <f t="shared" si="324"/>
        <v>8.9119377079032613E-2</v>
      </c>
      <c r="U1495" s="67">
        <f t="shared" si="325"/>
        <v>5.9129573012722814E-2</v>
      </c>
      <c r="V1495" s="13">
        <f t="shared" si="326"/>
        <v>2.99898040663098E-2</v>
      </c>
      <c r="Y1495" s="28"/>
      <c r="Z1495" s="28"/>
    </row>
    <row r="1496" spans="1:26" x14ac:dyDescent="0.35">
      <c r="A1496" s="1">
        <v>1994.12</v>
      </c>
      <c r="B1496" s="2">
        <v>455.19</v>
      </c>
      <c r="C1496" s="3">
        <v>13.17</v>
      </c>
      <c r="D1496" s="4">
        <v>30.6</v>
      </c>
      <c r="E1496" s="5">
        <v>149.69999999999999</v>
      </c>
      <c r="F1496" s="3">
        <f t="shared" si="327"/>
        <v>1994.9583333332207</v>
      </c>
      <c r="G1496" s="6">
        <v>7.81</v>
      </c>
      <c r="H1496" s="3">
        <f t="shared" si="319"/>
        <v>926.27972284569148</v>
      </c>
      <c r="I1496" s="3">
        <f t="shared" si="320"/>
        <v>26.800026252505013</v>
      </c>
      <c r="J1496" s="7">
        <f t="shared" si="328"/>
        <v>359299.47824927699</v>
      </c>
      <c r="K1496" s="3">
        <f t="shared" si="321"/>
        <v>62.268853707414848</v>
      </c>
      <c r="L1496" s="7">
        <f t="shared" si="322"/>
        <v>24153.790800386385</v>
      </c>
      <c r="M1496" s="27">
        <f t="shared" si="316"/>
        <v>19.91148410809032</v>
      </c>
      <c r="N1496" s="9"/>
      <c r="O1496" s="10">
        <f t="shared" si="317"/>
        <v>23.150110785223816</v>
      </c>
      <c r="P1496" s="10"/>
      <c r="Q1496" s="29">
        <f t="shared" si="318"/>
        <v>7.9304689773231143E-3</v>
      </c>
      <c r="R1496" s="6">
        <f t="shared" si="323"/>
        <v>1.0085772379629767</v>
      </c>
      <c r="S1496" s="6">
        <f t="shared" si="329"/>
        <v>21.490832515951524</v>
      </c>
      <c r="T1496" s="13">
        <f t="shared" si="324"/>
        <v>9.358123920192174E-2</v>
      </c>
      <c r="U1496" s="67">
        <f t="shared" si="325"/>
        <v>5.7764808949848812E-2</v>
      </c>
      <c r="V1496" s="13">
        <f t="shared" si="326"/>
        <v>3.5816430252072928E-2</v>
      </c>
      <c r="Y1496" s="28"/>
      <c r="Z1496" s="28"/>
    </row>
    <row r="1497" spans="1:26" x14ac:dyDescent="0.35">
      <c r="A1497" s="1">
        <v>1995.01</v>
      </c>
      <c r="B1497" s="2">
        <v>465.25</v>
      </c>
      <c r="C1497" s="3">
        <v>13.18</v>
      </c>
      <c r="D1497" s="4">
        <v>31.25</v>
      </c>
      <c r="E1497" s="5">
        <v>150.30000000000001</v>
      </c>
      <c r="F1497" s="3">
        <f t="shared" si="327"/>
        <v>1995.041666666554</v>
      </c>
      <c r="G1497" s="6">
        <v>7.78</v>
      </c>
      <c r="H1497" s="3">
        <f t="shared" si="319"/>
        <v>942.97167165668657</v>
      </c>
      <c r="I1497" s="3">
        <f t="shared" si="320"/>
        <v>26.713308183632734</v>
      </c>
      <c r="J1497" s="7">
        <f t="shared" si="328"/>
        <v>366637.70247985411</v>
      </c>
      <c r="K1497" s="3">
        <f t="shared" si="321"/>
        <v>63.337699600798402</v>
      </c>
      <c r="L1497" s="7">
        <f t="shared" si="322"/>
        <v>24626.390548082625</v>
      </c>
      <c r="M1497" s="27">
        <f t="shared" si="316"/>
        <v>20.219119422457293</v>
      </c>
      <c r="N1497" s="9"/>
      <c r="O1497" s="10">
        <f t="shared" si="317"/>
        <v>23.488372636558672</v>
      </c>
      <c r="P1497" s="10"/>
      <c r="Q1497" s="29">
        <f t="shared" si="318"/>
        <v>7.684132200324531E-3</v>
      </c>
      <c r="R1497" s="6">
        <f t="shared" si="323"/>
        <v>1.0281526145343234</v>
      </c>
      <c r="S1497" s="6">
        <f t="shared" si="329"/>
        <v>21.588636897667055</v>
      </c>
      <c r="T1497" s="13">
        <f t="shared" si="324"/>
        <v>8.9664153638161048E-2</v>
      </c>
      <c r="U1497" s="67">
        <f t="shared" si="325"/>
        <v>5.751990297624876E-2</v>
      </c>
      <c r="V1497" s="13">
        <f t="shared" si="326"/>
        <v>3.2144250661912288E-2</v>
      </c>
      <c r="Y1497" s="28"/>
      <c r="Z1497" s="28"/>
    </row>
    <row r="1498" spans="1:26" x14ac:dyDescent="0.35">
      <c r="A1498" s="1">
        <v>1995.02</v>
      </c>
      <c r="B1498" s="2">
        <v>481.92</v>
      </c>
      <c r="C1498" s="3">
        <v>13.18</v>
      </c>
      <c r="D1498" s="4">
        <v>31.9</v>
      </c>
      <c r="E1498" s="5">
        <v>150.9</v>
      </c>
      <c r="F1498" s="3">
        <f t="shared" si="327"/>
        <v>1995.1249999998872</v>
      </c>
      <c r="G1498" s="6">
        <v>7.47</v>
      </c>
      <c r="H1498" s="3">
        <f t="shared" si="319"/>
        <v>972.87480238568605</v>
      </c>
      <c r="I1498" s="3">
        <f t="shared" si="320"/>
        <v>26.607092246520875</v>
      </c>
      <c r="J1498" s="7">
        <f t="shared" si="328"/>
        <v>379126.46090776072</v>
      </c>
      <c r="K1498" s="3">
        <f t="shared" si="321"/>
        <v>64.398045725646128</v>
      </c>
      <c r="L1498" s="7">
        <f t="shared" si="322"/>
        <v>25095.729795313677</v>
      </c>
      <c r="M1498" s="27">
        <f t="shared" si="316"/>
        <v>20.802571764332676</v>
      </c>
      <c r="N1498" s="9"/>
      <c r="O1498" s="10">
        <f t="shared" si="317"/>
        <v>24.144282243906428</v>
      </c>
      <c r="P1498" s="10"/>
      <c r="Q1498" s="29">
        <f t="shared" si="318"/>
        <v>9.3198886486230981E-3</v>
      </c>
      <c r="R1498" s="6">
        <f t="shared" si="323"/>
        <v>1.0253227230664379</v>
      </c>
      <c r="S1498" s="6">
        <f t="shared" si="329"/>
        <v>22.108157353389348</v>
      </c>
      <c r="T1498" s="13">
        <f t="shared" si="324"/>
        <v>8.7208998858727238E-2</v>
      </c>
      <c r="U1498" s="67">
        <f t="shared" si="325"/>
        <v>5.5197207419650729E-2</v>
      </c>
      <c r="V1498" s="13">
        <f t="shared" si="326"/>
        <v>3.2011791439076509E-2</v>
      </c>
      <c r="Y1498" s="28"/>
      <c r="Z1498" s="28"/>
    </row>
    <row r="1499" spans="1:26" x14ac:dyDescent="0.35">
      <c r="A1499" s="1">
        <v>1995.03</v>
      </c>
      <c r="B1499" s="2">
        <v>493.15</v>
      </c>
      <c r="C1499" s="3">
        <v>13.17</v>
      </c>
      <c r="D1499" s="4">
        <v>32.549999999999997</v>
      </c>
      <c r="E1499" s="5">
        <v>151.4</v>
      </c>
      <c r="F1499" s="3">
        <f t="shared" si="327"/>
        <v>1995.2083333332205</v>
      </c>
      <c r="G1499" s="6">
        <v>7.2</v>
      </c>
      <c r="H1499" s="3">
        <f t="shared" si="319"/>
        <v>992.25753863936598</v>
      </c>
      <c r="I1499" s="3">
        <f t="shared" si="320"/>
        <v>26.499101254953768</v>
      </c>
      <c r="J1499" s="7">
        <f t="shared" si="328"/>
        <v>387540.40829834872</v>
      </c>
      <c r="K1499" s="3">
        <f t="shared" si="321"/>
        <v>65.493222919418756</v>
      </c>
      <c r="L1499" s="7">
        <f t="shared" si="322"/>
        <v>25579.317226221734</v>
      </c>
      <c r="M1499" s="27">
        <f t="shared" si="316"/>
        <v>21.152737302036986</v>
      </c>
      <c r="N1499" s="9"/>
      <c r="O1499" s="10">
        <f t="shared" si="317"/>
        <v>24.527320822094769</v>
      </c>
      <c r="P1499" s="10"/>
      <c r="Q1499" s="29">
        <f t="shared" si="318"/>
        <v>1.1176616601861797E-2</v>
      </c>
      <c r="R1499" s="6">
        <f t="shared" si="323"/>
        <v>1.0159636566781896</v>
      </c>
      <c r="S1499" s="6">
        <f t="shared" si="329"/>
        <v>22.59313481785582</v>
      </c>
      <c r="T1499" s="13">
        <f t="shared" si="324"/>
        <v>8.3705001216804131E-2</v>
      </c>
      <c r="U1499" s="67">
        <f t="shared" si="325"/>
        <v>4.9657281417052834E-2</v>
      </c>
      <c r="V1499" s="13">
        <f t="shared" si="326"/>
        <v>3.4047719799751297E-2</v>
      </c>
      <c r="Y1499" s="28"/>
      <c r="Z1499" s="28"/>
    </row>
    <row r="1500" spans="1:26" x14ac:dyDescent="0.35">
      <c r="A1500" s="1">
        <v>1995.04</v>
      </c>
      <c r="B1500" s="2">
        <v>507.91</v>
      </c>
      <c r="C1500" s="3">
        <v>13.2433</v>
      </c>
      <c r="D1500" s="4">
        <v>33.176699999999997</v>
      </c>
      <c r="E1500" s="5">
        <v>151.9</v>
      </c>
      <c r="F1500" s="3">
        <f t="shared" si="327"/>
        <v>1995.2916666665537</v>
      </c>
      <c r="G1500" s="6">
        <v>7.06</v>
      </c>
      <c r="H1500" s="3">
        <f t="shared" si="319"/>
        <v>1018.5919380513496</v>
      </c>
      <c r="I1500" s="3">
        <f t="shared" si="320"/>
        <v>26.558875811059906</v>
      </c>
      <c r="J1500" s="7">
        <f t="shared" si="328"/>
        <v>398690.09803873894</v>
      </c>
      <c r="K1500" s="3">
        <f t="shared" si="321"/>
        <v>66.534463096115857</v>
      </c>
      <c r="L1500" s="7">
        <f t="shared" si="322"/>
        <v>26042.451961177823</v>
      </c>
      <c r="M1500" s="27">
        <f t="shared" si="316"/>
        <v>21.642739261879651</v>
      </c>
      <c r="N1500" s="9"/>
      <c r="O1500" s="10">
        <f t="shared" si="317"/>
        <v>25.070444808546693</v>
      </c>
      <c r="P1500" s="10"/>
      <c r="Q1500" s="29">
        <f t="shared" si="318"/>
        <v>1.1362181625356543E-2</v>
      </c>
      <c r="R1500" s="6">
        <f t="shared" si="323"/>
        <v>1.0370731500299206</v>
      </c>
      <c r="S1500" s="6">
        <f t="shared" si="329"/>
        <v>22.878248223945615</v>
      </c>
      <c r="T1500" s="13">
        <f t="shared" si="324"/>
        <v>7.7283159829842463E-2</v>
      </c>
      <c r="U1500" s="67">
        <f t="shared" si="325"/>
        <v>4.9368146274700875E-2</v>
      </c>
      <c r="V1500" s="13">
        <f t="shared" si="326"/>
        <v>2.7915013555141588E-2</v>
      </c>
      <c r="Y1500" s="28"/>
      <c r="Z1500" s="28"/>
    </row>
    <row r="1501" spans="1:26" x14ac:dyDescent="0.35">
      <c r="A1501" s="1">
        <v>1995.05</v>
      </c>
      <c r="B1501" s="2">
        <v>523.80999999999995</v>
      </c>
      <c r="C1501" s="3">
        <v>13.306699999999999</v>
      </c>
      <c r="D1501" s="4">
        <v>33.8033</v>
      </c>
      <c r="E1501" s="5">
        <v>152.19999999999999</v>
      </c>
      <c r="F1501" s="3">
        <f t="shared" si="327"/>
        <v>1995.374999999887</v>
      </c>
      <c r="G1501" s="6">
        <v>6.63</v>
      </c>
      <c r="H1501" s="3">
        <f t="shared" si="319"/>
        <v>1048.4081241130093</v>
      </c>
      <c r="I1501" s="3">
        <f t="shared" si="320"/>
        <v>26.633421250328517</v>
      </c>
      <c r="J1501" s="7">
        <f t="shared" si="328"/>
        <v>411229.26226245699</v>
      </c>
      <c r="K1501" s="3">
        <f t="shared" si="321"/>
        <v>67.65746041852826</v>
      </c>
      <c r="L1501" s="7">
        <f t="shared" si="322"/>
        <v>26538.069378279364</v>
      </c>
      <c r="M1501" s="27">
        <f t="shared" si="316"/>
        <v>22.195426698019951</v>
      </c>
      <c r="N1501" s="9"/>
      <c r="O1501" s="10">
        <f t="shared" si="317"/>
        <v>25.684217711127953</v>
      </c>
      <c r="P1501" s="10"/>
      <c r="Q1501" s="29">
        <f t="shared" si="318"/>
        <v>1.4329172732935457E-2</v>
      </c>
      <c r="R1501" s="6">
        <f t="shared" si="323"/>
        <v>1.0395819290594353</v>
      </c>
      <c r="S1501" s="6">
        <f t="shared" si="329"/>
        <v>23.679650033681522</v>
      </c>
      <c r="T1501" s="13">
        <f t="shared" si="324"/>
        <v>7.5490821436598354E-2</v>
      </c>
      <c r="U1501" s="67">
        <f t="shared" si="325"/>
        <v>4.792778951194876E-2</v>
      </c>
      <c r="V1501" s="13">
        <f t="shared" si="326"/>
        <v>2.7563031924649595E-2</v>
      </c>
      <c r="Y1501" s="28"/>
      <c r="Z1501" s="28"/>
    </row>
    <row r="1502" spans="1:26" x14ac:dyDescent="0.35">
      <c r="A1502" s="1">
        <v>1995.06</v>
      </c>
      <c r="B1502" s="2">
        <v>539.35</v>
      </c>
      <c r="C1502" s="3">
        <v>13.36</v>
      </c>
      <c r="D1502" s="4">
        <v>34.43</v>
      </c>
      <c r="E1502" s="5">
        <v>152.5</v>
      </c>
      <c r="F1502" s="3">
        <f t="shared" si="327"/>
        <v>1995.4583333332203</v>
      </c>
      <c r="G1502" s="6">
        <v>6.17</v>
      </c>
      <c r="H1502" s="3">
        <f t="shared" si="319"/>
        <v>1077.3878763934426</v>
      </c>
      <c r="I1502" s="3">
        <f t="shared" si="320"/>
        <v>26.687497967213115</v>
      </c>
      <c r="J1502" s="7">
        <f t="shared" si="328"/>
        <v>423468.65504353156</v>
      </c>
      <c r="K1502" s="3">
        <f t="shared" si="321"/>
        <v>68.776239147540991</v>
      </c>
      <c r="L1502" s="7">
        <f t="shared" si="322"/>
        <v>27032.586990171119</v>
      </c>
      <c r="M1502" s="27">
        <f t="shared" si="316"/>
        <v>22.718356759520606</v>
      </c>
      <c r="N1502" s="9"/>
      <c r="O1502" s="10">
        <f t="shared" si="317"/>
        <v>26.261521783971137</v>
      </c>
      <c r="P1502" s="10"/>
      <c r="Q1502" s="29">
        <f t="shared" si="318"/>
        <v>1.7806905868943401E-2</v>
      </c>
      <c r="R1502" s="6">
        <f t="shared" si="323"/>
        <v>0.99703757516656621</v>
      </c>
      <c r="S1502" s="6">
        <f t="shared" si="329"/>
        <v>24.568509501608332</v>
      </c>
      <c r="T1502" s="13">
        <f t="shared" si="324"/>
        <v>7.460346255810002E-2</v>
      </c>
      <c r="U1502" s="67">
        <f t="shared" si="325"/>
        <v>4.5564377019249314E-2</v>
      </c>
      <c r="V1502" s="13">
        <f t="shared" si="326"/>
        <v>2.9039085538850706E-2</v>
      </c>
      <c r="Y1502" s="28"/>
      <c r="Z1502" s="28"/>
    </row>
    <row r="1503" spans="1:26" x14ac:dyDescent="0.35">
      <c r="A1503" s="1">
        <v>1995.07</v>
      </c>
      <c r="B1503" s="2">
        <v>557.37</v>
      </c>
      <c r="C1503" s="3">
        <v>13.44</v>
      </c>
      <c r="D1503" s="4">
        <v>34.68</v>
      </c>
      <c r="E1503" s="5">
        <v>152.5</v>
      </c>
      <c r="F1503" s="3">
        <f t="shared" si="327"/>
        <v>1995.5416666665535</v>
      </c>
      <c r="G1503" s="6">
        <v>6.28</v>
      </c>
      <c r="H1503" s="3">
        <f t="shared" si="319"/>
        <v>1113.3840375737705</v>
      </c>
      <c r="I1503" s="3">
        <f t="shared" si="320"/>
        <v>26.847303344262297</v>
      </c>
      <c r="J1503" s="7">
        <f t="shared" si="328"/>
        <v>438496.35515947326</v>
      </c>
      <c r="K1503" s="3">
        <f t="shared" si="321"/>
        <v>69.275630950819675</v>
      </c>
      <c r="L1503" s="7">
        <f t="shared" si="322"/>
        <v>27283.588275168262</v>
      </c>
      <c r="M1503" s="27">
        <f t="shared" si="316"/>
        <v>23.376412691512122</v>
      </c>
      <c r="N1503" s="9"/>
      <c r="O1503" s="10">
        <f t="shared" si="317"/>
        <v>26.992759359536368</v>
      </c>
      <c r="P1503" s="10"/>
      <c r="Q1503" s="29">
        <f t="shared" si="318"/>
        <v>1.5275527417729695E-2</v>
      </c>
      <c r="R1503" s="6">
        <f t="shared" si="323"/>
        <v>0.98990604708569518</v>
      </c>
      <c r="S1503" s="6">
        <f t="shared" si="329"/>
        <v>24.495727138940314</v>
      </c>
      <c r="T1503" s="13">
        <f t="shared" si="324"/>
        <v>7.2289126458986441E-2</v>
      </c>
      <c r="U1503" s="67">
        <f t="shared" si="325"/>
        <v>4.4208894671601051E-2</v>
      </c>
      <c r="V1503" s="13">
        <f t="shared" si="326"/>
        <v>2.808023178738539E-2</v>
      </c>
      <c r="Y1503" s="28"/>
      <c r="Z1503" s="28"/>
    </row>
    <row r="1504" spans="1:26" x14ac:dyDescent="0.35">
      <c r="A1504" s="1">
        <v>1995.08</v>
      </c>
      <c r="B1504" s="2">
        <v>559.11</v>
      </c>
      <c r="C1504" s="3">
        <v>13.51</v>
      </c>
      <c r="D1504" s="4">
        <v>34.93</v>
      </c>
      <c r="E1504" s="5">
        <v>152.9</v>
      </c>
      <c r="F1504" s="3">
        <f t="shared" si="327"/>
        <v>1995.6249999998868</v>
      </c>
      <c r="G1504" s="6">
        <v>6.49</v>
      </c>
      <c r="H1504" s="3">
        <f t="shared" si="319"/>
        <v>1113.9379999345979</v>
      </c>
      <c r="I1504" s="3">
        <f t="shared" si="320"/>
        <v>26.916532308698496</v>
      </c>
      <c r="J1504" s="7">
        <f t="shared" si="328"/>
        <v>439597.93126496428</v>
      </c>
      <c r="K1504" s="3">
        <f t="shared" si="321"/>
        <v>69.592485088293003</v>
      </c>
      <c r="L1504" s="7">
        <f t="shared" si="322"/>
        <v>27463.568419604733</v>
      </c>
      <c r="M1504" s="27">
        <f t="shared" si="316"/>
        <v>23.284070256230532</v>
      </c>
      <c r="N1504" s="9"/>
      <c r="O1504" s="10">
        <f t="shared" si="317"/>
        <v>26.857726122313153</v>
      </c>
      <c r="P1504" s="10"/>
      <c r="Q1504" s="29">
        <f t="shared" si="318"/>
        <v>1.3424483051002786E-2</v>
      </c>
      <c r="R1504" s="6">
        <f t="shared" si="323"/>
        <v>1.0268502039316021</v>
      </c>
      <c r="S1504" s="6">
        <f t="shared" si="329"/>
        <v>24.185032272375565</v>
      </c>
      <c r="T1504" s="13">
        <f t="shared" si="324"/>
        <v>7.1806056237028848E-2</v>
      </c>
      <c r="U1504" s="67">
        <f t="shared" si="325"/>
        <v>4.4697445527743351E-2</v>
      </c>
      <c r="V1504" s="13">
        <f t="shared" si="326"/>
        <v>2.7108610709285497E-2</v>
      </c>
      <c r="Y1504" s="28"/>
      <c r="Z1504" s="28"/>
    </row>
    <row r="1505" spans="1:26" x14ac:dyDescent="0.35">
      <c r="A1505" s="1">
        <v>1995.09</v>
      </c>
      <c r="B1505" s="2">
        <v>578.77</v>
      </c>
      <c r="C1505" s="3">
        <v>13.58</v>
      </c>
      <c r="D1505" s="4">
        <v>35.18</v>
      </c>
      <c r="E1505" s="5">
        <v>153.19999999999999</v>
      </c>
      <c r="F1505" s="3">
        <f t="shared" si="327"/>
        <v>1995.70833333322</v>
      </c>
      <c r="G1505" s="6">
        <v>6.2</v>
      </c>
      <c r="H1505" s="3">
        <f t="shared" si="319"/>
        <v>1150.8493885770235</v>
      </c>
      <c r="I1505" s="3">
        <f t="shared" si="320"/>
        <v>27.00301449086162</v>
      </c>
      <c r="J1505" s="7">
        <f t="shared" si="328"/>
        <v>455052.45015561458</v>
      </c>
      <c r="K1505" s="3">
        <f t="shared" si="321"/>
        <v>69.953317362924281</v>
      </c>
      <c r="L1505" s="7">
        <f t="shared" si="322"/>
        <v>27659.94297644059</v>
      </c>
      <c r="M1505" s="27">
        <f t="shared" si="316"/>
        <v>23.946007075299857</v>
      </c>
      <c r="N1505" s="9"/>
      <c r="O1505" s="10">
        <f t="shared" si="317"/>
        <v>27.591422770766517</v>
      </c>
      <c r="P1505" s="10"/>
      <c r="Q1505" s="29">
        <f t="shared" si="318"/>
        <v>1.5053027578776038E-2</v>
      </c>
      <c r="R1505" s="6">
        <f t="shared" si="323"/>
        <v>1.0170817654715301</v>
      </c>
      <c r="S1505" s="6">
        <f t="shared" si="329"/>
        <v>24.785773978968862</v>
      </c>
      <c r="T1505" s="13">
        <f t="shared" si="324"/>
        <v>6.7111903472969248E-2</v>
      </c>
      <c r="U1505" s="67">
        <f t="shared" si="325"/>
        <v>4.1744359265578401E-2</v>
      </c>
      <c r="V1505" s="13">
        <f t="shared" si="326"/>
        <v>2.5367544207390846E-2</v>
      </c>
      <c r="Y1505" s="28"/>
      <c r="Z1505" s="28"/>
    </row>
    <row r="1506" spans="1:26" x14ac:dyDescent="0.35">
      <c r="A1506" s="1">
        <v>1995.1</v>
      </c>
      <c r="B1506" s="2">
        <v>582.91999999999996</v>
      </c>
      <c r="C1506" s="3">
        <v>13.65</v>
      </c>
      <c r="D1506" s="4">
        <v>34.773299999999999</v>
      </c>
      <c r="E1506" s="5">
        <v>153.69999999999999</v>
      </c>
      <c r="F1506" s="3">
        <f t="shared" si="327"/>
        <v>1995.7916666665533</v>
      </c>
      <c r="G1506" s="6">
        <v>6.04</v>
      </c>
      <c r="H1506" s="3">
        <f t="shared" si="319"/>
        <v>1155.3307526350034</v>
      </c>
      <c r="I1506" s="3">
        <f t="shared" si="320"/>
        <v>27.053909238776846</v>
      </c>
      <c r="J1506" s="7">
        <f t="shared" si="328"/>
        <v>457715.84645417728</v>
      </c>
      <c r="K1506" s="3">
        <f t="shared" si="321"/>
        <v>68.91968513793104</v>
      </c>
      <c r="L1506" s="7">
        <f t="shared" si="322"/>
        <v>27304.416461101082</v>
      </c>
      <c r="M1506" s="27">
        <f t="shared" si="316"/>
        <v>23.926762764083268</v>
      </c>
      <c r="N1506" s="9"/>
      <c r="O1506" s="10">
        <f t="shared" si="317"/>
        <v>27.540347277091747</v>
      </c>
      <c r="P1506" s="10"/>
      <c r="Q1506" s="29">
        <f t="shared" si="318"/>
        <v>1.6642280544388349E-2</v>
      </c>
      <c r="R1506" s="6">
        <f t="shared" si="323"/>
        <v>1.0132655333157623</v>
      </c>
      <c r="S1506" s="6">
        <f t="shared" si="329"/>
        <v>25.127151083857772</v>
      </c>
      <c r="T1506" s="13">
        <f t="shared" si="324"/>
        <v>6.3445096153219804E-2</v>
      </c>
      <c r="U1506" s="67">
        <f t="shared" si="325"/>
        <v>3.8297024880978858E-2</v>
      </c>
      <c r="V1506" s="13">
        <f t="shared" si="326"/>
        <v>2.5148071272240946E-2</v>
      </c>
      <c r="Y1506" s="28"/>
      <c r="Z1506" s="28"/>
    </row>
    <row r="1507" spans="1:26" x14ac:dyDescent="0.35">
      <c r="A1507" s="1">
        <v>1995.11</v>
      </c>
      <c r="B1507" s="2">
        <v>595.53</v>
      </c>
      <c r="C1507" s="3">
        <v>13.72</v>
      </c>
      <c r="D1507" s="4">
        <v>34.366700000000002</v>
      </c>
      <c r="E1507" s="5">
        <v>153.6</v>
      </c>
      <c r="F1507" s="3">
        <f t="shared" si="327"/>
        <v>1995.8749999998865</v>
      </c>
      <c r="G1507" s="6">
        <v>5.93</v>
      </c>
      <c r="H1507" s="3">
        <f t="shared" si="319"/>
        <v>1181.0918513671877</v>
      </c>
      <c r="I1507" s="3">
        <f t="shared" si="320"/>
        <v>27.210350781250003</v>
      </c>
      <c r="J1507" s="7">
        <f t="shared" si="328"/>
        <v>468820.15328943735</v>
      </c>
      <c r="K1507" s="3">
        <f t="shared" si="321"/>
        <v>68.158160509765636</v>
      </c>
      <c r="L1507" s="7">
        <f t="shared" si="322"/>
        <v>27054.559068480357</v>
      </c>
      <c r="M1507" s="27">
        <f t="shared" si="316"/>
        <v>24.347586881114815</v>
      </c>
      <c r="N1507" s="9"/>
      <c r="O1507" s="10">
        <f t="shared" si="317"/>
        <v>27.996651260629228</v>
      </c>
      <c r="P1507" s="10"/>
      <c r="Q1507" s="29">
        <f t="shared" si="318"/>
        <v>1.6667268345671435E-2</v>
      </c>
      <c r="R1507" s="6">
        <f t="shared" si="323"/>
        <v>1.0215700564770209</v>
      </c>
      <c r="S1507" s="6">
        <f t="shared" si="329"/>
        <v>25.477051974513593</v>
      </c>
      <c r="T1507" s="13">
        <f t="shared" si="324"/>
        <v>6.5889739042914952E-2</v>
      </c>
      <c r="U1507" s="67">
        <f t="shared" si="325"/>
        <v>3.7422133948774805E-2</v>
      </c>
      <c r="V1507" s="13">
        <f t="shared" si="326"/>
        <v>2.8467605094140147E-2</v>
      </c>
      <c r="Y1507" s="28"/>
      <c r="Z1507" s="28"/>
    </row>
    <row r="1508" spans="1:26" x14ac:dyDescent="0.35">
      <c r="A1508" s="1">
        <v>1995.12</v>
      </c>
      <c r="B1508" s="2">
        <v>614.57000000000005</v>
      </c>
      <c r="C1508" s="3">
        <v>13.79</v>
      </c>
      <c r="D1508" s="4">
        <v>33.96</v>
      </c>
      <c r="E1508" s="5">
        <v>153.5</v>
      </c>
      <c r="F1508" s="3">
        <f t="shared" si="327"/>
        <v>1995.9583333332198</v>
      </c>
      <c r="G1508" s="6">
        <v>5.71</v>
      </c>
      <c r="H1508" s="3">
        <f t="shared" si="319"/>
        <v>1219.6471956351793</v>
      </c>
      <c r="I1508" s="3">
        <f t="shared" si="320"/>
        <v>27.366996156351792</v>
      </c>
      <c r="J1508" s="7">
        <f t="shared" si="328"/>
        <v>485029.48168793862</v>
      </c>
      <c r="K1508" s="3">
        <f t="shared" si="321"/>
        <v>67.395445211726397</v>
      </c>
      <c r="L1508" s="7">
        <f t="shared" si="322"/>
        <v>26801.830870563805</v>
      </c>
      <c r="M1508" s="27">
        <f t="shared" si="316"/>
        <v>25.027380664939098</v>
      </c>
      <c r="N1508" s="9"/>
      <c r="O1508" s="10">
        <f t="shared" si="317"/>
        <v>28.749997901545374</v>
      </c>
      <c r="P1508" s="10"/>
      <c r="Q1508" s="29">
        <f t="shared" si="318"/>
        <v>1.7399894631425307E-2</v>
      </c>
      <c r="R1508" s="6">
        <f t="shared" si="323"/>
        <v>1.0093056553879096</v>
      </c>
      <c r="S1508" s="6">
        <f t="shared" si="329"/>
        <v>26.04354885992753</v>
      </c>
      <c r="T1508" s="13">
        <f t="shared" si="324"/>
        <v>6.4962553366827214E-2</v>
      </c>
      <c r="U1508" s="67">
        <f t="shared" si="325"/>
        <v>3.6530696378202165E-2</v>
      </c>
      <c r="V1508" s="13">
        <f t="shared" si="326"/>
        <v>2.8431856988625048E-2</v>
      </c>
      <c r="Y1508" s="28"/>
      <c r="Z1508" s="28"/>
    </row>
    <row r="1509" spans="1:26" x14ac:dyDescent="0.35">
      <c r="A1509" s="1">
        <v>1996.01</v>
      </c>
      <c r="B1509" s="2">
        <v>614.41999999999996</v>
      </c>
      <c r="C1509" s="3">
        <v>13.8933</v>
      </c>
      <c r="D1509" s="4">
        <v>33.986699999999999</v>
      </c>
      <c r="E1509" s="5">
        <v>154.4</v>
      </c>
      <c r="F1509" s="3">
        <f t="shared" si="327"/>
        <v>1996.0416666665531</v>
      </c>
      <c r="G1509" s="6">
        <v>5.65</v>
      </c>
      <c r="H1509" s="3">
        <f t="shared" si="319"/>
        <v>1212.2419053108808</v>
      </c>
      <c r="I1509" s="3">
        <f t="shared" si="320"/>
        <v>27.411282938471501</v>
      </c>
      <c r="J1509" s="7">
        <f t="shared" si="328"/>
        <v>482992.95497188368</v>
      </c>
      <c r="K1509" s="3">
        <f t="shared" si="321"/>
        <v>67.05527483354922</v>
      </c>
      <c r="L1509" s="7">
        <f t="shared" si="322"/>
        <v>26716.800661994919</v>
      </c>
      <c r="M1509" s="27">
        <f t="shared" si="316"/>
        <v>24.762465194644022</v>
      </c>
      <c r="N1509" s="9"/>
      <c r="O1509" s="10">
        <f t="shared" si="317"/>
        <v>28.419947350837234</v>
      </c>
      <c r="P1509" s="10"/>
      <c r="Q1509" s="29">
        <f t="shared" si="318"/>
        <v>1.8748642274762396E-2</v>
      </c>
      <c r="R1509" s="6">
        <f t="shared" si="323"/>
        <v>0.99266937736311789</v>
      </c>
      <c r="S1509" s="6">
        <f t="shared" si="329"/>
        <v>26.132680224299655</v>
      </c>
      <c r="T1509" s="13">
        <f t="shared" si="324"/>
        <v>6.6154687065707707E-2</v>
      </c>
      <c r="U1509" s="67">
        <f t="shared" si="325"/>
        <v>3.618809963758407E-2</v>
      </c>
      <c r="V1509" s="13">
        <f t="shared" si="326"/>
        <v>2.9966587428123637E-2</v>
      </c>
      <c r="Y1509" s="28"/>
      <c r="Z1509" s="28"/>
    </row>
    <row r="1510" spans="1:26" x14ac:dyDescent="0.35">
      <c r="A1510" s="1">
        <v>1996.02</v>
      </c>
      <c r="B1510" s="2">
        <v>649.54</v>
      </c>
      <c r="C1510" s="3">
        <v>13.996700000000001</v>
      </c>
      <c r="D1510" s="4">
        <v>34.013300000000001</v>
      </c>
      <c r="E1510" s="5">
        <v>154.9</v>
      </c>
      <c r="F1510" s="3">
        <f t="shared" si="327"/>
        <v>1996.1249999998863</v>
      </c>
      <c r="G1510" s="6">
        <v>5.81</v>
      </c>
      <c r="H1510" s="3">
        <f t="shared" si="319"/>
        <v>1277.3965181407359</v>
      </c>
      <c r="I1510" s="3">
        <f t="shared" si="320"/>
        <v>27.526150576500967</v>
      </c>
      <c r="J1510" s="7">
        <f t="shared" si="328"/>
        <v>509866.41169575573</v>
      </c>
      <c r="K1510" s="3">
        <f t="shared" si="321"/>
        <v>66.891139868947704</v>
      </c>
      <c r="L1510" s="7">
        <f t="shared" si="322"/>
        <v>26699.262895173892</v>
      </c>
      <c r="M1510" s="27">
        <f t="shared" si="316"/>
        <v>25.976065550593379</v>
      </c>
      <c r="N1510" s="9"/>
      <c r="O1510" s="10">
        <f t="shared" si="317"/>
        <v>29.784395328216405</v>
      </c>
      <c r="P1510" s="10"/>
      <c r="Q1510" s="29">
        <f t="shared" si="318"/>
        <v>1.5880340213838703E-2</v>
      </c>
      <c r="R1510" s="6">
        <f t="shared" si="323"/>
        <v>0.97093668736869509</v>
      </c>
      <c r="S1510" s="6">
        <f t="shared" si="329"/>
        <v>25.857376379947866</v>
      </c>
      <c r="T1510" s="13">
        <f t="shared" si="324"/>
        <v>6.0167400392254766E-2</v>
      </c>
      <c r="U1510" s="67">
        <f t="shared" si="325"/>
        <v>3.6217308702400697E-2</v>
      </c>
      <c r="V1510" s="13">
        <f t="shared" si="326"/>
        <v>2.3950091689854069E-2</v>
      </c>
      <c r="Y1510" s="28"/>
      <c r="Z1510" s="28"/>
    </row>
    <row r="1511" spans="1:26" x14ac:dyDescent="0.35">
      <c r="A1511" s="1">
        <v>1996.03</v>
      </c>
      <c r="B1511" s="2">
        <v>647.07000000000005</v>
      </c>
      <c r="C1511" s="3">
        <v>14.1</v>
      </c>
      <c r="D1511" s="4">
        <v>34.04</v>
      </c>
      <c r="E1511" s="5">
        <v>155.69999999999999</v>
      </c>
      <c r="F1511" s="3">
        <f t="shared" si="327"/>
        <v>1996.2083333332196</v>
      </c>
      <c r="G1511" s="6">
        <v>6.27</v>
      </c>
      <c r="H1511" s="3">
        <f t="shared" si="319"/>
        <v>1266.0005589595378</v>
      </c>
      <c r="I1511" s="3">
        <f t="shared" si="320"/>
        <v>27.586826589595379</v>
      </c>
      <c r="J1511" s="7">
        <f t="shared" si="328"/>
        <v>506235.36704668257</v>
      </c>
      <c r="K1511" s="3">
        <f t="shared" si="321"/>
        <v>66.599686319845858</v>
      </c>
      <c r="L1511" s="7">
        <f t="shared" si="322"/>
        <v>26631.202024926315</v>
      </c>
      <c r="M1511" s="27">
        <f t="shared" si="316"/>
        <v>25.6299303952161</v>
      </c>
      <c r="N1511" s="9"/>
      <c r="O1511" s="10">
        <f t="shared" si="317"/>
        <v>29.360970049382342</v>
      </c>
      <c r="P1511" s="10"/>
      <c r="Q1511" s="29">
        <f t="shared" si="318"/>
        <v>1.2808924489647433E-2</v>
      </c>
      <c r="R1511" s="6">
        <f t="shared" si="323"/>
        <v>0.9877236786783421</v>
      </c>
      <c r="S1511" s="6">
        <f t="shared" si="329"/>
        <v>24.976879218074121</v>
      </c>
      <c r="T1511" s="13">
        <f t="shared" si="324"/>
        <v>6.1906477646145541E-2</v>
      </c>
      <c r="U1511" s="67">
        <f t="shared" si="325"/>
        <v>3.8399782951773709E-2</v>
      </c>
      <c r="V1511" s="13">
        <f t="shared" si="326"/>
        <v>2.3506694694371832E-2</v>
      </c>
      <c r="Y1511" s="28"/>
      <c r="Z1511" s="28"/>
    </row>
    <row r="1512" spans="1:26" x14ac:dyDescent="0.35">
      <c r="A1512" s="1">
        <v>1996.04</v>
      </c>
      <c r="B1512" s="2">
        <v>647.16999999999996</v>
      </c>
      <c r="C1512" s="3">
        <v>14.156700000000001</v>
      </c>
      <c r="D1512" s="4">
        <v>34.33</v>
      </c>
      <c r="E1512" s="5">
        <v>156.30000000000001</v>
      </c>
      <c r="F1512" s="3">
        <f t="shared" si="327"/>
        <v>1996.2916666665528</v>
      </c>
      <c r="G1512" s="6">
        <v>6.51</v>
      </c>
      <c r="H1512" s="3">
        <f t="shared" si="319"/>
        <v>1261.3355721689059</v>
      </c>
      <c r="I1512" s="3">
        <f t="shared" si="320"/>
        <v>27.591435472168904</v>
      </c>
      <c r="J1512" s="7">
        <f t="shared" si="328"/>
        <v>505289.39490384678</v>
      </c>
      <c r="K1512" s="3">
        <f t="shared" si="321"/>
        <v>66.909235892514388</v>
      </c>
      <c r="L1512" s="7">
        <f t="shared" si="322"/>
        <v>26803.75315148888</v>
      </c>
      <c r="M1512" s="27">
        <f t="shared" si="316"/>
        <v>25.424203848381513</v>
      </c>
      <c r="N1512" s="9"/>
      <c r="O1512" s="10">
        <f t="shared" si="317"/>
        <v>29.100029225042828</v>
      </c>
      <c r="P1512" s="10"/>
      <c r="Q1512" s="29">
        <f t="shared" si="318"/>
        <v>1.1314165557100131E-2</v>
      </c>
      <c r="R1512" s="6">
        <f t="shared" si="323"/>
        <v>0.98882322707635373</v>
      </c>
      <c r="S1512" s="6">
        <f t="shared" si="329"/>
        <v>24.575551549003521</v>
      </c>
      <c r="T1512" s="13">
        <f t="shared" si="324"/>
        <v>6.2051283649494859E-2</v>
      </c>
      <c r="U1512" s="67">
        <f t="shared" si="325"/>
        <v>3.7405899927943409E-2</v>
      </c>
      <c r="V1512" s="13">
        <f t="shared" si="326"/>
        <v>2.464538372155145E-2</v>
      </c>
      <c r="Y1512" s="28"/>
      <c r="Z1512" s="28"/>
    </row>
    <row r="1513" spans="1:26" x14ac:dyDescent="0.35">
      <c r="A1513" s="1">
        <v>1996.05</v>
      </c>
      <c r="B1513" s="2">
        <v>661.23</v>
      </c>
      <c r="C1513" s="3">
        <v>14.2133</v>
      </c>
      <c r="D1513" s="4">
        <v>34.619999999999997</v>
      </c>
      <c r="E1513" s="5">
        <v>156.6</v>
      </c>
      <c r="F1513" s="3">
        <f t="shared" si="327"/>
        <v>1996.3749999998861</v>
      </c>
      <c r="G1513" s="6">
        <v>6.74</v>
      </c>
      <c r="H1513" s="3">
        <f t="shared" si="319"/>
        <v>1286.2696913793106</v>
      </c>
      <c r="I1513" s="3">
        <f t="shared" si="320"/>
        <v>27.648680496168584</v>
      </c>
      <c r="J1513" s="7">
        <f t="shared" si="328"/>
        <v>516200.97286278458</v>
      </c>
      <c r="K1513" s="3">
        <f t="shared" si="321"/>
        <v>67.345185057471269</v>
      </c>
      <c r="L1513" s="7">
        <f t="shared" si="322"/>
        <v>27026.719417615051</v>
      </c>
      <c r="M1513" s="27">
        <f t="shared" si="316"/>
        <v>25.81404382769902</v>
      </c>
      <c r="N1513" s="9"/>
      <c r="O1513" s="10">
        <f t="shared" si="317"/>
        <v>29.519946822343137</v>
      </c>
      <c r="P1513" s="10"/>
      <c r="Q1513" s="29">
        <f t="shared" si="318"/>
        <v>8.3329475039432346E-3</v>
      </c>
      <c r="R1513" s="6">
        <f t="shared" si="323"/>
        <v>0.99343767693066021</v>
      </c>
      <c r="S1513" s="6">
        <f t="shared" si="329"/>
        <v>24.254322787204366</v>
      </c>
      <c r="T1513" s="13">
        <f t="shared" si="324"/>
        <v>5.8425418169186116E-2</v>
      </c>
      <c r="U1513" s="67">
        <f t="shared" si="325"/>
        <v>3.7720411327503145E-2</v>
      </c>
      <c r="V1513" s="13">
        <f t="shared" si="326"/>
        <v>2.0705006841682971E-2</v>
      </c>
      <c r="Y1513" s="28"/>
      <c r="Z1513" s="28"/>
    </row>
    <row r="1514" spans="1:26" x14ac:dyDescent="0.35">
      <c r="A1514" s="1">
        <v>1996.06</v>
      </c>
      <c r="B1514" s="2">
        <v>668.5</v>
      </c>
      <c r="C1514" s="3">
        <v>14.27</v>
      </c>
      <c r="D1514" s="4">
        <v>34.909999999999997</v>
      </c>
      <c r="E1514" s="5">
        <v>156.69999999999999</v>
      </c>
      <c r="F1514" s="3">
        <f t="shared" si="327"/>
        <v>1996.4583333332193</v>
      </c>
      <c r="G1514" s="6">
        <v>6.91</v>
      </c>
      <c r="H1514" s="3">
        <f t="shared" si="319"/>
        <v>1299.5819176770901</v>
      </c>
      <c r="I1514" s="3">
        <f t="shared" si="320"/>
        <v>27.741262476068925</v>
      </c>
      <c r="J1514" s="7">
        <f t="shared" si="328"/>
        <v>522471.13775108039</v>
      </c>
      <c r="K1514" s="3">
        <f t="shared" si="321"/>
        <v>67.865975686024257</v>
      </c>
      <c r="L1514" s="7">
        <f t="shared" si="322"/>
        <v>27284.169661765471</v>
      </c>
      <c r="M1514" s="27">
        <f t="shared" si="316"/>
        <v>25.966673558333831</v>
      </c>
      <c r="N1514" s="9"/>
      <c r="O1514" s="10">
        <f t="shared" si="317"/>
        <v>29.668053217608335</v>
      </c>
      <c r="P1514" s="10"/>
      <c r="Q1514" s="29">
        <f t="shared" si="318"/>
        <v>5.9017874206194615E-3</v>
      </c>
      <c r="R1514" s="6">
        <f t="shared" si="323"/>
        <v>1.0086290442912997</v>
      </c>
      <c r="S1514" s="6">
        <f t="shared" si="329"/>
        <v>24.079781468727699</v>
      </c>
      <c r="T1514" s="13">
        <f t="shared" si="324"/>
        <v>5.404594800314011E-2</v>
      </c>
      <c r="U1514" s="67">
        <f t="shared" si="325"/>
        <v>3.8706532113629066E-2</v>
      </c>
      <c r="V1514" s="13">
        <f t="shared" si="326"/>
        <v>1.5339415889511043E-2</v>
      </c>
      <c r="Y1514" s="28"/>
      <c r="Z1514" s="28"/>
    </row>
    <row r="1515" spans="1:26" x14ac:dyDescent="0.35">
      <c r="A1515" s="1">
        <v>1996.07</v>
      </c>
      <c r="B1515" s="2">
        <v>644.07000000000005</v>
      </c>
      <c r="C1515" s="3">
        <v>14.4</v>
      </c>
      <c r="D1515" s="4">
        <v>35.273299999999999</v>
      </c>
      <c r="E1515" s="5">
        <v>157</v>
      </c>
      <c r="F1515" s="3">
        <f t="shared" si="327"/>
        <v>1996.5416666665526</v>
      </c>
      <c r="G1515" s="6">
        <v>6.87</v>
      </c>
      <c r="H1515" s="3">
        <f t="shared" si="319"/>
        <v>1249.6968154777071</v>
      </c>
      <c r="I1515" s="3">
        <f t="shared" si="320"/>
        <v>27.940494267515927</v>
      </c>
      <c r="J1515" s="7">
        <f t="shared" si="328"/>
        <v>503351.89849482803</v>
      </c>
      <c r="K1515" s="3">
        <f t="shared" si="321"/>
        <v>68.441210864331211</v>
      </c>
      <c r="L1515" s="7">
        <f t="shared" si="322"/>
        <v>27566.696975759802</v>
      </c>
      <c r="M1515" s="27">
        <f t="shared" si="316"/>
        <v>24.858411332348378</v>
      </c>
      <c r="N1515" s="9"/>
      <c r="O1515" s="10">
        <f t="shared" si="317"/>
        <v>28.379278236095772</v>
      </c>
      <c r="P1515" s="10"/>
      <c r="Q1515" s="29">
        <f t="shared" si="318"/>
        <v>8.2169824330316638E-3</v>
      </c>
      <c r="R1515" s="6">
        <f t="shared" si="323"/>
        <v>1.0224005244474197</v>
      </c>
      <c r="S1515" s="6">
        <f t="shared" si="329"/>
        <v>24.24115760591009</v>
      </c>
      <c r="T1515" s="13">
        <f t="shared" si="324"/>
        <v>5.8431084138947709E-2</v>
      </c>
      <c r="U1515" s="67">
        <f t="shared" si="325"/>
        <v>3.8308181626259152E-2</v>
      </c>
      <c r="V1515" s="13">
        <f t="shared" si="326"/>
        <v>2.0122902512688556E-2</v>
      </c>
      <c r="Y1515" s="28"/>
      <c r="Z1515" s="28"/>
    </row>
    <row r="1516" spans="1:26" x14ac:dyDescent="0.35">
      <c r="A1516" s="1">
        <v>1996.08</v>
      </c>
      <c r="B1516" s="2">
        <v>662.68</v>
      </c>
      <c r="C1516" s="3">
        <v>14.53</v>
      </c>
      <c r="D1516" s="4">
        <v>35.636699999999998</v>
      </c>
      <c r="E1516" s="5">
        <v>157.30000000000001</v>
      </c>
      <c r="F1516" s="3">
        <f t="shared" si="327"/>
        <v>1996.6249999998859</v>
      </c>
      <c r="G1516" s="6">
        <v>6.64</v>
      </c>
      <c r="H1516" s="3">
        <f t="shared" si="319"/>
        <v>1283.3537553719007</v>
      </c>
      <c r="I1516" s="3">
        <f t="shared" si="320"/>
        <v>28.138966115702477</v>
      </c>
      <c r="J1516" s="7">
        <f t="shared" si="328"/>
        <v>517852.69677125628</v>
      </c>
      <c r="K1516" s="3">
        <f t="shared" si="321"/>
        <v>69.014445545454535</v>
      </c>
      <c r="L1516" s="7">
        <f t="shared" si="322"/>
        <v>27848.375081529892</v>
      </c>
      <c r="M1516" s="27">
        <f t="shared" si="316"/>
        <v>25.412529121454941</v>
      </c>
      <c r="N1516" s="9"/>
      <c r="O1516" s="10">
        <f t="shared" si="317"/>
        <v>28.988000554261916</v>
      </c>
      <c r="P1516" s="10"/>
      <c r="Q1516" s="29">
        <f t="shared" si="318"/>
        <v>9.6485459439073912E-3</v>
      </c>
      <c r="R1516" s="6">
        <f t="shared" si="323"/>
        <v>0.99187333063962624</v>
      </c>
      <c r="S1516" s="6">
        <f t="shared" si="329"/>
        <v>24.736904279534137</v>
      </c>
      <c r="T1516" s="13">
        <f t="shared" si="324"/>
        <v>5.7617269958821105E-2</v>
      </c>
      <c r="U1516" s="67">
        <f t="shared" si="325"/>
        <v>3.8132218214649516E-2</v>
      </c>
      <c r="V1516" s="13">
        <f t="shared" si="326"/>
        <v>1.9485051744171589E-2</v>
      </c>
      <c r="Y1516" s="28"/>
      <c r="Z1516" s="28"/>
    </row>
    <row r="1517" spans="1:26" x14ac:dyDescent="0.35">
      <c r="A1517" s="1">
        <v>1996.09</v>
      </c>
      <c r="B1517" s="2">
        <v>674.88</v>
      </c>
      <c r="C1517" s="3">
        <v>14.66</v>
      </c>
      <c r="D1517" s="4">
        <v>36</v>
      </c>
      <c r="E1517" s="5">
        <v>157.80000000000001</v>
      </c>
      <c r="F1517" s="3">
        <f t="shared" si="327"/>
        <v>1996.7083333332191</v>
      </c>
      <c r="G1517" s="6">
        <v>6.83</v>
      </c>
      <c r="H1517" s="3">
        <f t="shared" si="319"/>
        <v>1302.8391604562737</v>
      </c>
      <c r="I1517" s="3">
        <f t="shared" si="320"/>
        <v>28.300767680608363</v>
      </c>
      <c r="J1517" s="7">
        <f t="shared" si="328"/>
        <v>526667.00220233086</v>
      </c>
      <c r="K1517" s="3">
        <f t="shared" si="321"/>
        <v>69.497110266159694</v>
      </c>
      <c r="L1517" s="7">
        <f t="shared" si="322"/>
        <v>28093.901255458619</v>
      </c>
      <c r="M1517" s="27">
        <f t="shared" si="316"/>
        <v>25.680115512876753</v>
      </c>
      <c r="N1517" s="9"/>
      <c r="O1517" s="10">
        <f t="shared" si="317"/>
        <v>29.268886878274611</v>
      </c>
      <c r="P1517" s="10"/>
      <c r="Q1517" s="29">
        <f t="shared" si="318"/>
        <v>7.1960872533973902E-3</v>
      </c>
      <c r="R1517" s="6">
        <f t="shared" si="323"/>
        <v>1.027548871340334</v>
      </c>
      <c r="S1517" s="6">
        <f t="shared" si="329"/>
        <v>24.458132051785139</v>
      </c>
      <c r="T1517" s="13">
        <f t="shared" si="324"/>
        <v>5.8998295684820956E-2</v>
      </c>
      <c r="U1517" s="67">
        <f t="shared" si="325"/>
        <v>4.1545970350526984E-2</v>
      </c>
      <c r="V1517" s="13">
        <f t="shared" si="326"/>
        <v>1.7452325334293972E-2</v>
      </c>
      <c r="Y1517" s="28"/>
      <c r="Z1517" s="28"/>
    </row>
    <row r="1518" spans="1:26" x14ac:dyDescent="0.35">
      <c r="A1518" s="1">
        <v>1996.1</v>
      </c>
      <c r="B1518" s="2">
        <v>701.46</v>
      </c>
      <c r="C1518" s="3">
        <v>14.74</v>
      </c>
      <c r="D1518" s="4">
        <v>36.909999999999997</v>
      </c>
      <c r="E1518" s="5">
        <v>158.30000000000001</v>
      </c>
      <c r="F1518" s="3">
        <f t="shared" si="327"/>
        <v>1996.7916666665524</v>
      </c>
      <c r="G1518" s="6">
        <v>6.53</v>
      </c>
      <c r="H1518" s="3">
        <f t="shared" si="319"/>
        <v>1349.8740261528742</v>
      </c>
      <c r="I1518" s="3">
        <f t="shared" si="320"/>
        <v>28.365328237523688</v>
      </c>
      <c r="J1518" s="7">
        <f t="shared" si="328"/>
        <v>546636.18645585875</v>
      </c>
      <c r="K1518" s="3">
        <f t="shared" si="321"/>
        <v>71.028783259633599</v>
      </c>
      <c r="L1518" s="7">
        <f t="shared" si="322"/>
        <v>28763.353066583619</v>
      </c>
      <c r="M1518" s="27">
        <f t="shared" si="316"/>
        <v>26.483467720897195</v>
      </c>
      <c r="N1518" s="9"/>
      <c r="O1518" s="10">
        <f t="shared" si="317"/>
        <v>30.158081995656254</v>
      </c>
      <c r="P1518" s="10"/>
      <c r="Q1518" s="29">
        <f t="shared" si="318"/>
        <v>9.2487861991769477E-3</v>
      </c>
      <c r="R1518" s="6">
        <f t="shared" si="323"/>
        <v>1.0298410366578001</v>
      </c>
      <c r="S1518" s="6">
        <f t="shared" si="329"/>
        <v>25.052545296386334</v>
      </c>
      <c r="T1518" s="13">
        <f t="shared" si="324"/>
        <v>5.9396314599529543E-2</v>
      </c>
      <c r="U1518" s="67">
        <f t="shared" si="325"/>
        <v>3.9939223342557728E-2</v>
      </c>
      <c r="V1518" s="13">
        <f t="shared" si="326"/>
        <v>1.9457091256971815E-2</v>
      </c>
      <c r="Y1518" s="28"/>
      <c r="Z1518" s="28"/>
    </row>
    <row r="1519" spans="1:26" x14ac:dyDescent="0.35">
      <c r="A1519" s="1">
        <v>1996.11</v>
      </c>
      <c r="B1519" s="2">
        <v>735.67</v>
      </c>
      <c r="C1519" s="3">
        <v>14.82</v>
      </c>
      <c r="D1519" s="4">
        <v>37.82</v>
      </c>
      <c r="E1519" s="5">
        <v>158.6</v>
      </c>
      <c r="F1519" s="3">
        <f t="shared" si="327"/>
        <v>1996.8749999998856</v>
      </c>
      <c r="G1519" s="6">
        <v>6.2</v>
      </c>
      <c r="H1519" s="3">
        <f t="shared" si="319"/>
        <v>1413.0291073770493</v>
      </c>
      <c r="I1519" s="3">
        <f t="shared" si="320"/>
        <v>28.465332786885245</v>
      </c>
      <c r="J1519" s="7">
        <f t="shared" si="328"/>
        <v>573171.65110548493</v>
      </c>
      <c r="K1519" s="3">
        <f t="shared" si="321"/>
        <v>72.642300000000006</v>
      </c>
      <c r="L1519" s="7">
        <f t="shared" si="322"/>
        <v>29466.13542051387</v>
      </c>
      <c r="M1519" s="27">
        <f t="shared" si="316"/>
        <v>27.585612049012795</v>
      </c>
      <c r="N1519" s="9"/>
      <c r="O1519" s="10">
        <f t="shared" si="317"/>
        <v>31.383404541507375</v>
      </c>
      <c r="P1519" s="10"/>
      <c r="Q1519" s="29">
        <f t="shared" si="318"/>
        <v>1.1142512391144305E-2</v>
      </c>
      <c r="R1519" s="6">
        <f t="shared" si="323"/>
        <v>0.99780588803794779</v>
      </c>
      <c r="S1519" s="6">
        <f t="shared" si="329"/>
        <v>25.751336937952779</v>
      </c>
      <c r="T1519" s="13">
        <f t="shared" si="324"/>
        <v>5.6637038066564394E-2</v>
      </c>
      <c r="U1519" s="67">
        <f t="shared" si="325"/>
        <v>3.8707979471459319E-2</v>
      </c>
      <c r="V1519" s="13">
        <f t="shared" si="326"/>
        <v>1.7929058595105074E-2</v>
      </c>
      <c r="Y1519" s="28"/>
      <c r="Z1519" s="28"/>
    </row>
    <row r="1520" spans="1:26" x14ac:dyDescent="0.35">
      <c r="A1520" s="1">
        <v>1996.12</v>
      </c>
      <c r="B1520" s="2">
        <v>743.25</v>
      </c>
      <c r="C1520" s="3">
        <v>14.9</v>
      </c>
      <c r="D1520" s="4">
        <v>38.729999999999997</v>
      </c>
      <c r="E1520" s="5">
        <v>158.6</v>
      </c>
      <c r="F1520" s="3">
        <f t="shared" si="327"/>
        <v>1996.9583333332189</v>
      </c>
      <c r="G1520" s="6">
        <v>6.3</v>
      </c>
      <c r="H1520" s="3">
        <f t="shared" si="319"/>
        <v>1427.588299180328</v>
      </c>
      <c r="I1520" s="3">
        <f t="shared" si="320"/>
        <v>28.618991803278689</v>
      </c>
      <c r="J1520" s="7">
        <f t="shared" si="328"/>
        <v>580044.74535811937</v>
      </c>
      <c r="K1520" s="3">
        <f t="shared" si="321"/>
        <v>74.390171311475413</v>
      </c>
      <c r="L1520" s="7">
        <f t="shared" si="322"/>
        <v>30225.54051492763</v>
      </c>
      <c r="M1520" s="27">
        <f t="shared" si="316"/>
        <v>27.723946163893963</v>
      </c>
      <c r="N1520" s="9"/>
      <c r="O1520" s="10">
        <f t="shared" si="317"/>
        <v>31.510681258371889</v>
      </c>
      <c r="P1520" s="10"/>
      <c r="Q1520" s="29">
        <f t="shared" si="318"/>
        <v>9.8677573517688688E-3</v>
      </c>
      <c r="R1520" s="6">
        <f t="shared" si="323"/>
        <v>0.98489521843778038</v>
      </c>
      <c r="S1520" s="6">
        <f t="shared" si="329"/>
        <v>25.694835621538381</v>
      </c>
      <c r="T1520" s="13">
        <f t="shared" si="324"/>
        <v>5.746816547889666E-2</v>
      </c>
      <c r="U1520" s="67">
        <f t="shared" si="325"/>
        <v>3.9508489099098876E-2</v>
      </c>
      <c r="V1520" s="13">
        <f t="shared" si="326"/>
        <v>1.7959676379797784E-2</v>
      </c>
      <c r="Y1520" s="28"/>
      <c r="Z1520" s="28"/>
    </row>
    <row r="1521" spans="1:26" x14ac:dyDescent="0.35">
      <c r="A1521" s="1">
        <v>1997.01</v>
      </c>
      <c r="B1521" s="2">
        <v>766.22</v>
      </c>
      <c r="C1521" s="3">
        <v>14.9533</v>
      </c>
      <c r="D1521" s="4">
        <v>39.2333</v>
      </c>
      <c r="E1521" s="5">
        <v>159.1</v>
      </c>
      <c r="F1521" s="3">
        <f t="shared" si="327"/>
        <v>1997.0416666665521</v>
      </c>
      <c r="G1521" s="6">
        <v>6.58</v>
      </c>
      <c r="H1521" s="3">
        <f t="shared" si="319"/>
        <v>1467.0825416719047</v>
      </c>
      <c r="I1521" s="3">
        <f t="shared" si="320"/>
        <v>28.631105126964176</v>
      </c>
      <c r="J1521" s="7">
        <f t="shared" si="328"/>
        <v>597061.11579907709</v>
      </c>
      <c r="K1521" s="3">
        <f t="shared" si="321"/>
        <v>75.120056226901326</v>
      </c>
      <c r="L1521" s="7">
        <f t="shared" si="322"/>
        <v>30571.739023361344</v>
      </c>
      <c r="M1521" s="27">
        <f t="shared" si="316"/>
        <v>28.332870129950361</v>
      </c>
      <c r="N1521" s="9"/>
      <c r="O1521" s="10">
        <f t="shared" si="317"/>
        <v>32.170588658522405</v>
      </c>
      <c r="P1521" s="10"/>
      <c r="Q1521" s="29">
        <f t="shared" si="318"/>
        <v>5.9642245539042807E-3</v>
      </c>
      <c r="R1521" s="6">
        <f t="shared" si="323"/>
        <v>1.0171977161380608</v>
      </c>
      <c r="S1521" s="6">
        <f t="shared" si="329"/>
        <v>25.22718987877176</v>
      </c>
      <c r="T1521" s="13">
        <f t="shared" si="324"/>
        <v>5.4822960083678485E-2</v>
      </c>
      <c r="U1521" s="67">
        <f t="shared" si="325"/>
        <v>3.9847663434690705E-2</v>
      </c>
      <c r="V1521" s="13">
        <f t="shared" si="326"/>
        <v>1.4975296648987779E-2</v>
      </c>
      <c r="Y1521" s="28"/>
      <c r="Z1521" s="28"/>
    </row>
    <row r="1522" spans="1:26" x14ac:dyDescent="0.35">
      <c r="A1522" s="1">
        <v>1997.02</v>
      </c>
      <c r="B1522" s="2">
        <v>798.39</v>
      </c>
      <c r="C1522" s="3">
        <v>15.0067</v>
      </c>
      <c r="D1522" s="4">
        <v>39.736699999999999</v>
      </c>
      <c r="E1522" s="5">
        <v>159.6</v>
      </c>
      <c r="F1522" s="3">
        <f t="shared" si="327"/>
        <v>1997.1249999998854</v>
      </c>
      <c r="G1522" s="6">
        <v>6.42</v>
      </c>
      <c r="H1522" s="3">
        <f t="shared" si="319"/>
        <v>1523.8893941729325</v>
      </c>
      <c r="I1522" s="3">
        <f t="shared" si="320"/>
        <v>28.643333422932333</v>
      </c>
      <c r="J1522" s="7">
        <f t="shared" si="328"/>
        <v>621151.3175792913</v>
      </c>
      <c r="K1522" s="3">
        <f t="shared" si="321"/>
        <v>75.84555879887219</v>
      </c>
      <c r="L1522" s="7">
        <f t="shared" si="322"/>
        <v>30915.346586571755</v>
      </c>
      <c r="M1522" s="27">
        <f t="shared" si="316"/>
        <v>29.265634883575949</v>
      </c>
      <c r="N1522" s="9"/>
      <c r="O1522" s="10">
        <f t="shared" si="317"/>
        <v>33.194645513976027</v>
      </c>
      <c r="P1522" s="10"/>
      <c r="Q1522" s="29">
        <f t="shared" si="318"/>
        <v>6.3923569015587253E-3</v>
      </c>
      <c r="R1522" s="6">
        <f t="shared" si="323"/>
        <v>0.98581774150928392</v>
      </c>
      <c r="S1522" s="6">
        <f t="shared" si="329"/>
        <v>25.58064820016612</v>
      </c>
      <c r="T1522" s="13">
        <f t="shared" si="324"/>
        <v>5.1763652515825376E-2</v>
      </c>
      <c r="U1522" s="67">
        <f t="shared" si="325"/>
        <v>3.8585465380945649E-2</v>
      </c>
      <c r="V1522" s="13">
        <f t="shared" si="326"/>
        <v>1.3178187134879726E-2</v>
      </c>
      <c r="Y1522" s="28"/>
      <c r="Z1522" s="28"/>
    </row>
    <row r="1523" spans="1:26" x14ac:dyDescent="0.35">
      <c r="A1523" s="1">
        <v>1997.03</v>
      </c>
      <c r="B1523" s="2">
        <v>792.16</v>
      </c>
      <c r="C1523" s="3">
        <v>15.06</v>
      </c>
      <c r="D1523" s="4">
        <v>40.24</v>
      </c>
      <c r="E1523" s="5">
        <v>160</v>
      </c>
      <c r="F1523" s="3">
        <f t="shared" si="327"/>
        <v>1997.2083333332187</v>
      </c>
      <c r="G1523" s="6">
        <v>6.69</v>
      </c>
      <c r="H1523" s="3">
        <f t="shared" si="319"/>
        <v>1508.218179</v>
      </c>
      <c r="I1523" s="3">
        <f t="shared" si="320"/>
        <v>28.673204625000004</v>
      </c>
      <c r="J1523" s="7">
        <f t="shared" si="328"/>
        <v>615737.54143411166</v>
      </c>
      <c r="K1523" s="3">
        <f t="shared" si="321"/>
        <v>76.614193500000013</v>
      </c>
      <c r="L1523" s="7">
        <f t="shared" si="322"/>
        <v>31278.1239488344</v>
      </c>
      <c r="M1523" s="27">
        <f t="shared" si="316"/>
        <v>28.802458591871648</v>
      </c>
      <c r="N1523" s="9"/>
      <c r="O1523" s="10">
        <f t="shared" si="317"/>
        <v>32.635485590380668</v>
      </c>
      <c r="P1523" s="10"/>
      <c r="Q1523" s="29">
        <f t="shared" si="318"/>
        <v>4.037985849536907E-3</v>
      </c>
      <c r="R1523" s="6">
        <f t="shared" si="323"/>
        <v>0.99123411896438607</v>
      </c>
      <c r="S1523" s="6">
        <f t="shared" si="329"/>
        <v>25.154812192943712</v>
      </c>
      <c r="T1523" s="13">
        <f t="shared" si="324"/>
        <v>4.9100954367880423E-2</v>
      </c>
      <c r="U1523" s="67">
        <f t="shared" si="325"/>
        <v>4.1108448696112854E-2</v>
      </c>
      <c r="V1523" s="13">
        <f t="shared" si="326"/>
        <v>7.9925056717675691E-3</v>
      </c>
      <c r="Y1523" s="28"/>
      <c r="Z1523" s="28"/>
    </row>
    <row r="1524" spans="1:26" x14ac:dyDescent="0.35">
      <c r="A1524" s="1">
        <v>1997.04</v>
      </c>
      <c r="B1524" s="2">
        <v>763.93</v>
      </c>
      <c r="C1524" s="3">
        <v>15.093299999999999</v>
      </c>
      <c r="D1524" s="4">
        <v>40.343299999999999</v>
      </c>
      <c r="E1524" s="5">
        <v>160.19999999999999</v>
      </c>
      <c r="F1524" s="3">
        <f t="shared" si="327"/>
        <v>1997.2916666665519</v>
      </c>
      <c r="G1524" s="6">
        <v>6.89</v>
      </c>
      <c r="H1524" s="3">
        <f t="shared" si="319"/>
        <v>1452.6543818352061</v>
      </c>
      <c r="I1524" s="3">
        <f t="shared" si="320"/>
        <v>28.700729623595507</v>
      </c>
      <c r="J1524" s="7">
        <f t="shared" si="328"/>
        <v>594029.78063163604</v>
      </c>
      <c r="K1524" s="3">
        <f t="shared" si="321"/>
        <v>76.714975878277158</v>
      </c>
      <c r="L1524" s="7">
        <f t="shared" si="322"/>
        <v>31370.834564628018</v>
      </c>
      <c r="M1524" s="27">
        <f t="shared" si="316"/>
        <v>27.585160338136539</v>
      </c>
      <c r="N1524" s="9"/>
      <c r="O1524" s="10">
        <f t="shared" si="317"/>
        <v>31.225851487505814</v>
      </c>
      <c r="P1524" s="10"/>
      <c r="Q1524" s="29">
        <f t="shared" si="318"/>
        <v>3.1464929094217678E-3</v>
      </c>
      <c r="R1524" s="6">
        <f t="shared" si="323"/>
        <v>1.0187516359065731</v>
      </c>
      <c r="S1524" s="6">
        <f t="shared" si="329"/>
        <v>24.903179127877312</v>
      </c>
      <c r="T1524" s="13">
        <f t="shared" si="324"/>
        <v>5.6510735968787751E-2</v>
      </c>
      <c r="U1524" s="67">
        <f t="shared" si="325"/>
        <v>4.0802830040608917E-2</v>
      </c>
      <c r="V1524" s="13">
        <f t="shared" si="326"/>
        <v>1.5707905928178834E-2</v>
      </c>
      <c r="Y1524" s="28"/>
      <c r="Z1524" s="28"/>
    </row>
    <row r="1525" spans="1:26" x14ac:dyDescent="0.35">
      <c r="A1525" s="1">
        <v>1997.05</v>
      </c>
      <c r="B1525" s="2">
        <v>833.09</v>
      </c>
      <c r="C1525" s="3">
        <v>15.1267</v>
      </c>
      <c r="D1525" s="4">
        <v>40.4467</v>
      </c>
      <c r="E1525" s="5">
        <v>160.1</v>
      </c>
      <c r="F1525" s="3">
        <f t="shared" si="327"/>
        <v>1997.3749999998852</v>
      </c>
      <c r="G1525" s="6">
        <v>6.71</v>
      </c>
      <c r="H1525" s="3">
        <f t="shared" si="319"/>
        <v>1585.1553629606499</v>
      </c>
      <c r="I1525" s="3">
        <f t="shared" si="320"/>
        <v>28.782207959400377</v>
      </c>
      <c r="J1525" s="7">
        <f t="shared" si="328"/>
        <v>649193.84475922154</v>
      </c>
      <c r="K1525" s="3">
        <f t="shared" si="321"/>
        <v>76.959636316677091</v>
      </c>
      <c r="L1525" s="7">
        <f t="shared" si="322"/>
        <v>31518.501819518668</v>
      </c>
      <c r="M1525" s="27">
        <f t="shared" si="316"/>
        <v>29.928362224688776</v>
      </c>
      <c r="N1525" s="9"/>
      <c r="O1525" s="10">
        <f t="shared" si="317"/>
        <v>33.842453512139905</v>
      </c>
      <c r="P1525" s="10"/>
      <c r="Q1525" s="29">
        <f t="shared" si="318"/>
        <v>1.6766740896874271E-3</v>
      </c>
      <c r="R1525" s="6">
        <f t="shared" si="323"/>
        <v>1.0216488236880017</v>
      </c>
      <c r="S1525" s="6">
        <f t="shared" si="329"/>
        <v>25.386000918320235</v>
      </c>
      <c r="T1525" s="13">
        <f t="shared" si="324"/>
        <v>5.0030348621763254E-2</v>
      </c>
      <c r="U1525" s="67">
        <f t="shared" si="325"/>
        <v>3.8087360566939399E-2</v>
      </c>
      <c r="V1525" s="13">
        <f t="shared" si="326"/>
        <v>1.1942988054823855E-2</v>
      </c>
      <c r="Y1525" s="28"/>
      <c r="Z1525" s="28"/>
    </row>
    <row r="1526" spans="1:26" x14ac:dyDescent="0.35">
      <c r="A1526" s="1">
        <v>1997.06</v>
      </c>
      <c r="B1526" s="2">
        <v>876.29</v>
      </c>
      <c r="C1526" s="3">
        <v>15.16</v>
      </c>
      <c r="D1526" s="4">
        <v>40.549999999999997</v>
      </c>
      <c r="E1526" s="5">
        <v>160.30000000000001</v>
      </c>
      <c r="F1526" s="3">
        <f t="shared" si="327"/>
        <v>1997.4583333332184</v>
      </c>
      <c r="G1526" s="6">
        <v>6.49</v>
      </c>
      <c r="H1526" s="3">
        <f t="shared" si="319"/>
        <v>1665.2735271990018</v>
      </c>
      <c r="I1526" s="3">
        <f t="shared" si="320"/>
        <v>28.809579787897693</v>
      </c>
      <c r="J1526" s="7">
        <f t="shared" si="328"/>
        <v>682989.14572323812</v>
      </c>
      <c r="K1526" s="3">
        <f t="shared" si="321"/>
        <v>77.059924828446654</v>
      </c>
      <c r="L1526" s="7">
        <f t="shared" si="322"/>
        <v>31605.073502011095</v>
      </c>
      <c r="M1526" s="27">
        <f t="shared" si="316"/>
        <v>31.256560616381261</v>
      </c>
      <c r="N1526" s="9"/>
      <c r="O1526" s="10">
        <f t="shared" si="317"/>
        <v>35.305910855546202</v>
      </c>
      <c r="P1526" s="10"/>
      <c r="Q1526" s="29">
        <f t="shared" si="318"/>
        <v>2.2205915643268917E-3</v>
      </c>
      <c r="R1526" s="6">
        <f t="shared" si="323"/>
        <v>1.0253536053844921</v>
      </c>
      <c r="S1526" s="6">
        <f t="shared" si="329"/>
        <v>25.903219176623441</v>
      </c>
      <c r="T1526" s="13">
        <f t="shared" si="324"/>
        <v>4.4873943246061643E-2</v>
      </c>
      <c r="U1526" s="67">
        <f t="shared" si="325"/>
        <v>3.3362547263680487E-2</v>
      </c>
      <c r="V1526" s="13">
        <f t="shared" si="326"/>
        <v>1.1511395982381156E-2</v>
      </c>
      <c r="Y1526" s="28"/>
      <c r="Z1526" s="28"/>
    </row>
    <row r="1527" spans="1:26" x14ac:dyDescent="0.35">
      <c r="A1527" s="1">
        <v>1997.07</v>
      </c>
      <c r="B1527" s="2">
        <v>925.29</v>
      </c>
      <c r="C1527" s="3">
        <v>15.216699999999999</v>
      </c>
      <c r="D1527" s="4">
        <v>40.58</v>
      </c>
      <c r="E1527" s="5">
        <v>160.5</v>
      </c>
      <c r="F1527" s="3">
        <f t="shared" si="327"/>
        <v>1997.5416666665517</v>
      </c>
      <c r="G1527" s="6">
        <v>6.22</v>
      </c>
      <c r="H1527" s="3">
        <f t="shared" si="319"/>
        <v>1756.2004199999999</v>
      </c>
      <c r="I1527" s="3">
        <f t="shared" si="320"/>
        <v>28.881296600000002</v>
      </c>
      <c r="J1527" s="7">
        <f t="shared" si="328"/>
        <v>721268.67206166941</v>
      </c>
      <c r="K1527" s="3">
        <f t="shared" si="321"/>
        <v>77.020840000000007</v>
      </c>
      <c r="L1527" s="7">
        <f t="shared" si="322"/>
        <v>31632.334416520818</v>
      </c>
      <c r="M1527" s="27">
        <f t="shared" si="316"/>
        <v>32.766637689669921</v>
      </c>
      <c r="N1527" s="9"/>
      <c r="O1527" s="10">
        <f t="shared" si="317"/>
        <v>36.970389812777491</v>
      </c>
      <c r="P1527" s="10"/>
      <c r="Q1527" s="29">
        <f t="shared" si="318"/>
        <v>3.301992473765742E-3</v>
      </c>
      <c r="R1527" s="6">
        <f t="shared" si="323"/>
        <v>0.99929471043035822</v>
      </c>
      <c r="S1527" s="6">
        <f t="shared" si="329"/>
        <v>26.526862651480588</v>
      </c>
      <c r="T1527" s="13">
        <f t="shared" si="324"/>
        <v>3.9815058756798916E-2</v>
      </c>
      <c r="U1527" s="67">
        <f t="shared" si="325"/>
        <v>3.2169479999760497E-2</v>
      </c>
      <c r="V1527" s="13">
        <f t="shared" si="326"/>
        <v>7.6455787570384182E-3</v>
      </c>
      <c r="Y1527" s="28"/>
      <c r="Z1527" s="28"/>
    </row>
    <row r="1528" spans="1:26" x14ac:dyDescent="0.35">
      <c r="A1528" s="1">
        <v>1997.08</v>
      </c>
      <c r="B1528" s="2">
        <v>927.24</v>
      </c>
      <c r="C1528" s="3">
        <v>15.273300000000001</v>
      </c>
      <c r="D1528" s="4">
        <v>40.61</v>
      </c>
      <c r="E1528" s="5">
        <v>160.80000000000001</v>
      </c>
      <c r="F1528" s="3">
        <f t="shared" si="327"/>
        <v>1997.6249999998849</v>
      </c>
      <c r="G1528" s="6">
        <v>6.3</v>
      </c>
      <c r="H1528" s="3">
        <f t="shared" si="319"/>
        <v>1756.618121641791</v>
      </c>
      <c r="I1528" s="3">
        <f t="shared" si="320"/>
        <v>28.934639960820896</v>
      </c>
      <c r="J1528" s="7">
        <f t="shared" si="328"/>
        <v>722430.50560318877</v>
      </c>
      <c r="K1528" s="3">
        <f t="shared" si="321"/>
        <v>76.933978171641797</v>
      </c>
      <c r="L1528" s="7">
        <f t="shared" si="322"/>
        <v>31640.031526406863</v>
      </c>
      <c r="M1528" s="27">
        <f t="shared" si="316"/>
        <v>32.586283486713164</v>
      </c>
      <c r="N1528" s="9"/>
      <c r="O1528" s="10">
        <f t="shared" si="317"/>
        <v>36.726043656284553</v>
      </c>
      <c r="P1528" s="10"/>
      <c r="Q1528" s="29">
        <f t="shared" si="318"/>
        <v>2.3199860163869886E-3</v>
      </c>
      <c r="R1528" s="6">
        <f t="shared" si="323"/>
        <v>1.0119013978832225</v>
      </c>
      <c r="S1528" s="6">
        <f t="shared" si="329"/>
        <v>26.458698021616399</v>
      </c>
      <c r="T1528" s="13">
        <f t="shared" si="324"/>
        <v>3.5386838015265543E-2</v>
      </c>
      <c r="U1528" s="67">
        <f t="shared" si="325"/>
        <v>3.5713621066946422E-2</v>
      </c>
      <c r="V1528" s="13">
        <f t="shared" si="326"/>
        <v>-3.2678305168087896E-4</v>
      </c>
      <c r="Y1528" s="28"/>
      <c r="Z1528" s="28"/>
    </row>
    <row r="1529" spans="1:26" x14ac:dyDescent="0.35">
      <c r="A1529" s="1">
        <v>1997.09</v>
      </c>
      <c r="B1529" s="2">
        <v>937.02</v>
      </c>
      <c r="C1529" s="3">
        <v>15.33</v>
      </c>
      <c r="D1529" s="4">
        <v>40.64</v>
      </c>
      <c r="E1529" s="5">
        <v>161.19999999999999</v>
      </c>
      <c r="F1529" s="3">
        <f t="shared" si="327"/>
        <v>1997.7083333332182</v>
      </c>
      <c r="G1529" s="6">
        <v>6.21</v>
      </c>
      <c r="H1529" s="3">
        <f t="shared" si="319"/>
        <v>1770.7411016129035</v>
      </c>
      <c r="I1529" s="3">
        <f t="shared" si="320"/>
        <v>28.969991129032262</v>
      </c>
      <c r="J1529" s="7">
        <f t="shared" si="328"/>
        <v>729231.60740529478</v>
      </c>
      <c r="K1529" s="3">
        <f t="shared" si="321"/>
        <v>76.799767741935497</v>
      </c>
      <c r="L1529" s="7">
        <f t="shared" si="322"/>
        <v>31627.897510139785</v>
      </c>
      <c r="M1529" s="27">
        <f t="shared" si="316"/>
        <v>32.666581341708614</v>
      </c>
      <c r="N1529" s="9"/>
      <c r="O1529" s="10">
        <f t="shared" si="317"/>
        <v>36.775406598013191</v>
      </c>
      <c r="P1529" s="10"/>
      <c r="Q1529" s="29">
        <f t="shared" si="318"/>
        <v>2.8604217209560398E-3</v>
      </c>
      <c r="R1529" s="6">
        <f t="shared" si="323"/>
        <v>1.0185855021571386</v>
      </c>
      <c r="S1529" s="6">
        <f t="shared" si="329"/>
        <v>26.707157798327454</v>
      </c>
      <c r="T1529" s="13">
        <f t="shared" si="324"/>
        <v>3.7270565491730023E-2</v>
      </c>
      <c r="U1529" s="67">
        <f t="shared" si="325"/>
        <v>3.6090559327574212E-2</v>
      </c>
      <c r="V1529" s="13">
        <f t="shared" si="326"/>
        <v>1.1800061641558113E-3</v>
      </c>
      <c r="Y1529" s="28"/>
      <c r="Z1529" s="28"/>
    </row>
    <row r="1530" spans="1:26" x14ac:dyDescent="0.35">
      <c r="A1530" s="1">
        <v>1997.1</v>
      </c>
      <c r="B1530" s="2">
        <v>951.16</v>
      </c>
      <c r="C1530" s="3">
        <v>15.386699999999999</v>
      </c>
      <c r="D1530" s="4">
        <v>40.333300000000001</v>
      </c>
      <c r="E1530" s="5">
        <v>161.6</v>
      </c>
      <c r="F1530" s="3">
        <f t="shared" si="327"/>
        <v>1997.7916666665515</v>
      </c>
      <c r="G1530" s="6">
        <v>6.03</v>
      </c>
      <c r="H1530" s="3">
        <f t="shared" si="319"/>
        <v>1793.0131165841588</v>
      </c>
      <c r="I1530" s="3">
        <f t="shared" si="320"/>
        <v>29.005167291460396</v>
      </c>
      <c r="J1530" s="7">
        <f t="shared" si="328"/>
        <v>739399.14742107026</v>
      </c>
      <c r="K1530" s="3">
        <f t="shared" si="321"/>
        <v>76.031515134282188</v>
      </c>
      <c r="L1530" s="7">
        <f t="shared" si="322"/>
        <v>31353.723487823554</v>
      </c>
      <c r="M1530" s="27">
        <f t="shared" si="316"/>
        <v>32.901498179798118</v>
      </c>
      <c r="N1530" s="9"/>
      <c r="O1530" s="10">
        <f t="shared" si="317"/>
        <v>36.998076390873635</v>
      </c>
      <c r="P1530" s="10"/>
      <c r="Q1530" s="29">
        <f t="shared" si="318"/>
        <v>4.4287152217844829E-3</v>
      </c>
      <c r="R1530" s="6">
        <f t="shared" si="323"/>
        <v>1.0162760017275136</v>
      </c>
      <c r="S1530" s="6">
        <f t="shared" si="329"/>
        <v>27.136188282404262</v>
      </c>
      <c r="T1530" s="13">
        <f t="shared" si="324"/>
        <v>3.8672622302991844E-2</v>
      </c>
      <c r="U1530" s="67">
        <f t="shared" si="325"/>
        <v>3.4526324570650857E-2</v>
      </c>
      <c r="V1530" s="13">
        <f t="shared" si="326"/>
        <v>4.1462977323409866E-3</v>
      </c>
      <c r="Y1530" s="28"/>
      <c r="Z1530" s="28"/>
    </row>
    <row r="1531" spans="1:26" x14ac:dyDescent="0.35">
      <c r="A1531" s="1">
        <v>1997.11</v>
      </c>
      <c r="B1531" s="2">
        <v>938.92</v>
      </c>
      <c r="C1531" s="3">
        <v>15.443300000000001</v>
      </c>
      <c r="D1531" s="4">
        <v>40.026699999999998</v>
      </c>
      <c r="E1531" s="5">
        <v>161.5</v>
      </c>
      <c r="F1531" s="3">
        <f t="shared" si="327"/>
        <v>1997.8749999998847</v>
      </c>
      <c r="G1531" s="6">
        <v>5.88</v>
      </c>
      <c r="H1531" s="3">
        <f t="shared" si="319"/>
        <v>1771.0356698452013</v>
      </c>
      <c r="I1531" s="3">
        <f t="shared" si="320"/>
        <v>29.129888765944276</v>
      </c>
      <c r="J1531" s="7">
        <f t="shared" si="328"/>
        <v>731337.17583197518</v>
      </c>
      <c r="K1531" s="3">
        <f t="shared" si="321"/>
        <v>75.500269933746125</v>
      </c>
      <c r="L1531" s="7">
        <f t="shared" si="322"/>
        <v>31177.324730406977</v>
      </c>
      <c r="M1531" s="27">
        <f t="shared" si="316"/>
        <v>32.336600532812675</v>
      </c>
      <c r="N1531" s="9"/>
      <c r="O1531" s="10">
        <f t="shared" si="317"/>
        <v>36.323017872736031</v>
      </c>
      <c r="P1531" s="10"/>
      <c r="Q1531" s="29">
        <f t="shared" si="318"/>
        <v>6.3059891455734818E-3</v>
      </c>
      <c r="R1531" s="6">
        <f t="shared" si="323"/>
        <v>1.0101670432369692</v>
      </c>
      <c r="S1531" s="6">
        <f t="shared" si="329"/>
        <v>27.594933002169142</v>
      </c>
      <c r="T1531" s="13">
        <f t="shared" si="324"/>
        <v>3.4091709184776997E-2</v>
      </c>
      <c r="U1531" s="67">
        <f t="shared" si="325"/>
        <v>3.5701372442022317E-2</v>
      </c>
      <c r="V1531" s="13">
        <f t="shared" si="326"/>
        <v>-1.6096632572453196E-3</v>
      </c>
      <c r="Y1531" s="28"/>
      <c r="Z1531" s="28"/>
    </row>
    <row r="1532" spans="1:26" x14ac:dyDescent="0.35">
      <c r="A1532" s="1">
        <v>1997.12</v>
      </c>
      <c r="B1532" s="2">
        <v>962.37</v>
      </c>
      <c r="C1532" s="3">
        <v>15.5</v>
      </c>
      <c r="D1532" s="4">
        <v>39.72</v>
      </c>
      <c r="E1532" s="5">
        <v>161.30000000000001</v>
      </c>
      <c r="F1532" s="3">
        <f t="shared" si="327"/>
        <v>1997.958333333218</v>
      </c>
      <c r="G1532" s="6">
        <v>5.81</v>
      </c>
      <c r="H1532" s="3">
        <f t="shared" si="319"/>
        <v>1817.5189753874768</v>
      </c>
      <c r="I1532" s="3">
        <f t="shared" si="320"/>
        <v>29.273090514569123</v>
      </c>
      <c r="J1532" s="7">
        <f t="shared" si="328"/>
        <v>751539.48548608657</v>
      </c>
      <c r="K1532" s="3">
        <f t="shared" si="321"/>
        <v>75.014655176689402</v>
      </c>
      <c r="L1532" s="7">
        <f t="shared" si="322"/>
        <v>31018.369612007191</v>
      </c>
      <c r="M1532" s="27">
        <f t="shared" si="316"/>
        <v>33.030789042905418</v>
      </c>
      <c r="N1532" s="9"/>
      <c r="O1532" s="10">
        <f t="shared" si="317"/>
        <v>37.061292194911502</v>
      </c>
      <c r="P1532" s="10"/>
      <c r="Q1532" s="29">
        <f t="shared" si="318"/>
        <v>6.22791943366666E-3</v>
      </c>
      <c r="R1532" s="6">
        <f t="shared" si="323"/>
        <v>1.0254066973154938</v>
      </c>
      <c r="S1532" s="6">
        <f t="shared" si="329"/>
        <v>27.910055415241409</v>
      </c>
      <c r="T1532" s="13">
        <f t="shared" si="324"/>
        <v>3.2618370675246089E-2</v>
      </c>
      <c r="U1532" s="67">
        <f t="shared" si="325"/>
        <v>3.5371540550024783E-2</v>
      </c>
      <c r="V1532" s="13">
        <f t="shared" si="326"/>
        <v>-2.7531698747786937E-3</v>
      </c>
      <c r="Y1532" s="28"/>
      <c r="Z1532" s="28"/>
    </row>
    <row r="1533" spans="1:26" x14ac:dyDescent="0.35">
      <c r="A1533" s="1">
        <v>1998.01</v>
      </c>
      <c r="B1533" s="2">
        <v>963.36</v>
      </c>
      <c r="C1533" s="3">
        <v>15.55</v>
      </c>
      <c r="D1533" s="4">
        <v>39.659999999999997</v>
      </c>
      <c r="E1533" s="5">
        <v>161.6</v>
      </c>
      <c r="F1533" s="3">
        <f t="shared" si="327"/>
        <v>1998.0416666665512</v>
      </c>
      <c r="G1533" s="6">
        <v>5.54</v>
      </c>
      <c r="H1533" s="3">
        <f t="shared" si="319"/>
        <v>1816.0110980198021</v>
      </c>
      <c r="I1533" s="3">
        <f t="shared" si="320"/>
        <v>29.313000928217825</v>
      </c>
      <c r="J1533" s="7">
        <f t="shared" si="328"/>
        <v>751926.05297987349</v>
      </c>
      <c r="K1533" s="3">
        <f t="shared" si="321"/>
        <v>74.762290470297032</v>
      </c>
      <c r="L1533" s="7">
        <f t="shared" si="322"/>
        <v>30955.600462113624</v>
      </c>
      <c r="M1533" s="27">
        <f t="shared" si="316"/>
        <v>32.859968415052229</v>
      </c>
      <c r="N1533" s="9"/>
      <c r="O1533" s="10">
        <f t="shared" si="317"/>
        <v>36.828633533555909</v>
      </c>
      <c r="P1533" s="10"/>
      <c r="Q1533" s="29">
        <f t="shared" si="318"/>
        <v>9.0089785032593343E-3</v>
      </c>
      <c r="R1533" s="6">
        <f t="shared" si="323"/>
        <v>1.002334764529083</v>
      </c>
      <c r="S1533" s="6">
        <f t="shared" si="329"/>
        <v>28.566028120708065</v>
      </c>
      <c r="T1533" s="13">
        <f t="shared" si="324"/>
        <v>2.4993227029100673E-2</v>
      </c>
      <c r="U1533" s="67">
        <f t="shared" si="325"/>
        <v>3.583519172047267E-2</v>
      </c>
      <c r="V1533" s="13">
        <f t="shared" si="326"/>
        <v>-1.0841964691371997E-2</v>
      </c>
      <c r="Y1533" s="28"/>
      <c r="Z1533" s="28"/>
    </row>
    <row r="1534" spans="1:26" x14ac:dyDescent="0.35">
      <c r="A1534" s="1">
        <v>1998.02</v>
      </c>
      <c r="B1534" s="2">
        <v>1023.74</v>
      </c>
      <c r="C1534" s="3">
        <v>15.6</v>
      </c>
      <c r="D1534" s="4">
        <v>39.6</v>
      </c>
      <c r="E1534" s="5">
        <v>161.9</v>
      </c>
      <c r="F1534" s="3">
        <f t="shared" si="327"/>
        <v>1998.1249999998845</v>
      </c>
      <c r="G1534" s="6">
        <v>5.57</v>
      </c>
      <c r="H1534" s="3">
        <f t="shared" si="319"/>
        <v>1926.2562844966028</v>
      </c>
      <c r="I1534" s="3">
        <f t="shared" si="320"/>
        <v>29.352763434218655</v>
      </c>
      <c r="J1534" s="7">
        <f t="shared" si="328"/>
        <v>798586.2782299777</v>
      </c>
      <c r="K1534" s="3">
        <f t="shared" si="321"/>
        <v>74.510861025324289</v>
      </c>
      <c r="L1534" s="7">
        <f t="shared" si="322"/>
        <v>30890.672063128455</v>
      </c>
      <c r="M1534" s="27">
        <f t="shared" si="316"/>
        <v>34.709677782269971</v>
      </c>
      <c r="N1534" s="9"/>
      <c r="O1534" s="10">
        <f t="shared" si="317"/>
        <v>38.856044080604264</v>
      </c>
      <c r="P1534" s="10"/>
      <c r="Q1534" s="29">
        <f t="shared" si="318"/>
        <v>7.0112433373187774E-3</v>
      </c>
      <c r="R1534" s="6">
        <f t="shared" si="323"/>
        <v>0.99857857059389832</v>
      </c>
      <c r="S1534" s="6">
        <f t="shared" si="329"/>
        <v>28.579666757850617</v>
      </c>
      <c r="T1534" s="13">
        <f t="shared" si="324"/>
        <v>1.694227331025111E-2</v>
      </c>
      <c r="U1534" s="67">
        <f t="shared" si="325"/>
        <v>3.5807699768704015E-2</v>
      </c>
      <c r="V1534" s="13">
        <f t="shared" si="326"/>
        <v>-1.8865426458452905E-2</v>
      </c>
      <c r="Y1534" s="28"/>
      <c r="Z1534" s="28"/>
    </row>
    <row r="1535" spans="1:26" x14ac:dyDescent="0.35">
      <c r="A1535" s="1">
        <v>1998.03</v>
      </c>
      <c r="B1535" s="2">
        <v>1076.83</v>
      </c>
      <c r="C1535" s="3">
        <v>15.64</v>
      </c>
      <c r="D1535" s="4">
        <v>39.54</v>
      </c>
      <c r="E1535" s="5">
        <v>162.19999999999999</v>
      </c>
      <c r="F1535" s="3">
        <f t="shared" si="327"/>
        <v>1998.2083333332178</v>
      </c>
      <c r="G1535" s="6">
        <v>5.65</v>
      </c>
      <c r="H1535" s="3">
        <f t="shared" si="319"/>
        <v>2022.4022569050558</v>
      </c>
      <c r="I1535" s="3">
        <f t="shared" si="320"/>
        <v>29.373597780517883</v>
      </c>
      <c r="J1535" s="7">
        <f t="shared" si="328"/>
        <v>839461.23046261503</v>
      </c>
      <c r="K1535" s="3">
        <f t="shared" si="321"/>
        <v>74.260361652281148</v>
      </c>
      <c r="L1535" s="7">
        <f t="shared" si="322"/>
        <v>30824.082773039197</v>
      </c>
      <c r="M1535" s="27">
        <f t="shared" si="316"/>
        <v>36.296927736425083</v>
      </c>
      <c r="N1535" s="9"/>
      <c r="O1535" s="10">
        <f t="shared" si="317"/>
        <v>40.583259011780534</v>
      </c>
      <c r="P1535" s="10"/>
      <c r="Q1535" s="29">
        <f t="shared" si="318"/>
        <v>4.6981217356415368E-3</v>
      </c>
      <c r="R1535" s="6">
        <f t="shared" si="323"/>
        <v>1.0054665629566322</v>
      </c>
      <c r="S1535" s="6">
        <f t="shared" si="329"/>
        <v>28.486257866442703</v>
      </c>
      <c r="T1535" s="13">
        <f t="shared" si="324"/>
        <v>8.3194071987044982E-3</v>
      </c>
      <c r="U1535" s="67">
        <f t="shared" si="325"/>
        <v>3.7544313327913637E-2</v>
      </c>
      <c r="V1535" s="13">
        <f t="shared" si="326"/>
        <v>-2.9224906129209138E-2</v>
      </c>
      <c r="Y1535" s="28"/>
      <c r="Z1535" s="28"/>
    </row>
    <row r="1536" spans="1:26" x14ac:dyDescent="0.35">
      <c r="A1536" s="1">
        <v>1998.04</v>
      </c>
      <c r="B1536" s="2">
        <v>1112.2</v>
      </c>
      <c r="C1536" s="3">
        <v>15.75</v>
      </c>
      <c r="D1536" s="4">
        <v>39.35</v>
      </c>
      <c r="E1536" s="5">
        <v>162.5</v>
      </c>
      <c r="F1536" s="3">
        <f t="shared" si="327"/>
        <v>1998.291666666551</v>
      </c>
      <c r="G1536" s="6">
        <v>5.64</v>
      </c>
      <c r="H1536" s="3">
        <f t="shared" si="319"/>
        <v>2084.9746080000004</v>
      </c>
      <c r="I1536" s="3">
        <f t="shared" si="320"/>
        <v>29.525580000000001</v>
      </c>
      <c r="J1536" s="7">
        <f t="shared" si="328"/>
        <v>866455.13221144699</v>
      </c>
      <c r="K1536" s="3">
        <f t="shared" si="321"/>
        <v>73.767084000000011</v>
      </c>
      <c r="L1536" s="7">
        <f t="shared" si="322"/>
        <v>30655.466150440963</v>
      </c>
      <c r="M1536" s="27">
        <f t="shared" si="316"/>
        <v>37.276934043028753</v>
      </c>
      <c r="N1536" s="9"/>
      <c r="O1536" s="10">
        <f t="shared" si="317"/>
        <v>41.627397728141162</v>
      </c>
      <c r="P1536" s="10"/>
      <c r="Q1536" s="29">
        <f t="shared" si="318"/>
        <v>3.7338961830540827E-3</v>
      </c>
      <c r="R1536" s="6">
        <f t="shared" si="323"/>
        <v>1.0039421129909039</v>
      </c>
      <c r="S1536" s="6">
        <f t="shared" si="329"/>
        <v>28.589102287320525</v>
      </c>
      <c r="T1536" s="13">
        <f t="shared" si="324"/>
        <v>8.7101083986695915E-3</v>
      </c>
      <c r="U1536" s="67">
        <f t="shared" si="325"/>
        <v>3.5378628329629347E-2</v>
      </c>
      <c r="V1536" s="13">
        <f t="shared" si="326"/>
        <v>-2.6668519930959755E-2</v>
      </c>
      <c r="Y1536" s="28"/>
      <c r="Z1536" s="28"/>
    </row>
    <row r="1537" spans="1:26" x14ac:dyDescent="0.35">
      <c r="A1537" s="1">
        <v>1998.05</v>
      </c>
      <c r="B1537" s="2">
        <v>1108.42</v>
      </c>
      <c r="C1537" s="3">
        <v>15.85</v>
      </c>
      <c r="D1537" s="4">
        <v>39.159999999999997</v>
      </c>
      <c r="E1537" s="5">
        <v>162.80000000000001</v>
      </c>
      <c r="F1537" s="3">
        <f t="shared" si="327"/>
        <v>1998.3749999998843</v>
      </c>
      <c r="G1537" s="6">
        <v>5.65</v>
      </c>
      <c r="H1537" s="3">
        <f t="shared" si="319"/>
        <v>2074.059435995086</v>
      </c>
      <c r="I1537" s="3">
        <f t="shared" si="320"/>
        <v>29.658290233415233</v>
      </c>
      <c r="J1537" s="7">
        <f t="shared" si="328"/>
        <v>862946.19643874723</v>
      </c>
      <c r="K1537" s="3">
        <f t="shared" si="321"/>
        <v>73.275624324324312</v>
      </c>
      <c r="L1537" s="7">
        <f t="shared" si="322"/>
        <v>30487.516512279944</v>
      </c>
      <c r="M1537" s="27">
        <f t="shared" ref="M1537:M1600" si="330">H1537/AVERAGE(K1417:K1536)</f>
        <v>36.956598518968995</v>
      </c>
      <c r="N1537" s="9"/>
      <c r="O1537" s="10">
        <f t="shared" ref="O1537:O1600" si="331">J1537/AVERAGE(L1417:L1536)</f>
        <v>41.218219323965265</v>
      </c>
      <c r="P1537" s="10"/>
      <c r="Q1537" s="29">
        <f t="shared" ref="Q1537:Q1600" si="332">1/M1537-(G1537/100-(((E1537/E1417)^(1/10))-1))</f>
        <v>3.7046597965648236E-3</v>
      </c>
      <c r="R1537" s="6">
        <f t="shared" si="323"/>
        <v>1.016154071685974</v>
      </c>
      <c r="S1537" s="6">
        <f t="shared" si="329"/>
        <v>28.648913457078731</v>
      </c>
      <c r="T1537" s="13">
        <f t="shared" si="324"/>
        <v>1.0828973340422543E-2</v>
      </c>
      <c r="U1537" s="67">
        <f t="shared" si="325"/>
        <v>3.2902816741121388E-2</v>
      </c>
      <c r="V1537" s="13">
        <f t="shared" si="326"/>
        <v>-2.2073843400698845E-2</v>
      </c>
      <c r="Y1537" s="28"/>
      <c r="Z1537" s="28"/>
    </row>
    <row r="1538" spans="1:26" x14ac:dyDescent="0.35">
      <c r="A1538" s="1">
        <v>1998.06</v>
      </c>
      <c r="B1538" s="2">
        <v>1108.3900000000001</v>
      </c>
      <c r="C1538" s="3">
        <v>15.95</v>
      </c>
      <c r="D1538" s="4">
        <v>38.97</v>
      </c>
      <c r="E1538" s="5">
        <v>163</v>
      </c>
      <c r="F1538" s="3">
        <f t="shared" si="327"/>
        <v>1998.4583333332175</v>
      </c>
      <c r="G1538" s="6">
        <v>5.5</v>
      </c>
      <c r="H1538" s="3">
        <f t="shared" si="319"/>
        <v>2071.4585111042948</v>
      </c>
      <c r="I1538" s="3">
        <f t="shared" si="320"/>
        <v>29.808788650306749</v>
      </c>
      <c r="J1538" s="7">
        <f t="shared" si="328"/>
        <v>862897.57527849404</v>
      </c>
      <c r="K1538" s="3">
        <f t="shared" si="321"/>
        <v>72.830626564417173</v>
      </c>
      <c r="L1538" s="7">
        <f t="shared" si="322"/>
        <v>30338.706149101767</v>
      </c>
      <c r="M1538" s="27">
        <f t="shared" si="330"/>
        <v>36.802293460092017</v>
      </c>
      <c r="N1538" s="9"/>
      <c r="O1538" s="10">
        <f t="shared" si="331"/>
        <v>40.994341261980523</v>
      </c>
      <c r="P1538" s="10"/>
      <c r="Q1538" s="29">
        <f t="shared" si="332"/>
        <v>5.0062995590904012E-3</v>
      </c>
      <c r="R1538" s="6">
        <f t="shared" si="323"/>
        <v>1.0076410700343126</v>
      </c>
      <c r="S1538" s="6">
        <f t="shared" si="329"/>
        <v>29.075990169146962</v>
      </c>
      <c r="T1538" s="13">
        <f t="shared" si="324"/>
        <v>5.4499970153116806E-3</v>
      </c>
      <c r="U1538" s="67">
        <f t="shared" si="325"/>
        <v>2.8820559133440282E-2</v>
      </c>
      <c r="V1538" s="13">
        <f t="shared" si="326"/>
        <v>-2.3370562118128602E-2</v>
      </c>
      <c r="Y1538" s="28"/>
      <c r="Z1538" s="28"/>
    </row>
    <row r="1539" spans="1:26" x14ac:dyDescent="0.35">
      <c r="A1539" s="1">
        <v>1998.07</v>
      </c>
      <c r="B1539" s="2">
        <v>1156.58</v>
      </c>
      <c r="C1539" s="3">
        <v>16.0167</v>
      </c>
      <c r="D1539" s="4">
        <v>38.676699999999997</v>
      </c>
      <c r="E1539" s="5">
        <v>163.19999999999999</v>
      </c>
      <c r="F1539" s="3">
        <f t="shared" si="327"/>
        <v>1998.5416666665508</v>
      </c>
      <c r="G1539" s="6">
        <v>5.46</v>
      </c>
      <c r="H1539" s="3">
        <f t="shared" si="319"/>
        <v>2158.8713775735296</v>
      </c>
      <c r="I1539" s="3">
        <f t="shared" si="320"/>
        <v>29.89676044301471</v>
      </c>
      <c r="J1539" s="7">
        <f t="shared" si="328"/>
        <v>900348.56465779291</v>
      </c>
      <c r="K1539" s="3">
        <f t="shared" si="321"/>
        <v>72.193899781249996</v>
      </c>
      <c r="L1539" s="7">
        <f t="shared" si="322"/>
        <v>30108.173520811408</v>
      </c>
      <c r="M1539" s="27">
        <f t="shared" si="330"/>
        <v>38.25964508524855</v>
      </c>
      <c r="N1539" s="9"/>
      <c r="O1539" s="10">
        <f t="shared" si="331"/>
        <v>42.561024955704269</v>
      </c>
      <c r="P1539" s="10"/>
      <c r="Q1539" s="29">
        <f t="shared" si="332"/>
        <v>4.0612600659240931E-3</v>
      </c>
      <c r="R1539" s="6">
        <f t="shared" si="323"/>
        <v>1.0137733237817153</v>
      </c>
      <c r="S1539" s="6">
        <f t="shared" si="329"/>
        <v>29.262257236240583</v>
      </c>
      <c r="T1539" s="13">
        <f t="shared" si="324"/>
        <v>-5.592178187346919E-3</v>
      </c>
      <c r="U1539" s="67">
        <f t="shared" si="325"/>
        <v>2.8726945828110084E-2</v>
      </c>
      <c r="V1539" s="13">
        <f t="shared" si="326"/>
        <v>-3.4319124015457003E-2</v>
      </c>
      <c r="Y1539" s="28"/>
      <c r="Z1539" s="28"/>
    </row>
    <row r="1540" spans="1:26" x14ac:dyDescent="0.35">
      <c r="A1540" s="1">
        <v>1998.08</v>
      </c>
      <c r="B1540" s="2">
        <v>1074.6199999999999</v>
      </c>
      <c r="C1540" s="3">
        <v>16.083300000000001</v>
      </c>
      <c r="D1540" s="4">
        <v>38.383299999999998</v>
      </c>
      <c r="E1540" s="5">
        <v>163.4</v>
      </c>
      <c r="F1540" s="3">
        <f t="shared" si="327"/>
        <v>1998.624999999884</v>
      </c>
      <c r="G1540" s="6">
        <v>5.34</v>
      </c>
      <c r="H1540" s="3">
        <f t="shared" si="319"/>
        <v>2003.429718359853</v>
      </c>
      <c r="I1540" s="3">
        <f t="shared" si="320"/>
        <v>29.984330451040396</v>
      </c>
      <c r="J1540" s="7">
        <f t="shared" si="328"/>
        <v>836564.32051467407</v>
      </c>
      <c r="K1540" s="3">
        <f t="shared" si="321"/>
        <v>71.55854526132191</v>
      </c>
      <c r="L1540" s="7">
        <f t="shared" si="322"/>
        <v>29880.422180501842</v>
      </c>
      <c r="M1540" s="27">
        <f t="shared" si="330"/>
        <v>35.423401024878316</v>
      </c>
      <c r="N1540" s="9"/>
      <c r="O1540" s="10">
        <f t="shared" si="331"/>
        <v>39.357953737660573</v>
      </c>
      <c r="P1540" s="10"/>
      <c r="Q1540" s="29">
        <f t="shared" si="332"/>
        <v>7.0457419884922441E-3</v>
      </c>
      <c r="R1540" s="6">
        <f t="shared" si="323"/>
        <v>1.0461845002815953</v>
      </c>
      <c r="S1540" s="6">
        <f t="shared" si="329"/>
        <v>29.628985748185016</v>
      </c>
      <c r="T1540" s="13">
        <f t="shared" si="324"/>
        <v>4.237767867738107E-3</v>
      </c>
      <c r="U1540" s="67">
        <f t="shared" si="325"/>
        <v>2.9206508183019952E-2</v>
      </c>
      <c r="V1540" s="13">
        <f t="shared" si="326"/>
        <v>-2.4968740315281845E-2</v>
      </c>
      <c r="Y1540" s="28"/>
      <c r="Z1540" s="28"/>
    </row>
    <row r="1541" spans="1:26" x14ac:dyDescent="0.35">
      <c r="A1541" s="1">
        <v>1998.09</v>
      </c>
      <c r="B1541" s="2">
        <v>1020.64</v>
      </c>
      <c r="C1541" s="3">
        <v>16.14</v>
      </c>
      <c r="D1541" s="4">
        <v>38.090000000000003</v>
      </c>
      <c r="E1541" s="5">
        <v>163.6</v>
      </c>
      <c r="F1541" s="3">
        <f t="shared" si="327"/>
        <v>1998.7083333332173</v>
      </c>
      <c r="G1541" s="6">
        <v>4.8099999999999996</v>
      </c>
      <c r="H1541" s="3">
        <f t="shared" si="319"/>
        <v>1900.4678640586799</v>
      </c>
      <c r="I1541" s="3">
        <f t="shared" si="320"/>
        <v>30.053252200489002</v>
      </c>
      <c r="J1541" s="7">
        <f t="shared" si="328"/>
        <v>794616.70952369366</v>
      </c>
      <c r="K1541" s="3">
        <f t="shared" si="321"/>
        <v>70.924930378973116</v>
      </c>
      <c r="L1541" s="7">
        <f t="shared" si="322"/>
        <v>29654.873869099283</v>
      </c>
      <c r="M1541" s="27">
        <f t="shared" si="330"/>
        <v>33.532356980834891</v>
      </c>
      <c r="N1541" s="9"/>
      <c r="O1541" s="10">
        <f t="shared" si="331"/>
        <v>37.214834941350475</v>
      </c>
      <c r="P1541" s="10"/>
      <c r="Q1541" s="29">
        <f t="shared" si="332"/>
        <v>1.337257280766781E-2</v>
      </c>
      <c r="R1541" s="6">
        <f t="shared" si="323"/>
        <v>1.0263426633029713</v>
      </c>
      <c r="S1541" s="6">
        <f t="shared" si="329"/>
        <v>30.959491534330347</v>
      </c>
      <c r="T1541" s="13">
        <f t="shared" si="324"/>
        <v>4.5532489155912792E-3</v>
      </c>
      <c r="U1541" s="67">
        <f t="shared" si="325"/>
        <v>2.6851652004713733E-2</v>
      </c>
      <c r="V1541" s="13">
        <f t="shared" si="326"/>
        <v>-2.2298403089122454E-2</v>
      </c>
      <c r="Y1541" s="28"/>
      <c r="Z1541" s="28"/>
    </row>
    <row r="1542" spans="1:26" x14ac:dyDescent="0.35">
      <c r="A1542" s="1">
        <v>1998.1</v>
      </c>
      <c r="B1542" s="2">
        <v>1032.47</v>
      </c>
      <c r="C1542" s="3">
        <v>16.166699999999999</v>
      </c>
      <c r="D1542" s="4">
        <v>37.963299999999997</v>
      </c>
      <c r="E1542" s="5">
        <v>164</v>
      </c>
      <c r="F1542" s="3">
        <f t="shared" si="327"/>
        <v>1998.7916666665506</v>
      </c>
      <c r="G1542" s="6">
        <v>4.53</v>
      </c>
      <c r="H1542" s="3">
        <f t="shared" si="319"/>
        <v>1917.8067294512198</v>
      </c>
      <c r="I1542" s="3">
        <f t="shared" si="320"/>
        <v>30.029546672560976</v>
      </c>
      <c r="J1542" s="7">
        <f t="shared" si="328"/>
        <v>802912.69324453559</v>
      </c>
      <c r="K1542" s="3">
        <f t="shared" si="321"/>
        <v>70.516598266463419</v>
      </c>
      <c r="L1542" s="7">
        <f t="shared" si="322"/>
        <v>29522.616102598891</v>
      </c>
      <c r="M1542" s="27">
        <f t="shared" si="330"/>
        <v>33.773102879048139</v>
      </c>
      <c r="N1542" s="9"/>
      <c r="O1542" s="10">
        <f t="shared" si="331"/>
        <v>37.440000309890856</v>
      </c>
      <c r="P1542" s="10"/>
      <c r="Q1542" s="29">
        <f t="shared" si="332"/>
        <v>1.586804179512976E-2</v>
      </c>
      <c r="R1542" s="6">
        <f t="shared" si="323"/>
        <v>0.9801733688787897</v>
      </c>
      <c r="S1542" s="6">
        <f t="shared" si="329"/>
        <v>31.697546881226376</v>
      </c>
      <c r="T1542" s="13">
        <f t="shared" si="324"/>
        <v>-1.7876654765095035E-2</v>
      </c>
      <c r="U1542" s="67">
        <f t="shared" si="325"/>
        <v>2.4774110136735361E-2</v>
      </c>
      <c r="V1542" s="13">
        <f t="shared" si="326"/>
        <v>-4.2650764901830396E-2</v>
      </c>
      <c r="Y1542" s="28"/>
      <c r="Z1542" s="28"/>
    </row>
    <row r="1543" spans="1:26" x14ac:dyDescent="0.35">
      <c r="A1543" s="1">
        <v>1998.11</v>
      </c>
      <c r="B1543" s="2">
        <v>1144.43</v>
      </c>
      <c r="C1543" s="3">
        <v>16.183299999999999</v>
      </c>
      <c r="D1543" s="4">
        <v>37.8367</v>
      </c>
      <c r="E1543" s="5">
        <v>164</v>
      </c>
      <c r="F1543" s="3">
        <f t="shared" si="327"/>
        <v>1998.8749999998838</v>
      </c>
      <c r="G1543" s="6">
        <v>4.83</v>
      </c>
      <c r="H1543" s="3">
        <f t="shared" si="319"/>
        <v>2125.7717467682928</v>
      </c>
      <c r="I1543" s="3">
        <f t="shared" si="320"/>
        <v>30.060381071341464</v>
      </c>
      <c r="J1543" s="7">
        <f t="shared" si="328"/>
        <v>891028.49310768605</v>
      </c>
      <c r="K1543" s="3">
        <f t="shared" si="321"/>
        <v>70.281439538414645</v>
      </c>
      <c r="L1543" s="7">
        <f t="shared" si="322"/>
        <v>29458.837836449224</v>
      </c>
      <c r="M1543" s="27">
        <f t="shared" si="330"/>
        <v>37.36939188392094</v>
      </c>
      <c r="N1543" s="9"/>
      <c r="O1543" s="10">
        <f t="shared" si="331"/>
        <v>41.375577000544375</v>
      </c>
      <c r="P1543" s="10"/>
      <c r="Q1543" s="29">
        <f t="shared" si="332"/>
        <v>9.9327678693949539E-3</v>
      </c>
      <c r="R1543" s="6">
        <f t="shared" si="323"/>
        <v>1.0183036055450048</v>
      </c>
      <c r="S1543" s="6">
        <f t="shared" si="329"/>
        <v>31.069091311765035</v>
      </c>
      <c r="T1543" s="13">
        <f t="shared" si="324"/>
        <v>-3.4893972974395338E-2</v>
      </c>
      <c r="U1543" s="67">
        <f t="shared" si="325"/>
        <v>3.1517825110099373E-2</v>
      </c>
      <c r="V1543" s="13">
        <f t="shared" si="326"/>
        <v>-6.6411798084494711E-2</v>
      </c>
      <c r="Y1543" s="28"/>
      <c r="Z1543" s="28"/>
    </row>
    <row r="1544" spans="1:26" x14ac:dyDescent="0.35">
      <c r="A1544" s="1">
        <v>1998.12</v>
      </c>
      <c r="B1544" s="2">
        <v>1190.05</v>
      </c>
      <c r="C1544" s="3">
        <v>16.2</v>
      </c>
      <c r="D1544" s="4">
        <v>37.71</v>
      </c>
      <c r="E1544" s="5">
        <v>163.9</v>
      </c>
      <c r="F1544" s="3">
        <f t="shared" si="327"/>
        <v>1998.9583333332171</v>
      </c>
      <c r="G1544" s="6">
        <v>4.6500000000000004</v>
      </c>
      <c r="H1544" s="3">
        <f t="shared" si="319"/>
        <v>2211.8593133007935</v>
      </c>
      <c r="I1544" s="3">
        <f t="shared" si="320"/>
        <v>30.109760829774252</v>
      </c>
      <c r="J1544" s="7">
        <f t="shared" si="328"/>
        <v>928164.27498914767</v>
      </c>
      <c r="K1544" s="3">
        <f t="shared" si="321"/>
        <v>70.088832153752293</v>
      </c>
      <c r="L1544" s="7">
        <f t="shared" si="322"/>
        <v>29411.43213296984</v>
      </c>
      <c r="M1544" s="27">
        <f t="shared" si="330"/>
        <v>38.820274780098146</v>
      </c>
      <c r="N1544" s="9"/>
      <c r="O1544" s="10">
        <f t="shared" si="331"/>
        <v>42.927339874933161</v>
      </c>
      <c r="P1544" s="10"/>
      <c r="Q1544" s="29">
        <f t="shared" si="332"/>
        <v>1.0498406616905272E-2</v>
      </c>
      <c r="R1544" s="6">
        <f t="shared" si="323"/>
        <v>0.99834006113103491</v>
      </c>
      <c r="S1544" s="6">
        <f t="shared" si="329"/>
        <v>31.657070795725929</v>
      </c>
      <c r="T1544" s="13">
        <f t="shared" si="324"/>
        <v>-3.8166768158641728E-2</v>
      </c>
      <c r="U1544" s="67">
        <f t="shared" si="325"/>
        <v>4.0594708274683811E-2</v>
      </c>
      <c r="V1544" s="13">
        <f t="shared" si="326"/>
        <v>-7.8761476433325539E-2</v>
      </c>
      <c r="Y1544" s="28"/>
      <c r="Z1544" s="28"/>
    </row>
    <row r="1545" spans="1:26" x14ac:dyDescent="0.35">
      <c r="A1545" s="1">
        <v>1999.01</v>
      </c>
      <c r="B1545" s="2">
        <v>1248.77</v>
      </c>
      <c r="C1545" s="3">
        <v>16.283333330000001</v>
      </c>
      <c r="D1545" s="4">
        <v>37.933333330000004</v>
      </c>
      <c r="E1545" s="5">
        <v>164.3</v>
      </c>
      <c r="F1545" s="3">
        <f t="shared" si="327"/>
        <v>1999.0416666665503</v>
      </c>
      <c r="G1545" s="6">
        <v>4.72</v>
      </c>
      <c r="H1545" s="3">
        <f t="shared" ref="H1545:H1608" si="333">B1545*$E$1838/E1545</f>
        <v>2315.347269202678</v>
      </c>
      <c r="I1545" s="3">
        <f t="shared" ref="I1545:I1608" si="334">C1545*$E$1838/E1545</f>
        <v>30.190964996862874</v>
      </c>
      <c r="J1545" s="7">
        <f t="shared" si="328"/>
        <v>972646.76274485188</v>
      </c>
      <c r="K1545" s="3">
        <f t="shared" ref="K1545:K1608" si="335">D1545*$E$1838/E1545</f>
        <v>70.3322787521885</v>
      </c>
      <c r="L1545" s="7">
        <f t="shared" ref="L1545:L1608" si="336">K1545*(J1545/H1545)</f>
        <v>29545.660020296687</v>
      </c>
      <c r="M1545" s="27">
        <f t="shared" si="330"/>
        <v>40.576957677208114</v>
      </c>
      <c r="N1545" s="9"/>
      <c r="O1545" s="10">
        <f t="shared" si="331"/>
        <v>44.811053449635281</v>
      </c>
      <c r="P1545" s="10"/>
      <c r="Q1545" s="29">
        <f t="shared" si="332"/>
        <v>8.4223959044217381E-3</v>
      </c>
      <c r="R1545" s="6">
        <f t="shared" ref="R1545:R1608" si="337">((G1545/G1546+G1545/1200+((1+G1546/1200)^(-119))*(1-G1545/G1546)))</f>
        <v>0.98207602249948156</v>
      </c>
      <c r="S1545" s="6">
        <f t="shared" si="329"/>
        <v>31.527578543663534</v>
      </c>
      <c r="T1545" s="13">
        <f t="shared" ref="T1545:T1608" si="338">(($J1665/$J1545)^(1/10)-1)</f>
        <v>-4.4131510629577098E-2</v>
      </c>
      <c r="U1545" s="67">
        <f t="shared" ref="U1545:U1608" si="339">(($S1665/$S1545)^(1/10)-1)</f>
        <v>3.9864790661499283E-2</v>
      </c>
      <c r="V1545" s="13">
        <f t="shared" ref="V1545:V1608" si="340">T1545-U1545</f>
        <v>-8.3996301291076381E-2</v>
      </c>
      <c r="Y1545" s="28"/>
      <c r="Z1545" s="28"/>
    </row>
    <row r="1546" spans="1:26" x14ac:dyDescent="0.35">
      <c r="A1546" s="1">
        <v>1999.02</v>
      </c>
      <c r="B1546" s="2">
        <v>1246.58</v>
      </c>
      <c r="C1546" s="3">
        <v>16.366666670000001</v>
      </c>
      <c r="D1546" s="4">
        <v>38.15666667</v>
      </c>
      <c r="E1546" s="5">
        <v>164.5</v>
      </c>
      <c r="F1546" s="3">
        <f t="shared" ref="F1546:F1609" si="341">F1545+1/12</f>
        <v>1999.1249999998836</v>
      </c>
      <c r="G1546" s="6">
        <v>5</v>
      </c>
      <c r="H1546" s="3">
        <f t="shared" si="333"/>
        <v>2308.476710151976</v>
      </c>
      <c r="I1546" s="3">
        <f t="shared" si="334"/>
        <v>30.308579337479824</v>
      </c>
      <c r="J1546" s="7">
        <f t="shared" ref="J1546:J1609" si="342">J1545*((H1546+(I1546/12))/H1545)</f>
        <v>970821.55120511516</v>
      </c>
      <c r="K1546" s="3">
        <f t="shared" si="335"/>
        <v>70.660347787327851</v>
      </c>
      <c r="L1546" s="7">
        <f t="shared" si="336"/>
        <v>29715.95431130446</v>
      </c>
      <c r="M1546" s="27">
        <f t="shared" si="330"/>
        <v>40.400159229259948</v>
      </c>
      <c r="N1546" s="9"/>
      <c r="O1546" s="10">
        <f t="shared" si="331"/>
        <v>44.557734535378366</v>
      </c>
      <c r="P1546" s="10"/>
      <c r="Q1546" s="29">
        <f t="shared" si="332"/>
        <v>5.4309156548103081E-3</v>
      </c>
      <c r="R1546" s="6">
        <f t="shared" si="337"/>
        <v>0.98639993308584573</v>
      </c>
      <c r="S1546" s="6">
        <f t="shared" ref="S1546:S1609" si="343">S1545*R1545*E1545/E1546</f>
        <v>30.924834583912087</v>
      </c>
      <c r="T1546" s="13">
        <f t="shared" si="338"/>
        <v>-5.1036317712708779E-2</v>
      </c>
      <c r="U1546" s="67">
        <f t="shared" si="339"/>
        <v>3.8396062874973103E-2</v>
      </c>
      <c r="V1546" s="13">
        <f t="shared" si="340"/>
        <v>-8.9432380587681881E-2</v>
      </c>
      <c r="Y1546" s="28"/>
      <c r="Z1546" s="28"/>
    </row>
    <row r="1547" spans="1:26" x14ac:dyDescent="0.35">
      <c r="A1547" s="1">
        <v>1999.03</v>
      </c>
      <c r="B1547" s="2">
        <v>1281.6600000000001</v>
      </c>
      <c r="C1547" s="3">
        <v>16.45</v>
      </c>
      <c r="D1547" s="4">
        <v>38.380000000000003</v>
      </c>
      <c r="E1547" s="5">
        <v>165</v>
      </c>
      <c r="F1547" s="3">
        <f t="shared" si="341"/>
        <v>1999.2083333332168</v>
      </c>
      <c r="G1547" s="6">
        <v>5.23</v>
      </c>
      <c r="H1547" s="3">
        <f t="shared" si="333"/>
        <v>2366.2472978181818</v>
      </c>
      <c r="I1547" s="3">
        <f t="shared" si="334"/>
        <v>30.370588181818185</v>
      </c>
      <c r="J1547" s="7">
        <f t="shared" si="342"/>
        <v>996181.11684515863</v>
      </c>
      <c r="K1547" s="3">
        <f t="shared" si="335"/>
        <v>70.858551636363643</v>
      </c>
      <c r="L1547" s="7">
        <f t="shared" si="336"/>
        <v>29831.180862722711</v>
      </c>
      <c r="M1547" s="27">
        <f t="shared" si="330"/>
        <v>41.356103632712987</v>
      </c>
      <c r="N1547" s="9"/>
      <c r="O1547" s="10">
        <f t="shared" si="331"/>
        <v>45.551555032015024</v>
      </c>
      <c r="P1547" s="10"/>
      <c r="Q1547" s="29">
        <f t="shared" si="332"/>
        <v>2.2799872986621547E-3</v>
      </c>
      <c r="R1547" s="6">
        <f t="shared" si="337"/>
        <v>1.0082294761276307</v>
      </c>
      <c r="S1547" s="6">
        <f t="shared" si="343"/>
        <v>30.41181762861245</v>
      </c>
      <c r="T1547" s="13">
        <f t="shared" si="338"/>
        <v>-5.9238835834665604E-2</v>
      </c>
      <c r="U1547" s="67">
        <f t="shared" si="339"/>
        <v>4.0577916699655603E-2</v>
      </c>
      <c r="V1547" s="13">
        <f t="shared" si="340"/>
        <v>-9.9816752534321207E-2</v>
      </c>
      <c r="Y1547" s="28"/>
      <c r="Z1547" s="28"/>
    </row>
    <row r="1548" spans="1:26" x14ac:dyDescent="0.35">
      <c r="A1548" s="1">
        <v>1999.04</v>
      </c>
      <c r="B1548" s="2">
        <v>1334.76</v>
      </c>
      <c r="C1548" s="3">
        <f>C1547*2/3+C1550/3</f>
        <v>16.45</v>
      </c>
      <c r="D1548" s="4">
        <v>39.26</v>
      </c>
      <c r="E1548" s="5">
        <v>166.2</v>
      </c>
      <c r="F1548" s="3">
        <f t="shared" si="341"/>
        <v>1999.2916666665501</v>
      </c>
      <c r="G1548" s="6">
        <v>5.18</v>
      </c>
      <c r="H1548" s="3">
        <f t="shared" si="333"/>
        <v>2446.4897956678701</v>
      </c>
      <c r="I1548" s="3">
        <f t="shared" si="334"/>
        <v>30.151305956678705</v>
      </c>
      <c r="J1548" s="7">
        <f t="shared" si="342"/>
        <v>1031020.7021550079</v>
      </c>
      <c r="K1548" s="3">
        <f t="shared" si="335"/>
        <v>71.959894945848376</v>
      </c>
      <c r="L1548" s="7">
        <f t="shared" si="336"/>
        <v>30325.9558022458</v>
      </c>
      <c r="M1548" s="27">
        <f t="shared" si="330"/>
        <v>42.704509516892145</v>
      </c>
      <c r="N1548" s="9"/>
      <c r="O1548" s="10">
        <f t="shared" si="331"/>
        <v>46.97258125988067</v>
      </c>
      <c r="P1548" s="10"/>
      <c r="Q1548" s="29">
        <f t="shared" si="332"/>
        <v>2.09134319912848E-3</v>
      </c>
      <c r="R1548" s="6">
        <f t="shared" si="337"/>
        <v>0.97689662580156367</v>
      </c>
      <c r="S1548" s="6">
        <f t="shared" si="343"/>
        <v>30.440704017476065</v>
      </c>
      <c r="T1548" s="13">
        <f t="shared" si="338"/>
        <v>-5.1751402296685955E-2</v>
      </c>
      <c r="U1548" s="67">
        <f t="shared" si="339"/>
        <v>3.9478127632609272E-2</v>
      </c>
      <c r="V1548" s="13">
        <f t="shared" si="340"/>
        <v>-9.1229529929295228E-2</v>
      </c>
      <c r="Y1548" s="28"/>
      <c r="Z1548" s="28"/>
    </row>
    <row r="1549" spans="1:26" x14ac:dyDescent="0.35">
      <c r="A1549" s="1">
        <v>1999.05</v>
      </c>
      <c r="B1549" s="2">
        <v>1332.07</v>
      </c>
      <c r="C1549" s="3">
        <f>C1547/3+C1550*2/3</f>
        <v>16.45</v>
      </c>
      <c r="D1549" s="4">
        <v>40.14</v>
      </c>
      <c r="E1549" s="5">
        <v>166.2</v>
      </c>
      <c r="F1549" s="3">
        <f t="shared" si="341"/>
        <v>1999.3749999998834</v>
      </c>
      <c r="G1549" s="6">
        <v>5.54</v>
      </c>
      <c r="H1549" s="3">
        <f t="shared" si="333"/>
        <v>2441.5592781588448</v>
      </c>
      <c r="I1549" s="3">
        <f t="shared" si="334"/>
        <v>30.151305956678705</v>
      </c>
      <c r="J1549" s="7">
        <f t="shared" si="342"/>
        <v>1030001.7263519226</v>
      </c>
      <c r="K1549" s="3">
        <f t="shared" si="335"/>
        <v>73.572852346570414</v>
      </c>
      <c r="L1549" s="7">
        <f t="shared" si="336"/>
        <v>31037.610107401397</v>
      </c>
      <c r="M1549" s="27">
        <f t="shared" si="330"/>
        <v>42.556676709518037</v>
      </c>
      <c r="N1549" s="9"/>
      <c r="O1549" s="10">
        <f t="shared" si="331"/>
        <v>46.746674800852098</v>
      </c>
      <c r="P1549" s="10"/>
      <c r="Q1549" s="29">
        <f t="shared" si="332"/>
        <v>-2.0114592557857053E-3</v>
      </c>
      <c r="R1549" s="6">
        <f t="shared" si="337"/>
        <v>0.97763854915039472</v>
      </c>
      <c r="S1549" s="6">
        <f t="shared" si="343"/>
        <v>29.737421041696468</v>
      </c>
      <c r="T1549" s="13">
        <f t="shared" si="338"/>
        <v>-4.5803686968186819E-2</v>
      </c>
      <c r="U1549" s="67">
        <f t="shared" si="339"/>
        <v>3.8657947073440502E-2</v>
      </c>
      <c r="V1549" s="13">
        <f t="shared" si="340"/>
        <v>-8.446163404162732E-2</v>
      </c>
      <c r="Y1549" s="28"/>
      <c r="Z1549" s="28"/>
    </row>
    <row r="1550" spans="1:26" x14ac:dyDescent="0.35">
      <c r="A1550" s="1">
        <v>1999.06</v>
      </c>
      <c r="B1550" s="2">
        <v>1322.55</v>
      </c>
      <c r="C1550" s="3">
        <v>16.45</v>
      </c>
      <c r="D1550" s="4">
        <v>41.02</v>
      </c>
      <c r="E1550" s="5">
        <v>166.2</v>
      </c>
      <c r="F1550" s="3">
        <f t="shared" si="341"/>
        <v>1999.4583333332166</v>
      </c>
      <c r="G1550" s="6">
        <v>5.9</v>
      </c>
      <c r="H1550" s="3">
        <f t="shared" si="333"/>
        <v>2424.1100117328519</v>
      </c>
      <c r="I1550" s="3">
        <f t="shared" si="334"/>
        <v>30.151305956678705</v>
      </c>
      <c r="J1550" s="7">
        <f t="shared" si="342"/>
        <v>1023700.5141521161</v>
      </c>
      <c r="K1550" s="3">
        <f t="shared" si="335"/>
        <v>75.185809747292424</v>
      </c>
      <c r="L1550" s="7">
        <f t="shared" si="336"/>
        <v>31750.931980280377</v>
      </c>
      <c r="M1550" s="27">
        <f t="shared" si="330"/>
        <v>42.180675911746917</v>
      </c>
      <c r="N1550" s="9"/>
      <c r="O1550" s="10">
        <f t="shared" si="331"/>
        <v>46.271432553211717</v>
      </c>
      <c r="P1550" s="10"/>
      <c r="Q1550" s="29">
        <f t="shared" si="332"/>
        <v>-5.65123367409677E-3</v>
      </c>
      <c r="R1550" s="6">
        <f t="shared" si="337"/>
        <v>1.0132009123986316</v>
      </c>
      <c r="S1550" s="6">
        <f t="shared" si="343"/>
        <v>29.072449162678552</v>
      </c>
      <c r="T1550" s="13">
        <f t="shared" si="338"/>
        <v>-4.3336952718496136E-2</v>
      </c>
      <c r="U1550" s="67">
        <f t="shared" si="339"/>
        <v>3.6648666554767173E-2</v>
      </c>
      <c r="V1550" s="13">
        <f t="shared" si="340"/>
        <v>-7.9985619273263309E-2</v>
      </c>
      <c r="Y1550" s="28"/>
      <c r="Z1550" s="28"/>
    </row>
    <row r="1551" spans="1:26" x14ac:dyDescent="0.35">
      <c r="A1551" s="1">
        <v>1999.07</v>
      </c>
      <c r="B1551" s="2">
        <v>1380.99</v>
      </c>
      <c r="C1551" s="3">
        <f>C1550*2/3+C1553/3</f>
        <v>16.513333333333335</v>
      </c>
      <c r="D1551" s="4">
        <v>42</v>
      </c>
      <c r="E1551" s="5">
        <v>166.7</v>
      </c>
      <c r="F1551" s="3">
        <f t="shared" si="341"/>
        <v>1999.5416666665499</v>
      </c>
      <c r="G1551" s="6">
        <v>5.79</v>
      </c>
      <c r="H1551" s="3">
        <f t="shared" si="333"/>
        <v>2523.6328896820637</v>
      </c>
      <c r="I1551" s="3">
        <f t="shared" si="334"/>
        <v>30.176605998800248</v>
      </c>
      <c r="J1551" s="7">
        <f t="shared" si="342"/>
        <v>1066790.9424236445</v>
      </c>
      <c r="K1551" s="3">
        <f t="shared" si="335"/>
        <v>76.751157768446319</v>
      </c>
      <c r="L1551" s="7">
        <f t="shared" si="336"/>
        <v>32444.275180698678</v>
      </c>
      <c r="M1551" s="27">
        <f t="shared" si="330"/>
        <v>43.828035992805418</v>
      </c>
      <c r="N1551" s="9"/>
      <c r="O1551" s="10">
        <f t="shared" si="331"/>
        <v>48.011997893801706</v>
      </c>
      <c r="P1551" s="10"/>
      <c r="Q1551" s="29">
        <f t="shared" si="332"/>
        <v>-5.3816357714892814E-3</v>
      </c>
      <c r="R1551" s="6">
        <f t="shared" si="337"/>
        <v>0.99360431801886107</v>
      </c>
      <c r="S1551" s="6">
        <f t="shared" si="343"/>
        <v>29.367880991442046</v>
      </c>
      <c r="T1551" s="13">
        <f t="shared" si="338"/>
        <v>-4.5916336862990903E-2</v>
      </c>
      <c r="U1551" s="67">
        <f t="shared" si="339"/>
        <v>3.7456967290067089E-2</v>
      </c>
      <c r="V1551" s="13">
        <f t="shared" si="340"/>
        <v>-8.3373304153057992E-2</v>
      </c>
      <c r="Y1551" s="28"/>
      <c r="Z1551" s="28"/>
    </row>
    <row r="1552" spans="1:26" x14ac:dyDescent="0.35">
      <c r="A1552" s="1">
        <v>1999.08</v>
      </c>
      <c r="B1552" s="2">
        <v>1327.49</v>
      </c>
      <c r="C1552" s="3">
        <f>C1550/3+C1553*2/3</f>
        <v>16.576666666666668</v>
      </c>
      <c r="D1552" s="4">
        <v>42.98</v>
      </c>
      <c r="E1552" s="5">
        <v>167.1</v>
      </c>
      <c r="F1552" s="3">
        <f t="shared" si="341"/>
        <v>1999.6249999998831</v>
      </c>
      <c r="G1552" s="6">
        <v>5.94</v>
      </c>
      <c r="H1552" s="3">
        <f t="shared" si="333"/>
        <v>2420.0595524236987</v>
      </c>
      <c r="I1552" s="3">
        <f t="shared" si="334"/>
        <v>30.21982878515859</v>
      </c>
      <c r="J1552" s="7">
        <f t="shared" si="342"/>
        <v>1024072.9312044051</v>
      </c>
      <c r="K1552" s="3">
        <f t="shared" si="335"/>
        <v>78.354006104129269</v>
      </c>
      <c r="L1552" s="7">
        <f t="shared" si="336"/>
        <v>33156.29841517852</v>
      </c>
      <c r="M1552" s="27">
        <f t="shared" si="330"/>
        <v>41.930712159940455</v>
      </c>
      <c r="N1552" s="9"/>
      <c r="O1552" s="10">
        <f t="shared" si="331"/>
        <v>45.873455189594452</v>
      </c>
      <c r="P1552" s="10"/>
      <c r="Q1552" s="29">
        <f t="shared" si="332"/>
        <v>-5.7678415593804648E-3</v>
      </c>
      <c r="R1552" s="6">
        <f t="shared" si="337"/>
        <v>1.0064474367630161</v>
      </c>
      <c r="S1552" s="6">
        <f t="shared" si="343"/>
        <v>29.110202847430358</v>
      </c>
      <c r="T1552" s="13">
        <f t="shared" si="338"/>
        <v>-3.4720920127680577E-2</v>
      </c>
      <c r="U1552" s="67">
        <f t="shared" si="339"/>
        <v>3.8187504413065954E-2</v>
      </c>
      <c r="V1552" s="13">
        <f t="shared" si="340"/>
        <v>-7.290842454074653E-2</v>
      </c>
      <c r="Y1552" s="28"/>
      <c r="Z1552" s="28"/>
    </row>
    <row r="1553" spans="1:26" x14ac:dyDescent="0.35">
      <c r="A1553" s="1">
        <v>1999.09</v>
      </c>
      <c r="B1553" s="2">
        <v>1318.17</v>
      </c>
      <c r="C1553" s="3">
        <v>16.64</v>
      </c>
      <c r="D1553" s="4">
        <v>43.96</v>
      </c>
      <c r="E1553" s="5">
        <v>167.9</v>
      </c>
      <c r="F1553" s="3">
        <f t="shared" si="341"/>
        <v>1999.7083333332164</v>
      </c>
      <c r="G1553" s="6">
        <v>5.92</v>
      </c>
      <c r="H1553" s="3">
        <f t="shared" si="333"/>
        <v>2391.6188739130439</v>
      </c>
      <c r="I1553" s="3">
        <f t="shared" si="334"/>
        <v>30.190747826086955</v>
      </c>
      <c r="J1553" s="7">
        <f t="shared" si="342"/>
        <v>1013102.5944016875</v>
      </c>
      <c r="K1553" s="3">
        <f t="shared" si="335"/>
        <v>79.758730434782606</v>
      </c>
      <c r="L1553" s="7">
        <f t="shared" si="336"/>
        <v>33786.226397124934</v>
      </c>
      <c r="M1553" s="27">
        <f t="shared" si="330"/>
        <v>41.323451334715038</v>
      </c>
      <c r="N1553" s="9"/>
      <c r="O1553" s="10">
        <f t="shared" si="331"/>
        <v>45.151839247065354</v>
      </c>
      <c r="P1553" s="10"/>
      <c r="Q1553" s="29">
        <f t="shared" si="332"/>
        <v>-5.0555837075532857E-3</v>
      </c>
      <c r="R1553" s="6">
        <f t="shared" si="337"/>
        <v>0.990828492437972</v>
      </c>
      <c r="S1553" s="6">
        <f t="shared" si="343"/>
        <v>29.158292188753521</v>
      </c>
      <c r="T1553" s="13">
        <f t="shared" si="338"/>
        <v>-3.0274958780496797E-2</v>
      </c>
      <c r="U1553" s="67">
        <f t="shared" si="339"/>
        <v>3.990330227619121E-2</v>
      </c>
      <c r="V1553" s="13">
        <f t="shared" si="340"/>
        <v>-7.0178261056688007E-2</v>
      </c>
      <c r="Y1553" s="28"/>
      <c r="Z1553" s="28"/>
    </row>
    <row r="1554" spans="1:26" x14ac:dyDescent="0.35">
      <c r="A1554" s="1">
        <v>1999.1</v>
      </c>
      <c r="B1554" s="2">
        <v>1300.01</v>
      </c>
      <c r="C1554" s="3">
        <f>C1553*2/3+C1556/3</f>
        <v>16.656666666666666</v>
      </c>
      <c r="D1554" s="4">
        <f>(2*D1553+D1556)/3</f>
        <v>45.363333333333337</v>
      </c>
      <c r="E1554" s="5">
        <v>168.2</v>
      </c>
      <c r="F1554" s="3">
        <f t="shared" si="341"/>
        <v>1999.7916666665496</v>
      </c>
      <c r="G1554" s="6">
        <v>6.11</v>
      </c>
      <c r="H1554" s="3">
        <f t="shared" si="333"/>
        <v>2354.463414328181</v>
      </c>
      <c r="I1554" s="3">
        <f t="shared" si="334"/>
        <v>30.167085077288945</v>
      </c>
      <c r="J1554" s="7">
        <f t="shared" si="342"/>
        <v>998428.25385159301</v>
      </c>
      <c r="K1554" s="3">
        <f t="shared" si="335"/>
        <v>82.158067003567197</v>
      </c>
      <c r="L1554" s="7">
        <f t="shared" si="336"/>
        <v>34839.757916391231</v>
      </c>
      <c r="M1554" s="27">
        <f t="shared" si="330"/>
        <v>40.552854399539875</v>
      </c>
      <c r="N1554" s="9"/>
      <c r="O1554" s="10">
        <f t="shared" si="331"/>
        <v>44.256041105624938</v>
      </c>
      <c r="P1554" s="10"/>
      <c r="Q1554" s="29">
        <f t="shared" si="332"/>
        <v>-6.8050214315522051E-3</v>
      </c>
      <c r="R1554" s="6">
        <f t="shared" si="337"/>
        <v>1.0110518898476173</v>
      </c>
      <c r="S1554" s="6">
        <f t="shared" si="343"/>
        <v>28.839337202700428</v>
      </c>
      <c r="T1554" s="13">
        <f t="shared" si="338"/>
        <v>-2.6647623354783989E-2</v>
      </c>
      <c r="U1554" s="67">
        <f t="shared" si="339"/>
        <v>4.1329379205632177E-2</v>
      </c>
      <c r="V1554" s="13">
        <f t="shared" si="340"/>
        <v>-6.7977002560416167E-2</v>
      </c>
      <c r="Y1554" s="28"/>
      <c r="Z1554" s="28"/>
    </row>
    <row r="1555" spans="1:26" x14ac:dyDescent="0.35">
      <c r="A1555" s="1">
        <v>1999.11</v>
      </c>
      <c r="B1555" s="2">
        <v>1391</v>
      </c>
      <c r="C1555" s="3">
        <f>C1553/3+C1556*2/3</f>
        <v>16.673333333333332</v>
      </c>
      <c r="D1555" s="4">
        <f>(D1553+2*D1556)/3</f>
        <v>46.766666666666673</v>
      </c>
      <c r="E1555" s="5">
        <v>168.3</v>
      </c>
      <c r="F1555" s="3">
        <f t="shared" si="341"/>
        <v>1999.8749999998829</v>
      </c>
      <c r="G1555" s="6">
        <v>6.03</v>
      </c>
      <c r="H1555" s="3">
        <f t="shared" si="333"/>
        <v>2517.7595900178253</v>
      </c>
      <c r="I1555" s="3">
        <f t="shared" si="334"/>
        <v>30.179327748068918</v>
      </c>
      <c r="J1555" s="7">
        <f t="shared" si="342"/>
        <v>1068741.7298106942</v>
      </c>
      <c r="K1555" s="3">
        <f t="shared" si="335"/>
        <v>84.649333927510412</v>
      </c>
      <c r="L1555" s="7">
        <f t="shared" si="336"/>
        <v>35932.054802885315</v>
      </c>
      <c r="M1555" s="27">
        <f t="shared" si="330"/>
        <v>43.208290714613923</v>
      </c>
      <c r="N1555" s="9"/>
      <c r="O1555" s="10">
        <f t="shared" si="331"/>
        <v>47.094097588396977</v>
      </c>
      <c r="P1555" s="10"/>
      <c r="Q1555" s="29">
        <f t="shared" si="332"/>
        <v>-7.704917120284472E-3</v>
      </c>
      <c r="R1555" s="6">
        <f t="shared" si="337"/>
        <v>0.98660661022704421</v>
      </c>
      <c r="S1555" s="6">
        <f t="shared" si="343"/>
        <v>29.140741326446619</v>
      </c>
      <c r="T1555" s="13">
        <f t="shared" si="338"/>
        <v>-3.1315639368536319E-2</v>
      </c>
      <c r="U1555" s="67">
        <f t="shared" si="339"/>
        <v>4.0379893697501723E-2</v>
      </c>
      <c r="V1555" s="13">
        <f t="shared" si="340"/>
        <v>-7.1695533066038042E-2</v>
      </c>
      <c r="Y1555" s="28"/>
      <c r="Z1555" s="28"/>
    </row>
    <row r="1556" spans="1:26" x14ac:dyDescent="0.35">
      <c r="A1556" s="1">
        <v>1999.12</v>
      </c>
      <c r="B1556" s="2">
        <v>1428.68</v>
      </c>
      <c r="C1556" s="3">
        <v>16.690000000000001</v>
      </c>
      <c r="D1556" s="4">
        <v>48.17</v>
      </c>
      <c r="E1556" s="5">
        <v>168.3</v>
      </c>
      <c r="F1556" s="3">
        <f t="shared" si="341"/>
        <v>1999.9583333332162</v>
      </c>
      <c r="G1556" s="6">
        <v>6.28</v>
      </c>
      <c r="H1556" s="3">
        <f t="shared" si="333"/>
        <v>2585.9617333333335</v>
      </c>
      <c r="I1556" s="3">
        <f t="shared" si="334"/>
        <v>30.209495008912658</v>
      </c>
      <c r="J1556" s="7">
        <f t="shared" si="342"/>
        <v>1098760.8743123563</v>
      </c>
      <c r="K1556" s="3">
        <f t="shared" si="335"/>
        <v>87.189417290552583</v>
      </c>
      <c r="L1556" s="7">
        <f t="shared" si="336"/>
        <v>37046.302401955792</v>
      </c>
      <c r="M1556" s="27">
        <f t="shared" si="330"/>
        <v>44.197939761040573</v>
      </c>
      <c r="N1556" s="9"/>
      <c r="O1556" s="10">
        <f t="shared" si="331"/>
        <v>48.110968682995235</v>
      </c>
      <c r="P1556" s="10"/>
      <c r="Q1556" s="29">
        <f t="shared" si="332"/>
        <v>-1.0886526695300779E-2</v>
      </c>
      <c r="R1556" s="6">
        <f t="shared" si="337"/>
        <v>0.97770689842364</v>
      </c>
      <c r="S1556" s="6">
        <f t="shared" si="343"/>
        <v>28.750448019588639</v>
      </c>
      <c r="T1556" s="13">
        <f t="shared" si="338"/>
        <v>-3.1699264549284401E-2</v>
      </c>
      <c r="U1556" s="67">
        <f t="shared" si="339"/>
        <v>4.0604818376882568E-2</v>
      </c>
      <c r="V1556" s="13">
        <f t="shared" si="340"/>
        <v>-7.2304082926166968E-2</v>
      </c>
      <c r="Y1556" s="28"/>
      <c r="Z1556" s="28"/>
    </row>
    <row r="1557" spans="1:26" x14ac:dyDescent="0.35">
      <c r="A1557" s="1">
        <v>2000.01</v>
      </c>
      <c r="B1557" s="2">
        <v>1425.59</v>
      </c>
      <c r="C1557" s="3">
        <f>C1556*2/3+C1559/3</f>
        <v>16.713333333333335</v>
      </c>
      <c r="D1557" s="4">
        <f>(2*D1556+D1559)/3</f>
        <v>49.096666666666671</v>
      </c>
      <c r="E1557" s="5">
        <v>168.8</v>
      </c>
      <c r="F1557" s="3">
        <f t="shared" si="341"/>
        <v>2000.0416666665494</v>
      </c>
      <c r="G1557" s="6">
        <v>6.66</v>
      </c>
      <c r="H1557" s="3">
        <f t="shared" si="333"/>
        <v>2572.7254508886253</v>
      </c>
      <c r="I1557" s="3">
        <f t="shared" si="334"/>
        <v>30.162120971563983</v>
      </c>
      <c r="J1557" s="7">
        <f t="shared" si="342"/>
        <v>1094204.827490173</v>
      </c>
      <c r="K1557" s="3">
        <f t="shared" si="335"/>
        <v>88.603486196682468</v>
      </c>
      <c r="L1557" s="7">
        <f t="shared" si="336"/>
        <v>37683.913102885497</v>
      </c>
      <c r="M1557" s="27">
        <f t="shared" si="330"/>
        <v>43.772578146938002</v>
      </c>
      <c r="N1557" s="9"/>
      <c r="O1557" s="10">
        <f t="shared" si="331"/>
        <v>47.587687272921571</v>
      </c>
      <c r="P1557" s="10"/>
      <c r="Q1557" s="29">
        <f t="shared" si="332"/>
        <v>-1.5216742165251387E-2</v>
      </c>
      <c r="R1557" s="6">
        <f t="shared" si="337"/>
        <v>1.0157545650431981</v>
      </c>
      <c r="S1557" s="6">
        <f t="shared" si="343"/>
        <v>28.026248590901467</v>
      </c>
      <c r="T1557" s="13">
        <f t="shared" si="338"/>
        <v>-3.0322393887708188E-2</v>
      </c>
      <c r="U1557" s="67">
        <f t="shared" si="339"/>
        <v>4.200688755726012E-2</v>
      </c>
      <c r="V1557" s="13">
        <f t="shared" si="340"/>
        <v>-7.2329281444968307E-2</v>
      </c>
      <c r="Y1557" s="28"/>
      <c r="Z1557" s="28"/>
    </row>
    <row r="1558" spans="1:26" x14ac:dyDescent="0.35">
      <c r="A1558" s="1">
        <v>2000.02</v>
      </c>
      <c r="B1558" s="2">
        <v>1388.87</v>
      </c>
      <c r="C1558" s="3">
        <f>C1556/3+C1559*2/3</f>
        <v>16.736666666666668</v>
      </c>
      <c r="D1558" s="4">
        <f>(D1556+2*D1559)/3</f>
        <v>50.023333333333333</v>
      </c>
      <c r="E1558" s="5">
        <v>169.8</v>
      </c>
      <c r="F1558" s="3">
        <f t="shared" si="341"/>
        <v>2000.1249999998827</v>
      </c>
      <c r="G1558" s="6">
        <v>6.52</v>
      </c>
      <c r="H1558" s="3">
        <f t="shared" si="333"/>
        <v>2491.6965796819786</v>
      </c>
      <c r="I1558" s="3">
        <f t="shared" si="334"/>
        <v>30.026348822143703</v>
      </c>
      <c r="J1558" s="7">
        <f t="shared" si="342"/>
        <v>1060806.6787067668</v>
      </c>
      <c r="K1558" s="3">
        <f t="shared" si="335"/>
        <v>89.744157891637215</v>
      </c>
      <c r="L1558" s="7">
        <f t="shared" si="336"/>
        <v>38207.38160603572</v>
      </c>
      <c r="M1558" s="27">
        <f t="shared" si="330"/>
        <v>42.185635887917321</v>
      </c>
      <c r="N1558" s="9"/>
      <c r="O1558" s="10">
        <f t="shared" si="331"/>
        <v>45.807695321871797</v>
      </c>
      <c r="P1558" s="10"/>
      <c r="Q1558" s="29">
        <f t="shared" si="332"/>
        <v>-1.2833071579527889E-2</v>
      </c>
      <c r="R1558" s="6">
        <f t="shared" si="337"/>
        <v>1.0246055812918504</v>
      </c>
      <c r="S1558" s="6">
        <f t="shared" si="343"/>
        <v>28.300135118343523</v>
      </c>
      <c r="T1558" s="13">
        <f t="shared" si="338"/>
        <v>-3.0194094269185734E-2</v>
      </c>
      <c r="U1558" s="67">
        <f t="shared" si="339"/>
        <v>4.1635084203392791E-2</v>
      </c>
      <c r="V1558" s="13">
        <f t="shared" si="340"/>
        <v>-7.1829178472578525E-2</v>
      </c>
      <c r="Y1558" s="28"/>
      <c r="Z1558" s="28"/>
    </row>
    <row r="1559" spans="1:26" x14ac:dyDescent="0.35">
      <c r="A1559" s="1">
        <v>2000.03</v>
      </c>
      <c r="B1559" s="2">
        <v>1442.21</v>
      </c>
      <c r="C1559" s="30">
        <v>16.760000000000002</v>
      </c>
      <c r="D1559" s="4">
        <v>50.95</v>
      </c>
      <c r="E1559" s="5">
        <v>171.2</v>
      </c>
      <c r="F1559" s="3">
        <f t="shared" si="341"/>
        <v>2000.2083333332159</v>
      </c>
      <c r="G1559" s="6">
        <v>6.26</v>
      </c>
      <c r="H1559" s="3">
        <f t="shared" si="333"/>
        <v>2566.2324187500003</v>
      </c>
      <c r="I1559" s="3">
        <f t="shared" si="334"/>
        <v>29.82232500000001</v>
      </c>
      <c r="J1559" s="7">
        <f t="shared" si="342"/>
        <v>1093597.359032972</v>
      </c>
      <c r="K1559" s="3">
        <f t="shared" si="335"/>
        <v>90.659156250000024</v>
      </c>
      <c r="L1559" s="7">
        <f t="shared" si="336"/>
        <v>38634.308070759413</v>
      </c>
      <c r="M1559" s="27">
        <f t="shared" si="330"/>
        <v>43.220748439965874</v>
      </c>
      <c r="N1559" s="9"/>
      <c r="O1559" s="10">
        <f t="shared" si="331"/>
        <v>46.876009335888178</v>
      </c>
      <c r="P1559" s="10"/>
      <c r="Q1559" s="29">
        <f t="shared" si="332"/>
        <v>-1.0517110844577907E-2</v>
      </c>
      <c r="R1559" s="6">
        <f t="shared" si="337"/>
        <v>1.025368573243759</v>
      </c>
      <c r="S1559" s="6">
        <f t="shared" si="343"/>
        <v>28.759355675396574</v>
      </c>
      <c r="T1559" s="13">
        <f t="shared" si="338"/>
        <v>-2.7943646299565028E-2</v>
      </c>
      <c r="U1559" s="67">
        <f t="shared" si="339"/>
        <v>3.9509100222647753E-2</v>
      </c>
      <c r="V1559" s="13">
        <f t="shared" si="340"/>
        <v>-6.7452746522212781E-2</v>
      </c>
      <c r="Y1559" s="28"/>
      <c r="Z1559" s="28"/>
    </row>
    <row r="1560" spans="1:26" x14ac:dyDescent="0.35">
      <c r="A1560" s="1">
        <v>2000.04</v>
      </c>
      <c r="B1560" s="2">
        <v>1461.36</v>
      </c>
      <c r="C1560" s="3">
        <f>C1559*2/3+C1562/3</f>
        <v>16.740000000000002</v>
      </c>
      <c r="D1560" s="4">
        <f>(2*D1559+D1562)/3</f>
        <v>51.273333333333333</v>
      </c>
      <c r="E1560" s="5">
        <v>171.3</v>
      </c>
      <c r="F1560" s="3">
        <f t="shared" si="341"/>
        <v>2000.2916666665492</v>
      </c>
      <c r="G1560" s="6">
        <v>5.99</v>
      </c>
      <c r="H1560" s="3">
        <f t="shared" si="333"/>
        <v>2598.7894654991242</v>
      </c>
      <c r="I1560" s="3">
        <f t="shared" si="334"/>
        <v>29.769348861646236</v>
      </c>
      <c r="J1560" s="7">
        <f t="shared" si="342"/>
        <v>1108528.693195872</v>
      </c>
      <c r="K1560" s="3">
        <f t="shared" si="335"/>
        <v>91.181227437244601</v>
      </c>
      <c r="L1560" s="7">
        <f t="shared" si="336"/>
        <v>38893.880492004944</v>
      </c>
      <c r="M1560" s="27">
        <f t="shared" si="330"/>
        <v>43.528574288507741</v>
      </c>
      <c r="N1560" s="9"/>
      <c r="O1560" s="10">
        <f t="shared" si="331"/>
        <v>47.155406855244721</v>
      </c>
      <c r="P1560" s="10"/>
      <c r="Q1560" s="29">
        <f t="shared" si="332"/>
        <v>-8.0804165599423078E-3</v>
      </c>
      <c r="R1560" s="6">
        <f t="shared" si="337"/>
        <v>0.97207430184040122</v>
      </c>
      <c r="S1560" s="6">
        <f t="shared" si="343"/>
        <v>29.471724703823998</v>
      </c>
      <c r="T1560" s="13">
        <f t="shared" si="338"/>
        <v>-2.5532618944741348E-2</v>
      </c>
      <c r="U1560" s="67">
        <f t="shared" si="339"/>
        <v>3.6084676941174454E-2</v>
      </c>
      <c r="V1560" s="13">
        <f t="shared" si="340"/>
        <v>-6.1617295885915802E-2</v>
      </c>
      <c r="Y1560" s="28"/>
      <c r="Z1560" s="28"/>
    </row>
    <row r="1561" spans="1:26" x14ac:dyDescent="0.35">
      <c r="A1561" s="1">
        <v>2000.05</v>
      </c>
      <c r="B1561" s="2">
        <v>1418.48</v>
      </c>
      <c r="C1561" s="3">
        <f>C1559/3+C1562*2/3</f>
        <v>16.72</v>
      </c>
      <c r="D1561" s="4">
        <f>(D1559+2*D1562)/3</f>
        <v>51.596666666666671</v>
      </c>
      <c r="E1561" s="5">
        <v>171.5</v>
      </c>
      <c r="F1561" s="3">
        <f t="shared" si="341"/>
        <v>2000.3749999998824</v>
      </c>
      <c r="G1561" s="6">
        <v>6.44</v>
      </c>
      <c r="H1561" s="3">
        <f t="shared" si="333"/>
        <v>2519.5926759183676</v>
      </c>
      <c r="I1561" s="3">
        <f t="shared" si="334"/>
        <v>29.699107172011662</v>
      </c>
      <c r="J1561" s="7">
        <f t="shared" si="342"/>
        <v>1075802.5379032614</v>
      </c>
      <c r="K1561" s="3">
        <f t="shared" si="335"/>
        <v>91.649218483965029</v>
      </c>
      <c r="L1561" s="7">
        <f t="shared" si="336"/>
        <v>39131.905241771907</v>
      </c>
      <c r="M1561" s="27">
        <f t="shared" si="330"/>
        <v>41.966050503324325</v>
      </c>
      <c r="N1561" s="9"/>
      <c r="O1561" s="10">
        <f t="shared" si="331"/>
        <v>45.413038105009917</v>
      </c>
      <c r="P1561" s="10"/>
      <c r="Q1561" s="29">
        <f t="shared" si="332"/>
        <v>-1.1844161384851976E-2</v>
      </c>
      <c r="R1561" s="6">
        <f t="shared" si="337"/>
        <v>1.0306182214763959</v>
      </c>
      <c r="S1561" s="6">
        <f t="shared" si="343"/>
        <v>28.615296645571608</v>
      </c>
      <c r="T1561" s="13">
        <f t="shared" si="338"/>
        <v>-2.8590545078801655E-2</v>
      </c>
      <c r="U1561" s="67">
        <f t="shared" si="339"/>
        <v>4.3079974604339544E-2</v>
      </c>
      <c r="V1561" s="13">
        <f t="shared" si="340"/>
        <v>-7.1670519683141198E-2</v>
      </c>
      <c r="Y1561" s="28"/>
      <c r="Z1561" s="28"/>
    </row>
    <row r="1562" spans="1:26" x14ac:dyDescent="0.35">
      <c r="A1562" s="1">
        <v>2000.06</v>
      </c>
      <c r="B1562" s="2">
        <v>1461.96</v>
      </c>
      <c r="C1562" s="3">
        <v>16.7</v>
      </c>
      <c r="D1562" s="4">
        <v>51.92</v>
      </c>
      <c r="E1562" s="5">
        <v>172.4</v>
      </c>
      <c r="F1562" s="3">
        <f t="shared" si="341"/>
        <v>2000.4583333332157</v>
      </c>
      <c r="G1562" s="6">
        <v>6.1</v>
      </c>
      <c r="H1562" s="3">
        <f t="shared" si="333"/>
        <v>2583.2680559164737</v>
      </c>
      <c r="I1562" s="3">
        <f t="shared" si="334"/>
        <v>29.508725638051043</v>
      </c>
      <c r="J1562" s="7">
        <f t="shared" si="342"/>
        <v>1104040.2763195683</v>
      </c>
      <c r="K1562" s="3">
        <f t="shared" si="335"/>
        <v>91.742097911832957</v>
      </c>
      <c r="L1562" s="7">
        <f t="shared" si="336"/>
        <v>39208.850547560796</v>
      </c>
      <c r="M1562" s="27">
        <f t="shared" si="330"/>
        <v>42.781971567071466</v>
      </c>
      <c r="N1562" s="9"/>
      <c r="O1562" s="10">
        <f t="shared" si="331"/>
        <v>46.245587485836147</v>
      </c>
      <c r="P1562" s="10"/>
      <c r="Q1562" s="29">
        <f t="shared" si="332"/>
        <v>-8.916024776085104E-3</v>
      </c>
      <c r="R1562" s="6">
        <f t="shared" si="337"/>
        <v>1.008805131658411</v>
      </c>
      <c r="S1562" s="6">
        <f t="shared" si="343"/>
        <v>29.337488470435968</v>
      </c>
      <c r="T1562" s="13">
        <f t="shared" si="338"/>
        <v>-3.4498868432314311E-2</v>
      </c>
      <c r="U1562" s="67">
        <f t="shared" si="339"/>
        <v>4.280322546387505E-2</v>
      </c>
      <c r="V1562" s="13">
        <f t="shared" si="340"/>
        <v>-7.7302093896189361E-2</v>
      </c>
      <c r="Y1562" s="28"/>
      <c r="Z1562" s="28"/>
    </row>
    <row r="1563" spans="1:26" x14ac:dyDescent="0.35">
      <c r="A1563" s="1">
        <v>2000.07</v>
      </c>
      <c r="B1563" s="2">
        <v>1473</v>
      </c>
      <c r="C1563" s="3">
        <f>C1562*2/3+C1565/3</f>
        <v>16.583333333333332</v>
      </c>
      <c r="D1563" s="4">
        <f>(2*D1562+D1565)/3</f>
        <v>52.513333333333343</v>
      </c>
      <c r="E1563" s="5">
        <v>172.8</v>
      </c>
      <c r="F1563" s="3">
        <f t="shared" si="341"/>
        <v>2000.541666666549</v>
      </c>
      <c r="G1563" s="6">
        <v>6.05</v>
      </c>
      <c r="H1563" s="3">
        <f t="shared" si="333"/>
        <v>2596.7506770833334</v>
      </c>
      <c r="I1563" s="3">
        <f t="shared" si="334"/>
        <v>29.234746817129629</v>
      </c>
      <c r="J1563" s="7">
        <f t="shared" si="342"/>
        <v>1110843.6940244515</v>
      </c>
      <c r="K1563" s="3">
        <f t="shared" si="335"/>
        <v>92.575718865740754</v>
      </c>
      <c r="L1563" s="7">
        <f t="shared" si="336"/>
        <v>39602.243846257552</v>
      </c>
      <c r="M1563" s="27">
        <f t="shared" si="330"/>
        <v>42.758093618269591</v>
      </c>
      <c r="N1563" s="9"/>
      <c r="O1563" s="10">
        <f t="shared" si="331"/>
        <v>46.170728131840356</v>
      </c>
      <c r="P1563" s="10"/>
      <c r="Q1563" s="29">
        <f t="shared" si="332"/>
        <v>-8.5597583707810489E-3</v>
      </c>
      <c r="R1563" s="6">
        <f t="shared" si="337"/>
        <v>1.0215803230975278</v>
      </c>
      <c r="S1563" s="6">
        <f t="shared" si="343"/>
        <v>29.52730010200327</v>
      </c>
      <c r="T1563" s="13">
        <f t="shared" si="338"/>
        <v>-3.5265021397115182E-2</v>
      </c>
      <c r="U1563" s="67">
        <f t="shared" si="339"/>
        <v>4.4065954567946708E-2</v>
      </c>
      <c r="V1563" s="13">
        <f t="shared" si="340"/>
        <v>-7.933097596506189E-2</v>
      </c>
      <c r="Y1563" s="28"/>
      <c r="Z1563" s="28"/>
    </row>
    <row r="1564" spans="1:26" x14ac:dyDescent="0.35">
      <c r="A1564" s="1">
        <v>2000.08</v>
      </c>
      <c r="B1564" s="2">
        <v>1485.46</v>
      </c>
      <c r="C1564" s="3">
        <f>C1562/3+C1565*2/3</f>
        <v>16.466666666666669</v>
      </c>
      <c r="D1564" s="4">
        <f>(D1562+2*D1565)/3</f>
        <v>53.106666666666662</v>
      </c>
      <c r="E1564" s="5">
        <v>172.8</v>
      </c>
      <c r="F1564" s="3">
        <f t="shared" si="341"/>
        <v>2000.6249999998822</v>
      </c>
      <c r="G1564" s="6">
        <v>5.83</v>
      </c>
      <c r="H1564" s="3">
        <f t="shared" si="333"/>
        <v>2618.7164024305557</v>
      </c>
      <c r="I1564" s="3">
        <f t="shared" si="334"/>
        <v>29.029075231481482</v>
      </c>
      <c r="J1564" s="7">
        <f t="shared" si="342"/>
        <v>1121275.0835898966</v>
      </c>
      <c r="K1564" s="3">
        <f t="shared" si="335"/>
        <v>93.62170578703703</v>
      </c>
      <c r="L1564" s="7">
        <f t="shared" si="336"/>
        <v>40086.695101751262</v>
      </c>
      <c r="M1564" s="27">
        <f t="shared" si="330"/>
        <v>42.869565494419497</v>
      </c>
      <c r="N1564" s="9"/>
      <c r="O1564" s="10">
        <f t="shared" si="331"/>
        <v>46.242113523646928</v>
      </c>
      <c r="P1564" s="10"/>
      <c r="Q1564" s="29">
        <f t="shared" si="332"/>
        <v>-7.3623325775988568E-3</v>
      </c>
      <c r="R1564" s="6">
        <f t="shared" si="337"/>
        <v>1.0071166550043771</v>
      </c>
      <c r="S1564" s="6">
        <f t="shared" si="343"/>
        <v>30.164508778402165</v>
      </c>
      <c r="T1564" s="13">
        <f t="shared" si="338"/>
        <v>-3.5469471616875858E-2</v>
      </c>
      <c r="U1564" s="67">
        <f t="shared" si="339"/>
        <v>4.472352262242163E-2</v>
      </c>
      <c r="V1564" s="13">
        <f t="shared" si="340"/>
        <v>-8.0192994239297488E-2</v>
      </c>
      <c r="Y1564" s="28"/>
      <c r="Z1564" s="28"/>
    </row>
    <row r="1565" spans="1:26" x14ac:dyDescent="0.35">
      <c r="A1565" s="1">
        <v>2000.09</v>
      </c>
      <c r="B1565" s="2">
        <v>1468.05</v>
      </c>
      <c r="C1565" s="3">
        <v>16.350000000000001</v>
      </c>
      <c r="D1565" s="4">
        <v>53.7</v>
      </c>
      <c r="E1565" s="5">
        <v>173.7</v>
      </c>
      <c r="F1565" s="3">
        <f t="shared" si="341"/>
        <v>2000.7083333332155</v>
      </c>
      <c r="G1565" s="6">
        <v>5.8</v>
      </c>
      <c r="H1565" s="3">
        <f t="shared" si="333"/>
        <v>2574.6148730569948</v>
      </c>
      <c r="I1565" s="3">
        <f t="shared" si="334"/>
        <v>28.674059585492234</v>
      </c>
      <c r="J1565" s="7">
        <f t="shared" si="342"/>
        <v>1103414.9389742024</v>
      </c>
      <c r="K1565" s="3">
        <f t="shared" si="335"/>
        <v>94.17718652849743</v>
      </c>
      <c r="L1565" s="7">
        <f t="shared" si="336"/>
        <v>40361.964662589613</v>
      </c>
      <c r="M1565" s="27">
        <f t="shared" si="330"/>
        <v>41.89800792488473</v>
      </c>
      <c r="N1565" s="9"/>
      <c r="O1565" s="10">
        <f t="shared" si="331"/>
        <v>45.147501501622976</v>
      </c>
      <c r="P1565" s="10"/>
      <c r="Q1565" s="29">
        <f t="shared" si="332"/>
        <v>-6.8429212984665692E-3</v>
      </c>
      <c r="R1565" s="6">
        <f t="shared" si="337"/>
        <v>1.0093622130195519</v>
      </c>
      <c r="S1565" s="6">
        <f t="shared" si="343"/>
        <v>30.221774107279153</v>
      </c>
      <c r="T1565" s="13">
        <f t="shared" si="338"/>
        <v>-3.0766711712898687E-2</v>
      </c>
      <c r="U1565" s="67">
        <f t="shared" si="339"/>
        <v>4.5152595927564709E-2</v>
      </c>
      <c r="V1565" s="13">
        <f t="shared" si="340"/>
        <v>-7.5919307640463396E-2</v>
      </c>
      <c r="Y1565" s="28"/>
      <c r="Z1565" s="28"/>
    </row>
    <row r="1566" spans="1:26" x14ac:dyDescent="0.35">
      <c r="A1566" s="1">
        <v>2000.1</v>
      </c>
      <c r="B1566" s="2">
        <v>1390.14</v>
      </c>
      <c r="C1566" s="3">
        <f>C1565*2/3+C1568/3</f>
        <v>16.323333333333334</v>
      </c>
      <c r="D1566" s="4">
        <f>(2*D1565+D1568)/3</f>
        <v>52.466666666666669</v>
      </c>
      <c r="E1566" s="5">
        <v>174</v>
      </c>
      <c r="F1566" s="3">
        <f t="shared" si="341"/>
        <v>2000.7916666665487</v>
      </c>
      <c r="G1566" s="6">
        <v>5.74</v>
      </c>
      <c r="H1566" s="3">
        <f t="shared" si="333"/>
        <v>2433.7756210344828</v>
      </c>
      <c r="I1566" s="3">
        <f t="shared" si="334"/>
        <v>28.577935114942534</v>
      </c>
      <c r="J1566" s="7">
        <f t="shared" si="342"/>
        <v>1044075.4394772208</v>
      </c>
      <c r="K1566" s="3">
        <f t="shared" si="335"/>
        <v>91.8555643678161</v>
      </c>
      <c r="L1566" s="7">
        <f t="shared" si="336"/>
        <v>39405.497329696904</v>
      </c>
      <c r="M1566" s="27">
        <f t="shared" si="330"/>
        <v>39.369699044201369</v>
      </c>
      <c r="N1566" s="9"/>
      <c r="O1566" s="10">
        <f t="shared" si="331"/>
        <v>42.382640229890015</v>
      </c>
      <c r="P1566" s="10"/>
      <c r="Q1566" s="29">
        <f t="shared" si="332"/>
        <v>-5.1502496321646704E-3</v>
      </c>
      <c r="R1566" s="6">
        <f t="shared" si="337"/>
        <v>1.0062943229539354</v>
      </c>
      <c r="S1566" s="6">
        <f t="shared" si="343"/>
        <v>30.452122454999756</v>
      </c>
      <c r="T1566" s="13">
        <f t="shared" si="338"/>
        <v>-2.1143194194269355E-2</v>
      </c>
      <c r="U1566" s="67">
        <f t="shared" si="339"/>
        <v>4.5459424163707851E-2</v>
      </c>
      <c r="V1566" s="13">
        <f t="shared" si="340"/>
        <v>-6.6602618357977206E-2</v>
      </c>
      <c r="Y1566" s="28"/>
      <c r="Z1566" s="28"/>
    </row>
    <row r="1567" spans="1:26" x14ac:dyDescent="0.35">
      <c r="A1567" s="1">
        <v>2000.11</v>
      </c>
      <c r="B1567" s="2">
        <v>1378.04</v>
      </c>
      <c r="C1567" s="3">
        <f>C1565/3+C1568*2/3</f>
        <v>16.296666666666667</v>
      </c>
      <c r="D1567" s="4">
        <f>(D1565+2*D1568)/3</f>
        <v>51.233333333333327</v>
      </c>
      <c r="E1567" s="5">
        <v>174.1</v>
      </c>
      <c r="F1567" s="3">
        <f t="shared" si="341"/>
        <v>2000.874999999882</v>
      </c>
      <c r="G1567" s="6">
        <v>5.72</v>
      </c>
      <c r="H1567" s="3">
        <f t="shared" si="333"/>
        <v>2411.2058998276857</v>
      </c>
      <c r="I1567" s="3">
        <f t="shared" si="334"/>
        <v>28.514860827110859</v>
      </c>
      <c r="J1567" s="7">
        <f t="shared" si="342"/>
        <v>1035412.5540199485</v>
      </c>
      <c r="K1567" s="3">
        <f t="shared" si="335"/>
        <v>89.644796668581279</v>
      </c>
      <c r="L1567" s="7">
        <f t="shared" si="336"/>
        <v>38494.990361398814</v>
      </c>
      <c r="M1567" s="27">
        <f t="shared" si="330"/>
        <v>38.782142456784769</v>
      </c>
      <c r="N1567" s="9"/>
      <c r="O1567" s="10">
        <f t="shared" si="331"/>
        <v>41.713360280388045</v>
      </c>
      <c r="P1567" s="10"/>
      <c r="Q1567" s="29">
        <f t="shared" si="332"/>
        <v>-4.7369133566431965E-3</v>
      </c>
      <c r="R1567" s="6">
        <f t="shared" si="337"/>
        <v>1.0418281855632676</v>
      </c>
      <c r="S1567" s="6">
        <f t="shared" si="343"/>
        <v>30.626196685901153</v>
      </c>
      <c r="T1567" s="13">
        <f t="shared" si="338"/>
        <v>-1.795437761898977E-2</v>
      </c>
      <c r="U1567" s="67">
        <f t="shared" si="339"/>
        <v>4.3035104829429294E-2</v>
      </c>
      <c r="V1567" s="13">
        <f t="shared" si="340"/>
        <v>-6.0989482448419063E-2</v>
      </c>
      <c r="Y1567" s="28"/>
      <c r="Z1567" s="28"/>
    </row>
    <row r="1568" spans="1:26" x14ac:dyDescent="0.35">
      <c r="A1568" s="1">
        <v>2000.12</v>
      </c>
      <c r="B1568" s="2">
        <v>1330.93</v>
      </c>
      <c r="C1568" s="30">
        <v>16.27</v>
      </c>
      <c r="D1568" s="4">
        <v>50</v>
      </c>
      <c r="E1568" s="5">
        <v>174</v>
      </c>
      <c r="F1568" s="3">
        <f t="shared" si="341"/>
        <v>2000.9583333332153</v>
      </c>
      <c r="G1568" s="6">
        <v>5.24</v>
      </c>
      <c r="H1568" s="3">
        <f t="shared" si="333"/>
        <v>2330.1142239655178</v>
      </c>
      <c r="I1568" s="3">
        <f t="shared" si="334"/>
        <v>28.484562241379312</v>
      </c>
      <c r="J1568" s="7">
        <f t="shared" si="342"/>
        <v>1001609.7309422279</v>
      </c>
      <c r="K1568" s="3">
        <f t="shared" si="335"/>
        <v>87.53706896551725</v>
      </c>
      <c r="L1568" s="7">
        <f t="shared" si="336"/>
        <v>37628.189722308001</v>
      </c>
      <c r="M1568" s="27">
        <f t="shared" si="330"/>
        <v>37.274238004497207</v>
      </c>
      <c r="N1568" s="9"/>
      <c r="O1568" s="10">
        <f t="shared" si="331"/>
        <v>40.059879473596069</v>
      </c>
      <c r="P1568" s="10"/>
      <c r="Q1568" s="29">
        <f t="shared" si="332"/>
        <v>1.0472183525711276E-3</v>
      </c>
      <c r="R1568" s="6">
        <f t="shared" si="337"/>
        <v>1.010566145799292</v>
      </c>
      <c r="S1568" s="6">
        <f t="shared" si="343"/>
        <v>31.925572415311777</v>
      </c>
      <c r="T1568" s="13">
        <f t="shared" si="338"/>
        <v>-1.1258910007135969E-2</v>
      </c>
      <c r="U1568" s="67">
        <f t="shared" si="339"/>
        <v>3.4031954457221625E-2</v>
      </c>
      <c r="V1568" s="13">
        <f t="shared" si="340"/>
        <v>-4.5290864464357594E-2</v>
      </c>
      <c r="Y1568" s="28"/>
      <c r="Z1568" s="28"/>
    </row>
    <row r="1569" spans="1:26" x14ac:dyDescent="0.35">
      <c r="A1569" s="1">
        <v>2001.01</v>
      </c>
      <c r="B1569" s="2">
        <v>1335.63</v>
      </c>
      <c r="C1569" s="3">
        <f>C1568*2/3+C1571/3</f>
        <v>16.169999999999998</v>
      </c>
      <c r="D1569" s="4">
        <f>(2*D1568+D1571)/3</f>
        <v>48.48</v>
      </c>
      <c r="E1569" s="5">
        <v>175.1</v>
      </c>
      <c r="F1569" s="3">
        <f t="shared" si="341"/>
        <v>2001.0416666665485</v>
      </c>
      <c r="G1569" s="6">
        <v>5.16</v>
      </c>
      <c r="H1569" s="3">
        <f t="shared" si="333"/>
        <v>2323.6529484294692</v>
      </c>
      <c r="I1569" s="3">
        <f t="shared" si="334"/>
        <v>28.131644374643059</v>
      </c>
      <c r="J1569" s="7">
        <f t="shared" si="342"/>
        <v>999840.03269623371</v>
      </c>
      <c r="K1569" s="3">
        <f t="shared" si="335"/>
        <v>84.342740833809259</v>
      </c>
      <c r="L1569" s="7">
        <f t="shared" si="336"/>
        <v>36291.671185218518</v>
      </c>
      <c r="M1569" s="27">
        <f t="shared" si="330"/>
        <v>36.978867997029816</v>
      </c>
      <c r="N1569" s="9"/>
      <c r="O1569" s="10">
        <f t="shared" si="331"/>
        <v>39.712809789447149</v>
      </c>
      <c r="P1569" s="10"/>
      <c r="Q1569" s="29">
        <f t="shared" si="332"/>
        <v>2.096483874217174E-3</v>
      </c>
      <c r="R1569" s="6">
        <f t="shared" si="337"/>
        <v>1.0089623559485503</v>
      </c>
      <c r="S1569" s="6">
        <f t="shared" si="343"/>
        <v>32.060223096875731</v>
      </c>
      <c r="T1569" s="13">
        <f t="shared" si="338"/>
        <v>-8.1823413419261914E-3</v>
      </c>
      <c r="U1569" s="67">
        <f t="shared" si="339"/>
        <v>3.2518510247690147E-2</v>
      </c>
      <c r="V1569" s="13">
        <f t="shared" si="340"/>
        <v>-4.0700851589616338E-2</v>
      </c>
      <c r="Y1569" s="28"/>
      <c r="Z1569" s="28"/>
    </row>
    <row r="1570" spans="1:26" x14ac:dyDescent="0.35">
      <c r="A1570" s="1">
        <v>2001.02</v>
      </c>
      <c r="B1570" s="2">
        <v>1305.75</v>
      </c>
      <c r="C1570" s="3">
        <f>C1568/3+C1571*2/3</f>
        <v>16.07</v>
      </c>
      <c r="D1570" s="4">
        <f>(D1568+2*D1571)/3</f>
        <v>46.96</v>
      </c>
      <c r="E1570" s="5">
        <v>175.8</v>
      </c>
      <c r="F1570" s="3">
        <f t="shared" si="341"/>
        <v>2001.1249999998818</v>
      </c>
      <c r="G1570" s="6">
        <v>5.0999999999999996</v>
      </c>
      <c r="H1570" s="3">
        <f t="shared" si="333"/>
        <v>2262.6240998293515</v>
      </c>
      <c r="I1570" s="3">
        <f t="shared" si="334"/>
        <v>27.846348293515359</v>
      </c>
      <c r="J1570" s="7">
        <f t="shared" si="342"/>
        <v>974578.54594807676</v>
      </c>
      <c r="K1570" s="3">
        <f t="shared" si="335"/>
        <v>81.373025255972692</v>
      </c>
      <c r="L1570" s="7">
        <f t="shared" si="336"/>
        <v>35049.748051098359</v>
      </c>
      <c r="M1570" s="27">
        <f t="shared" si="330"/>
        <v>35.834662651431287</v>
      </c>
      <c r="N1570" s="9"/>
      <c r="O1570" s="10">
        <f t="shared" si="331"/>
        <v>38.458570743648075</v>
      </c>
      <c r="P1570" s="10"/>
      <c r="Q1570" s="29">
        <f t="shared" si="332"/>
        <v>3.8171588679032989E-3</v>
      </c>
      <c r="R1570" s="6">
        <f t="shared" si="337"/>
        <v>1.0207257495686799</v>
      </c>
      <c r="S1570" s="6">
        <f t="shared" si="343"/>
        <v>32.21875680166827</v>
      </c>
      <c r="T1570" s="13">
        <f t="shared" si="338"/>
        <v>-3.04056232005534E-3</v>
      </c>
      <c r="U1570" s="67">
        <f t="shared" si="339"/>
        <v>3.0151305495649705E-2</v>
      </c>
      <c r="V1570" s="13">
        <f t="shared" si="340"/>
        <v>-3.3191867815705045E-2</v>
      </c>
      <c r="Y1570" s="28"/>
      <c r="Z1570" s="28"/>
    </row>
    <row r="1571" spans="1:26" x14ac:dyDescent="0.35">
      <c r="A1571" s="1">
        <v>2001.03</v>
      </c>
      <c r="B1571" s="2">
        <v>1185.8499999999999</v>
      </c>
      <c r="C1571" s="3">
        <v>15.97</v>
      </c>
      <c r="D1571" s="4">
        <v>45.44</v>
      </c>
      <c r="E1571" s="5">
        <v>176.2</v>
      </c>
      <c r="F1571" s="3">
        <f t="shared" si="341"/>
        <v>2001.208333333215</v>
      </c>
      <c r="G1571" s="6">
        <v>4.8899999999999997</v>
      </c>
      <c r="H1571" s="3">
        <f t="shared" si="333"/>
        <v>2050.1946631668561</v>
      </c>
      <c r="I1571" s="3">
        <f t="shared" si="334"/>
        <v>27.610244778660618</v>
      </c>
      <c r="J1571" s="7">
        <f t="shared" si="342"/>
        <v>884070.00375124835</v>
      </c>
      <c r="K1571" s="3">
        <f t="shared" si="335"/>
        <v>78.560395913734396</v>
      </c>
      <c r="L1571" s="7">
        <f t="shared" si="336"/>
        <v>33876.241489612279</v>
      </c>
      <c r="M1571" s="27">
        <f t="shared" si="330"/>
        <v>32.325837236178749</v>
      </c>
      <c r="N1571" s="9"/>
      <c r="O1571" s="10">
        <f t="shared" si="331"/>
        <v>34.675224630315945</v>
      </c>
      <c r="P1571" s="10"/>
      <c r="Q1571" s="29">
        <f t="shared" si="332"/>
        <v>9.0273687409000471E-3</v>
      </c>
      <c r="R1571" s="6">
        <f t="shared" si="337"/>
        <v>0.98468394676896842</v>
      </c>
      <c r="S1571" s="6">
        <f t="shared" si="343"/>
        <v>32.811857445494709</v>
      </c>
      <c r="T1571" s="13">
        <f t="shared" si="338"/>
        <v>4.6247634573561847E-3</v>
      </c>
      <c r="U1571" s="67">
        <f t="shared" si="339"/>
        <v>2.9037043477599056E-2</v>
      </c>
      <c r="V1571" s="13">
        <f t="shared" si="340"/>
        <v>-2.4412280020242871E-2</v>
      </c>
      <c r="Y1571" s="28"/>
      <c r="Z1571" s="28"/>
    </row>
    <row r="1572" spans="1:26" x14ac:dyDescent="0.35">
      <c r="A1572" s="1">
        <v>2001.04</v>
      </c>
      <c r="B1572" s="2">
        <v>1189.8399999999999</v>
      </c>
      <c r="C1572" s="3">
        <f>C1571*2/3+C1574/3</f>
        <v>15.876666666666665</v>
      </c>
      <c r="D1572" s="4">
        <f>(2*D1571+D1574)/3</f>
        <v>42.556666666666665</v>
      </c>
      <c r="E1572" s="5">
        <v>176.9</v>
      </c>
      <c r="F1572" s="3">
        <f t="shared" si="341"/>
        <v>2001.2916666665483</v>
      </c>
      <c r="G1572" s="6">
        <v>5.14</v>
      </c>
      <c r="H1572" s="3">
        <f t="shared" si="333"/>
        <v>2048.9529076314302</v>
      </c>
      <c r="I1572" s="3">
        <f t="shared" si="334"/>
        <v>27.340266195590729</v>
      </c>
      <c r="J1572" s="7">
        <f t="shared" si="342"/>
        <v>884516.99884173577</v>
      </c>
      <c r="K1572" s="3">
        <f t="shared" si="335"/>
        <v>73.284312097230071</v>
      </c>
      <c r="L1572" s="7">
        <f t="shared" si="336"/>
        <v>31636.266288499406</v>
      </c>
      <c r="M1572" s="27">
        <f t="shared" si="330"/>
        <v>32.173901168360693</v>
      </c>
      <c r="N1572" s="9"/>
      <c r="O1572" s="10">
        <f t="shared" si="331"/>
        <v>34.496099624617528</v>
      </c>
      <c r="P1572" s="10"/>
      <c r="Q1572" s="29">
        <f t="shared" si="332"/>
        <v>6.9286425381250294E-3</v>
      </c>
      <c r="R1572" s="6">
        <f t="shared" si="337"/>
        <v>0.98511167417526413</v>
      </c>
      <c r="S1572" s="6">
        <f t="shared" si="343"/>
        <v>32.18146012968986</v>
      </c>
      <c r="T1572" s="13">
        <f t="shared" si="338"/>
        <v>6.1390162450452035E-3</v>
      </c>
      <c r="U1572" s="67">
        <f t="shared" si="339"/>
        <v>3.0234437620741295E-2</v>
      </c>
      <c r="V1572" s="13">
        <f t="shared" si="340"/>
        <v>-2.4095421375696091E-2</v>
      </c>
      <c r="Y1572" s="28"/>
      <c r="Z1572" s="28"/>
    </row>
    <row r="1573" spans="1:26" x14ac:dyDescent="0.35">
      <c r="A1573" s="1">
        <v>2001.05</v>
      </c>
      <c r="B1573" s="2">
        <v>1270.3699999999999</v>
      </c>
      <c r="C1573" s="3">
        <f>C1571/3+C1574*2/3</f>
        <v>15.783333333333331</v>
      </c>
      <c r="D1573" s="4">
        <f>(D1571+2*D1574)/3</f>
        <v>39.673333333333332</v>
      </c>
      <c r="E1573" s="5">
        <v>177.7</v>
      </c>
      <c r="F1573" s="3">
        <f t="shared" si="341"/>
        <v>2001.3749999998815</v>
      </c>
      <c r="G1573" s="6">
        <v>5.39</v>
      </c>
      <c r="H1573" s="3">
        <f t="shared" si="333"/>
        <v>2177.7802066966797</v>
      </c>
      <c r="I1573" s="3">
        <f t="shared" si="334"/>
        <v>27.057180922903768</v>
      </c>
      <c r="J1573" s="7">
        <f t="shared" si="342"/>
        <v>941104.10416034085</v>
      </c>
      <c r="K1573" s="3">
        <f t="shared" si="335"/>
        <v>68.011524254361291</v>
      </c>
      <c r="L1573" s="7">
        <f t="shared" si="336"/>
        <v>29390.442804632716</v>
      </c>
      <c r="M1573" s="27">
        <f t="shared" si="330"/>
        <v>34.074643217140036</v>
      </c>
      <c r="N1573" s="9"/>
      <c r="O1573" s="10">
        <f t="shared" si="331"/>
        <v>36.517428561211965</v>
      </c>
      <c r="P1573" s="10"/>
      <c r="Q1573" s="29">
        <f t="shared" si="332"/>
        <v>2.8549355130883386E-3</v>
      </c>
      <c r="R1573" s="6">
        <f t="shared" si="337"/>
        <v>1.0129694813165779</v>
      </c>
      <c r="S1573" s="6">
        <f t="shared" si="343"/>
        <v>31.559609130183045</v>
      </c>
      <c r="T1573" s="13">
        <f t="shared" si="338"/>
        <v>1.0869349603437328E-4</v>
      </c>
      <c r="U1573" s="67">
        <f t="shared" si="339"/>
        <v>3.456839659122668E-2</v>
      </c>
      <c r="V1573" s="13">
        <f t="shared" si="340"/>
        <v>-3.4459703095192307E-2</v>
      </c>
      <c r="Y1573" s="28"/>
      <c r="Z1573" s="28"/>
    </row>
    <row r="1574" spans="1:26" x14ac:dyDescent="0.35">
      <c r="A1574" s="1">
        <v>2001.06</v>
      </c>
      <c r="B1574" s="2">
        <v>1238.71</v>
      </c>
      <c r="C1574" s="3">
        <v>15.69</v>
      </c>
      <c r="D1574" s="4">
        <v>36.79</v>
      </c>
      <c r="E1574" s="5">
        <v>178</v>
      </c>
      <c r="F1574" s="3">
        <f t="shared" si="341"/>
        <v>2001.4583333332148</v>
      </c>
      <c r="G1574" s="6">
        <v>5.28</v>
      </c>
      <c r="H1574" s="3">
        <f t="shared" si="333"/>
        <v>2119.9269021910113</v>
      </c>
      <c r="I1574" s="3">
        <f t="shared" si="334"/>
        <v>26.85184837078652</v>
      </c>
      <c r="J1574" s="7">
        <f t="shared" si="342"/>
        <v>917070.40380967793</v>
      </c>
      <c r="K1574" s="3">
        <f t="shared" si="335"/>
        <v>62.962364662921345</v>
      </c>
      <c r="L1574" s="7">
        <f t="shared" si="336"/>
        <v>27237.222720538342</v>
      </c>
      <c r="M1574" s="27">
        <f t="shared" si="330"/>
        <v>33.068534411112772</v>
      </c>
      <c r="N1574" s="9"/>
      <c r="O1574" s="10">
        <f t="shared" si="331"/>
        <v>35.426859322674495</v>
      </c>
      <c r="P1574" s="10"/>
      <c r="Q1574" s="29">
        <f t="shared" si="332"/>
        <v>4.7185158539475337E-3</v>
      </c>
      <c r="R1574" s="6">
        <f t="shared" si="337"/>
        <v>1.00748845990805</v>
      </c>
      <c r="S1574" s="6">
        <f t="shared" si="343"/>
        <v>31.915040687406314</v>
      </c>
      <c r="T1574" s="13">
        <f t="shared" si="338"/>
        <v>-9.2617412017770295E-4</v>
      </c>
      <c r="U1574" s="67">
        <f t="shared" si="339"/>
        <v>3.5285994928146991E-2</v>
      </c>
      <c r="V1574" s="13">
        <f t="shared" si="340"/>
        <v>-3.6212169048324694E-2</v>
      </c>
      <c r="Y1574" s="28"/>
      <c r="Z1574" s="28"/>
    </row>
    <row r="1575" spans="1:26" x14ac:dyDescent="0.35">
      <c r="A1575" s="1">
        <v>2001.07</v>
      </c>
      <c r="B1575" s="2">
        <v>1204.45</v>
      </c>
      <c r="C1575" s="3">
        <f>C1574*2/3+C1577/3</f>
        <v>15.706666666666667</v>
      </c>
      <c r="D1575" s="4">
        <f>(2*D1574+D1577)/3</f>
        <v>33.963333333333331</v>
      </c>
      <c r="E1575" s="5">
        <v>177.5</v>
      </c>
      <c r="F1575" s="3">
        <f t="shared" si="341"/>
        <v>2001.5416666665481</v>
      </c>
      <c r="G1575" s="6">
        <v>5.24</v>
      </c>
      <c r="H1575" s="3">
        <f t="shared" si="333"/>
        <v>2067.1008397183105</v>
      </c>
      <c r="I1575" s="3">
        <f t="shared" si="334"/>
        <v>26.956091042253526</v>
      </c>
      <c r="J1575" s="7">
        <f t="shared" si="342"/>
        <v>895189.8542394056</v>
      </c>
      <c r="K1575" s="3">
        <f t="shared" si="335"/>
        <v>58.288542366197184</v>
      </c>
      <c r="L1575" s="7">
        <f t="shared" si="336"/>
        <v>25242.750978580269</v>
      </c>
      <c r="M1575" s="27">
        <f t="shared" si="330"/>
        <v>32.163038687444356</v>
      </c>
      <c r="N1575" s="9"/>
      <c r="O1575" s="10">
        <f t="shared" si="331"/>
        <v>34.448593957650353</v>
      </c>
      <c r="P1575" s="10"/>
      <c r="Q1575" s="29">
        <f t="shared" si="332"/>
        <v>5.5300455517572171E-3</v>
      </c>
      <c r="R1575" s="6">
        <f t="shared" si="337"/>
        <v>1.0254723068263334</v>
      </c>
      <c r="S1575" s="6">
        <f t="shared" si="343"/>
        <v>32.244609937071992</v>
      </c>
      <c r="T1575" s="13">
        <f t="shared" si="338"/>
        <v>4.4659785179836931E-3</v>
      </c>
      <c r="U1575" s="67">
        <f t="shared" si="339"/>
        <v>3.4389590017319671E-2</v>
      </c>
      <c r="V1575" s="13">
        <f t="shared" si="340"/>
        <v>-2.9923611499335978E-2</v>
      </c>
      <c r="Y1575" s="28"/>
      <c r="Z1575" s="28"/>
    </row>
    <row r="1576" spans="1:26" x14ac:dyDescent="0.35">
      <c r="A1576" s="1">
        <v>2001.08</v>
      </c>
      <c r="B1576" s="2">
        <v>1178.5</v>
      </c>
      <c r="C1576" s="3">
        <f>C1574/3+C1577*2/3</f>
        <v>15.723333333333333</v>
      </c>
      <c r="D1576" s="4">
        <f>(D1574+2*D1577)/3</f>
        <v>31.136666666666667</v>
      </c>
      <c r="E1576" s="5">
        <v>177.5</v>
      </c>
      <c r="F1576" s="3">
        <f t="shared" si="341"/>
        <v>2001.6249999998813</v>
      </c>
      <c r="G1576" s="6">
        <v>4.97</v>
      </c>
      <c r="H1576" s="3">
        <f t="shared" si="333"/>
        <v>2022.5649380281693</v>
      </c>
      <c r="I1576" s="3">
        <f t="shared" si="334"/>
        <v>26.984694704225351</v>
      </c>
      <c r="J1576" s="7">
        <f t="shared" si="342"/>
        <v>876876.74091414455</v>
      </c>
      <c r="K1576" s="3">
        <f t="shared" si="335"/>
        <v>53.43736129577465</v>
      </c>
      <c r="L1576" s="7">
        <f t="shared" si="336"/>
        <v>23167.601857952268</v>
      </c>
      <c r="M1576" s="27">
        <f t="shared" si="330"/>
        <v>31.404318760780143</v>
      </c>
      <c r="N1576" s="9"/>
      <c r="O1576" s="10">
        <f t="shared" si="331"/>
        <v>33.63139016318307</v>
      </c>
      <c r="P1576" s="10"/>
      <c r="Q1576" s="29">
        <f t="shared" si="332"/>
        <v>8.6801283126884538E-3</v>
      </c>
      <c r="R1576" s="6">
        <f t="shared" si="337"/>
        <v>1.0231098784795749</v>
      </c>
      <c r="S1576" s="6">
        <f t="shared" si="343"/>
        <v>33.065954534884526</v>
      </c>
      <c r="T1576" s="13">
        <f t="shared" si="338"/>
        <v>-4.721467214606756E-3</v>
      </c>
      <c r="U1576" s="67">
        <f t="shared" si="339"/>
        <v>3.7976183851412326E-2</v>
      </c>
      <c r="V1576" s="13">
        <f t="shared" si="340"/>
        <v>-4.2697651066019082E-2</v>
      </c>
      <c r="Y1576" s="28"/>
      <c r="Z1576" s="28"/>
    </row>
    <row r="1577" spans="1:26" x14ac:dyDescent="0.35">
      <c r="A1577" s="1">
        <v>2001.09</v>
      </c>
      <c r="B1577" s="2">
        <v>1044.6400000000001</v>
      </c>
      <c r="C1577" s="3">
        <v>15.74</v>
      </c>
      <c r="D1577" s="4">
        <v>28.31</v>
      </c>
      <c r="E1577" s="5">
        <v>178.3</v>
      </c>
      <c r="F1577" s="3">
        <f t="shared" si="341"/>
        <v>2001.7083333332146</v>
      </c>
      <c r="G1577" s="6">
        <v>4.7300000000000004</v>
      </c>
      <c r="H1577" s="3">
        <f t="shared" si="333"/>
        <v>1784.7876531688169</v>
      </c>
      <c r="I1577" s="3">
        <f t="shared" si="334"/>
        <v>26.892094559730793</v>
      </c>
      <c r="J1577" s="7">
        <f t="shared" si="342"/>
        <v>774760.72029031185</v>
      </c>
      <c r="K1577" s="3">
        <f t="shared" si="335"/>
        <v>48.368182781828381</v>
      </c>
      <c r="L1577" s="7">
        <f t="shared" si="336"/>
        <v>20996.205383116408</v>
      </c>
      <c r="M1577" s="27">
        <f t="shared" si="330"/>
        <v>27.667392586862498</v>
      </c>
      <c r="N1577" s="9"/>
      <c r="O1577" s="10">
        <f t="shared" si="331"/>
        <v>29.631910124299587</v>
      </c>
      <c r="P1577" s="10"/>
      <c r="Q1577" s="29">
        <f t="shared" si="332"/>
        <v>1.5392721950809533E-2</v>
      </c>
      <c r="R1577" s="6">
        <f t="shared" si="337"/>
        <v>1.0166806203414818</v>
      </c>
      <c r="S1577" s="6">
        <f t="shared" si="343"/>
        <v>33.678315136648578</v>
      </c>
      <c r="T1577" s="13">
        <f t="shared" si="338"/>
        <v>6.7289873996549954E-3</v>
      </c>
      <c r="U1577" s="67">
        <f t="shared" si="339"/>
        <v>3.9053959337747912E-2</v>
      </c>
      <c r="V1577" s="13">
        <f t="shared" si="340"/>
        <v>-3.2324971938092917E-2</v>
      </c>
      <c r="Y1577" s="28"/>
      <c r="Z1577" s="28"/>
    </row>
    <row r="1578" spans="1:26" x14ac:dyDescent="0.35">
      <c r="A1578" s="1">
        <v>2001.1</v>
      </c>
      <c r="B1578" s="2">
        <v>1076.5899999999999</v>
      </c>
      <c r="C1578" s="3">
        <f>C1577*2/3+C1580/3</f>
        <v>15.740000000000002</v>
      </c>
      <c r="D1578" s="4">
        <f>(2*D1577+D1580)/3</f>
        <v>27.103333333333335</v>
      </c>
      <c r="E1578" s="5">
        <v>177.7</v>
      </c>
      <c r="F1578" s="3">
        <f t="shared" si="341"/>
        <v>2001.7916666665478</v>
      </c>
      <c r="G1578" s="6">
        <v>4.57</v>
      </c>
      <c r="H1578" s="3">
        <f t="shared" si="333"/>
        <v>1845.5854536297131</v>
      </c>
      <c r="I1578" s="3">
        <f t="shared" si="334"/>
        <v>26.982895104108053</v>
      </c>
      <c r="J1578" s="7">
        <f t="shared" si="342"/>
        <v>802128.6006434497</v>
      </c>
      <c r="K1578" s="3">
        <f t="shared" si="335"/>
        <v>46.46292250984807</v>
      </c>
      <c r="L1578" s="7">
        <f t="shared" si="336"/>
        <v>20193.72169483242</v>
      </c>
      <c r="M1578" s="27">
        <f t="shared" si="330"/>
        <v>28.577373113360096</v>
      </c>
      <c r="N1578" s="9"/>
      <c r="O1578" s="10">
        <f t="shared" si="331"/>
        <v>30.61021049571962</v>
      </c>
      <c r="P1578" s="10"/>
      <c r="Q1578" s="29">
        <f t="shared" si="332"/>
        <v>1.5346369150707029E-2</v>
      </c>
      <c r="R1578" s="6">
        <f t="shared" si="337"/>
        <v>0.99746228642444223</v>
      </c>
      <c r="S1578" s="6">
        <f t="shared" si="343"/>
        <v>34.35570120979331</v>
      </c>
      <c r="T1578" s="13">
        <f t="shared" si="338"/>
        <v>6.4392071284105068E-3</v>
      </c>
      <c r="U1578" s="67">
        <f t="shared" si="339"/>
        <v>3.5790086566631629E-2</v>
      </c>
      <c r="V1578" s="13">
        <f t="shared" si="340"/>
        <v>-2.9350879438221122E-2</v>
      </c>
      <c r="Y1578" s="28"/>
      <c r="Z1578" s="28"/>
    </row>
    <row r="1579" spans="1:26" x14ac:dyDescent="0.35">
      <c r="A1579" s="1">
        <v>2001.11</v>
      </c>
      <c r="B1579" s="2">
        <v>1129.68</v>
      </c>
      <c r="C1579" s="3">
        <f>C1577/3+C1580*2/3</f>
        <v>15.740000000000002</v>
      </c>
      <c r="D1579" s="4">
        <f>(D1577+2*D1580)/3</f>
        <v>25.896666666666665</v>
      </c>
      <c r="E1579" s="5">
        <v>177.4</v>
      </c>
      <c r="F1579" s="3">
        <f t="shared" si="341"/>
        <v>2001.8749999998811</v>
      </c>
      <c r="G1579" s="6">
        <v>4.6500000000000004</v>
      </c>
      <c r="H1579" s="3">
        <f t="shared" si="333"/>
        <v>1939.8719770011278</v>
      </c>
      <c r="I1579" s="3">
        <f t="shared" si="334"/>
        <v>27.028525704622325</v>
      </c>
      <c r="J1579" s="7">
        <f t="shared" si="342"/>
        <v>844086.35070277622</v>
      </c>
      <c r="K1579" s="3">
        <f t="shared" si="335"/>
        <v>44.469423167981965</v>
      </c>
      <c r="L1579" s="7">
        <f t="shared" si="336"/>
        <v>19349.747594038039</v>
      </c>
      <c r="M1579" s="27">
        <f t="shared" si="330"/>
        <v>30.005103811056824</v>
      </c>
      <c r="N1579" s="9"/>
      <c r="O1579" s="10">
        <f t="shared" si="331"/>
        <v>32.143096534852354</v>
      </c>
      <c r="P1579" s="10"/>
      <c r="Q1579" s="29">
        <f t="shared" si="332"/>
        <v>1.2409781134990854E-2</v>
      </c>
      <c r="R1579" s="6">
        <f t="shared" si="337"/>
        <v>0.96966877558180731</v>
      </c>
      <c r="S1579" s="6">
        <f t="shared" si="343"/>
        <v>34.326467548102443</v>
      </c>
      <c r="T1579" s="13">
        <f t="shared" si="338"/>
        <v>3.1638813101841912E-3</v>
      </c>
      <c r="U1579" s="67">
        <f t="shared" si="339"/>
        <v>3.7444765406320579E-2</v>
      </c>
      <c r="V1579" s="13">
        <f t="shared" si="340"/>
        <v>-3.4280884096136388E-2</v>
      </c>
      <c r="Y1579" s="28"/>
      <c r="Z1579" s="28"/>
    </row>
    <row r="1580" spans="1:26" x14ac:dyDescent="0.35">
      <c r="A1580" s="1">
        <v>2001.12</v>
      </c>
      <c r="B1580" s="2">
        <v>1144.93</v>
      </c>
      <c r="C1580" s="3">
        <v>15.74</v>
      </c>
      <c r="D1580" s="4">
        <v>24.69</v>
      </c>
      <c r="E1580" s="5">
        <v>176.7</v>
      </c>
      <c r="F1580" s="3">
        <f t="shared" si="341"/>
        <v>2001.9583333332143</v>
      </c>
      <c r="G1580" s="6">
        <v>5.09</v>
      </c>
      <c r="H1580" s="3">
        <f t="shared" si="333"/>
        <v>1973.8476568760616</v>
      </c>
      <c r="I1580" s="3">
        <f t="shared" si="334"/>
        <v>27.135599660441432</v>
      </c>
      <c r="J1580" s="7">
        <f t="shared" si="342"/>
        <v>859853.95827785088</v>
      </c>
      <c r="K1580" s="3">
        <f t="shared" si="335"/>
        <v>42.565308488964355</v>
      </c>
      <c r="L1580" s="7">
        <f t="shared" si="336"/>
        <v>18542.438603128696</v>
      </c>
      <c r="M1580" s="27">
        <f t="shared" si="330"/>
        <v>30.499953255020461</v>
      </c>
      <c r="N1580" s="9"/>
      <c r="O1580" s="10">
        <f t="shared" si="331"/>
        <v>32.6779626749301</v>
      </c>
      <c r="P1580" s="10"/>
      <c r="Q1580" s="29">
        <f t="shared" si="332"/>
        <v>6.9892836391996088E-3</v>
      </c>
      <c r="R1580" s="6">
        <f t="shared" si="337"/>
        <v>1.008137626359966</v>
      </c>
      <c r="S1580" s="6">
        <f t="shared" si="343"/>
        <v>33.417164043949072</v>
      </c>
      <c r="T1580" s="13">
        <f t="shared" si="338"/>
        <v>3.1054556620517815E-3</v>
      </c>
      <c r="U1580" s="67">
        <f t="shared" si="339"/>
        <v>4.0944894595170922E-2</v>
      </c>
      <c r="V1580" s="13">
        <f t="shared" si="340"/>
        <v>-3.7839438933119141E-2</v>
      </c>
      <c r="Y1580" s="28"/>
      <c r="Z1580" s="28"/>
    </row>
    <row r="1581" spans="1:26" x14ac:dyDescent="0.35">
      <c r="A1581" s="1">
        <v>2002.01</v>
      </c>
      <c r="B1581" s="2">
        <v>1140.21</v>
      </c>
      <c r="C1581" s="3">
        <f>C1580*2/3+C1583/3</f>
        <v>15.736666666666668</v>
      </c>
      <c r="D1581" s="4">
        <f>(2*D1580+D1583)/3</f>
        <v>24.693333333333332</v>
      </c>
      <c r="E1581" s="5">
        <v>177.1</v>
      </c>
      <c r="F1581" s="3">
        <f t="shared" si="341"/>
        <v>2002.0416666665476</v>
      </c>
      <c r="G1581" s="6">
        <v>5.04</v>
      </c>
      <c r="H1581" s="3">
        <f t="shared" si="333"/>
        <v>1961.2706498588373</v>
      </c>
      <c r="I1581" s="3">
        <f t="shared" si="334"/>
        <v>27.068577244494637</v>
      </c>
      <c r="J1581" s="7">
        <f t="shared" si="342"/>
        <v>855357.76326397527</v>
      </c>
      <c r="K1581" s="3">
        <f t="shared" si="335"/>
        <v>42.474903670242803</v>
      </c>
      <c r="L1581" s="7">
        <f t="shared" si="336"/>
        <v>18524.337067322474</v>
      </c>
      <c r="M1581" s="27">
        <f t="shared" si="330"/>
        <v>30.277204433096003</v>
      </c>
      <c r="N1581" s="9"/>
      <c r="O1581" s="10">
        <f t="shared" si="331"/>
        <v>32.445677897691276</v>
      </c>
      <c r="P1581" s="10"/>
      <c r="Q1581" s="29">
        <f t="shared" si="332"/>
        <v>7.813726902738842E-3</v>
      </c>
      <c r="R1581" s="6">
        <f t="shared" si="337"/>
        <v>1.0143899309217241</v>
      </c>
      <c r="S1581" s="6">
        <f t="shared" si="343"/>
        <v>33.61300986765773</v>
      </c>
      <c r="T1581" s="13">
        <f t="shared" si="338"/>
        <v>7.8905068108026111E-3</v>
      </c>
      <c r="U1581" s="67">
        <f t="shared" si="339"/>
        <v>4.0145010048437957E-2</v>
      </c>
      <c r="V1581" s="13">
        <f t="shared" si="340"/>
        <v>-3.2254503237635346E-2</v>
      </c>
      <c r="Y1581" s="28"/>
      <c r="Z1581" s="28"/>
    </row>
    <row r="1582" spans="1:26" x14ac:dyDescent="0.35">
      <c r="A1582" s="1">
        <v>2002.02</v>
      </c>
      <c r="B1582" s="2">
        <v>1100.67</v>
      </c>
      <c r="C1582" s="3">
        <f>C1580/3+C1583*2/3</f>
        <v>15.733333333333334</v>
      </c>
      <c r="D1582" s="4">
        <f>(D1580+2*D1583)/3</f>
        <v>24.696666666666669</v>
      </c>
      <c r="E1582" s="5">
        <v>177.8</v>
      </c>
      <c r="F1582" s="3">
        <f t="shared" si="341"/>
        <v>2002.1249999998809</v>
      </c>
      <c r="G1582" s="6">
        <v>4.91</v>
      </c>
      <c r="H1582" s="3">
        <f t="shared" si="333"/>
        <v>1885.8042825084367</v>
      </c>
      <c r="I1582" s="3">
        <f t="shared" si="334"/>
        <v>26.956296962879644</v>
      </c>
      <c r="J1582" s="7">
        <f t="shared" si="342"/>
        <v>823424.73894629639</v>
      </c>
      <c r="K1582" s="3">
        <f t="shared" si="335"/>
        <v>42.313390719910018</v>
      </c>
      <c r="L1582" s="7">
        <f t="shared" si="336"/>
        <v>18475.87951233676</v>
      </c>
      <c r="M1582" s="27">
        <f t="shared" si="330"/>
        <v>29.085704152008429</v>
      </c>
      <c r="N1582" s="9"/>
      <c r="O1582" s="10">
        <f t="shared" si="331"/>
        <v>31.176385637974686</v>
      </c>
      <c r="P1582" s="10"/>
      <c r="Q1582" s="29">
        <f t="shared" si="332"/>
        <v>1.0500638782444595E-2</v>
      </c>
      <c r="R1582" s="6">
        <f t="shared" si="337"/>
        <v>0.97557538102605568</v>
      </c>
      <c r="S1582" s="6">
        <f t="shared" si="343"/>
        <v>33.962459786237453</v>
      </c>
      <c r="T1582" s="13">
        <f t="shared" si="338"/>
        <v>1.5422889034006682E-2</v>
      </c>
      <c r="U1582" s="67">
        <f t="shared" si="339"/>
        <v>3.8783770458147959E-2</v>
      </c>
      <c r="V1582" s="13">
        <f t="shared" si="340"/>
        <v>-2.3360881424141278E-2</v>
      </c>
      <c r="Y1582" s="28"/>
      <c r="Z1582" s="28"/>
    </row>
    <row r="1583" spans="1:26" x14ac:dyDescent="0.35">
      <c r="A1583" s="1">
        <v>2002.03</v>
      </c>
      <c r="B1583" s="2">
        <v>1153.79</v>
      </c>
      <c r="C1583" s="3">
        <v>15.73</v>
      </c>
      <c r="D1583" s="4">
        <v>24.7</v>
      </c>
      <c r="E1583" s="5">
        <v>178.8</v>
      </c>
      <c r="F1583" s="3">
        <f t="shared" si="341"/>
        <v>2002.2083333332141</v>
      </c>
      <c r="G1583" s="6">
        <v>5.28</v>
      </c>
      <c r="H1583" s="3">
        <f t="shared" si="333"/>
        <v>1965.7600330536911</v>
      </c>
      <c r="I1583" s="3">
        <f t="shared" si="334"/>
        <v>26.799855536912752</v>
      </c>
      <c r="J1583" s="7">
        <f t="shared" si="342"/>
        <v>859312.08719967236</v>
      </c>
      <c r="K1583" s="3">
        <f t="shared" si="335"/>
        <v>42.082417785234895</v>
      </c>
      <c r="L1583" s="7">
        <f t="shared" si="336"/>
        <v>18395.902680584775</v>
      </c>
      <c r="M1583" s="27">
        <f t="shared" si="330"/>
        <v>30.292130640918678</v>
      </c>
      <c r="N1583" s="9"/>
      <c r="O1583" s="10">
        <f t="shared" si="331"/>
        <v>32.475809252847995</v>
      </c>
      <c r="P1583" s="10"/>
      <c r="Q1583" s="29">
        <f t="shared" si="332"/>
        <v>5.4898769415986301E-3</v>
      </c>
      <c r="R1583" s="6">
        <f t="shared" si="337"/>
        <v>1.0098121952753996</v>
      </c>
      <c r="S1583" s="6">
        <f t="shared" si="343"/>
        <v>32.947632377824029</v>
      </c>
      <c r="T1583" s="13">
        <f t="shared" si="338"/>
        <v>1.3213994035882193E-2</v>
      </c>
      <c r="U1583" s="67">
        <f t="shared" si="339"/>
        <v>3.9453964822458554E-2</v>
      </c>
      <c r="V1583" s="13">
        <f t="shared" si="340"/>
        <v>-2.6239970786576361E-2</v>
      </c>
      <c r="Y1583" s="28"/>
      <c r="Z1583" s="28"/>
    </row>
    <row r="1584" spans="1:26" x14ac:dyDescent="0.35">
      <c r="A1584" s="1">
        <v>2002.04</v>
      </c>
      <c r="B1584" s="2">
        <v>1111.93</v>
      </c>
      <c r="C1584" s="3">
        <f>C1583*2/3+C1586/3</f>
        <v>15.833333333333332</v>
      </c>
      <c r="D1584" s="4">
        <f>(2*D1583+D1586)/3</f>
        <v>25.38</v>
      </c>
      <c r="E1584" s="5">
        <v>179.8</v>
      </c>
      <c r="F1584" s="3">
        <f t="shared" si="341"/>
        <v>2002.2916666665474</v>
      </c>
      <c r="G1584" s="6">
        <v>5.21</v>
      </c>
      <c r="H1584" s="3">
        <f t="shared" si="333"/>
        <v>1883.9050276418243</v>
      </c>
      <c r="I1584" s="3">
        <f t="shared" si="334"/>
        <v>26.825875973303667</v>
      </c>
      <c r="J1584" s="7">
        <f t="shared" si="342"/>
        <v>824507.2223594489</v>
      </c>
      <c r="K1584" s="3">
        <f t="shared" si="335"/>
        <v>43.000467296996661</v>
      </c>
      <c r="L1584" s="7">
        <f t="shared" si="336"/>
        <v>18819.523983958352</v>
      </c>
      <c r="M1584" s="27">
        <f t="shared" si="330"/>
        <v>29.005883253118689</v>
      </c>
      <c r="N1584" s="9"/>
      <c r="O1584" s="10">
        <f t="shared" si="331"/>
        <v>31.104690399704147</v>
      </c>
      <c r="P1584" s="10"/>
      <c r="Q1584" s="29">
        <f t="shared" si="332"/>
        <v>8.0785808107927126E-3</v>
      </c>
      <c r="R1584" s="6">
        <f t="shared" si="337"/>
        <v>1.0082163411245575</v>
      </c>
      <c r="S1584" s="6">
        <f t="shared" si="343"/>
        <v>33.085876926180333</v>
      </c>
      <c r="T1584" s="13">
        <f t="shared" si="338"/>
        <v>1.7068177540057849E-2</v>
      </c>
      <c r="U1584" s="67">
        <f t="shared" si="339"/>
        <v>4.000361897021687E-2</v>
      </c>
      <c r="V1584" s="13">
        <f t="shared" si="340"/>
        <v>-2.293544143015902E-2</v>
      </c>
      <c r="Y1584" s="28"/>
      <c r="Z1584" s="28"/>
    </row>
    <row r="1585" spans="1:26" x14ac:dyDescent="0.35">
      <c r="A1585" s="1">
        <v>2002.05</v>
      </c>
      <c r="B1585" s="2">
        <v>1079.25</v>
      </c>
      <c r="C1585" s="3">
        <f>C1583/3+C1586*2/3</f>
        <v>15.936666666666667</v>
      </c>
      <c r="D1585" s="4">
        <f>(D1583+2*D1586)/3</f>
        <v>26.06</v>
      </c>
      <c r="E1585" s="5">
        <v>179.8</v>
      </c>
      <c r="F1585" s="3">
        <f t="shared" si="341"/>
        <v>2002.3749999998806</v>
      </c>
      <c r="G1585" s="6">
        <v>5.16</v>
      </c>
      <c r="H1585" s="3">
        <f t="shared" si="333"/>
        <v>1828.5364196329256</v>
      </c>
      <c r="I1585" s="3">
        <f t="shared" si="334"/>
        <v>27.000950111234705</v>
      </c>
      <c r="J1585" s="7">
        <f t="shared" si="342"/>
        <v>801259.44180720497</v>
      </c>
      <c r="K1585" s="3">
        <f t="shared" si="335"/>
        <v>44.152568075639593</v>
      </c>
      <c r="L1585" s="7">
        <f t="shared" si="336"/>
        <v>19347.529352324073</v>
      </c>
      <c r="M1585" s="27">
        <f t="shared" si="330"/>
        <v>28.128107508688345</v>
      </c>
      <c r="N1585" s="9"/>
      <c r="O1585" s="10">
        <f t="shared" si="331"/>
        <v>30.171984137541525</v>
      </c>
      <c r="P1585" s="10"/>
      <c r="Q1585" s="29">
        <f t="shared" si="332"/>
        <v>9.5075054739182582E-3</v>
      </c>
      <c r="R1585" s="6">
        <f t="shared" si="337"/>
        <v>1.0223118312731163</v>
      </c>
      <c r="S1585" s="6">
        <f t="shared" si="343"/>
        <v>33.357721777410958</v>
      </c>
      <c r="T1585" s="13">
        <f t="shared" si="338"/>
        <v>1.6905259625435543E-2</v>
      </c>
      <c r="U1585" s="67">
        <f t="shared" si="339"/>
        <v>4.1783162308777655E-2</v>
      </c>
      <c r="V1585" s="13">
        <f t="shared" si="340"/>
        <v>-2.4877902683342112E-2</v>
      </c>
      <c r="Y1585" s="28"/>
      <c r="Z1585" s="28"/>
    </row>
    <row r="1586" spans="1:26" x14ac:dyDescent="0.35">
      <c r="A1586" s="1">
        <v>2002.06</v>
      </c>
      <c r="B1586" s="2">
        <v>1014.02</v>
      </c>
      <c r="C1586" s="3">
        <v>16.04</v>
      </c>
      <c r="D1586" s="4">
        <v>26.74</v>
      </c>
      <c r="E1586" s="5">
        <v>179.9</v>
      </c>
      <c r="F1586" s="3">
        <f t="shared" si="341"/>
        <v>2002.4583333332139</v>
      </c>
      <c r="G1586" s="6">
        <v>4.93</v>
      </c>
      <c r="H1586" s="3">
        <f t="shared" si="333"/>
        <v>1717.0644723735411</v>
      </c>
      <c r="I1586" s="3">
        <f t="shared" si="334"/>
        <v>27.160918065591996</v>
      </c>
      <c r="J1586" s="7">
        <f t="shared" si="342"/>
        <v>753404.57230902696</v>
      </c>
      <c r="K1586" s="3">
        <f t="shared" si="335"/>
        <v>45.279485603112839</v>
      </c>
      <c r="L1586" s="7">
        <f t="shared" si="336"/>
        <v>19867.495970043368</v>
      </c>
      <c r="M1586" s="27">
        <f t="shared" si="330"/>
        <v>26.387672541183363</v>
      </c>
      <c r="N1586" s="9"/>
      <c r="O1586" s="10">
        <f t="shared" si="331"/>
        <v>28.315227417431348</v>
      </c>
      <c r="P1586" s="10"/>
      <c r="Q1586" s="29">
        <f t="shared" si="332"/>
        <v>1.3843029904263129E-2</v>
      </c>
      <c r="R1586" s="6">
        <f t="shared" si="337"/>
        <v>1.0263194975144518</v>
      </c>
      <c r="S1586" s="6">
        <f t="shared" si="343"/>
        <v>34.083037554186035</v>
      </c>
      <c r="T1586" s="13">
        <f t="shared" si="338"/>
        <v>2.2153703784095979E-2</v>
      </c>
      <c r="U1586" s="67">
        <f t="shared" si="339"/>
        <v>4.1551593814674881E-2</v>
      </c>
      <c r="V1586" s="13">
        <f t="shared" si="340"/>
        <v>-1.9397890030578901E-2</v>
      </c>
      <c r="Y1586" s="28"/>
      <c r="Z1586" s="28"/>
    </row>
    <row r="1587" spans="1:26" x14ac:dyDescent="0.35">
      <c r="A1587" s="1">
        <v>2002.07</v>
      </c>
      <c r="B1587" s="2">
        <v>903.59</v>
      </c>
      <c r="C1587" s="3">
        <f>C1586*2/3+C1589/3</f>
        <v>15.96</v>
      </c>
      <c r="D1587" s="4">
        <f>(2*D1586+D1589)/3</f>
        <v>27.84</v>
      </c>
      <c r="E1587" s="5">
        <v>180.1</v>
      </c>
      <c r="F1587" s="3">
        <f t="shared" si="341"/>
        <v>2002.5416666665471</v>
      </c>
      <c r="G1587" s="6">
        <v>4.6500000000000004</v>
      </c>
      <c r="H1587" s="3">
        <f t="shared" si="333"/>
        <v>1528.3715608550806</v>
      </c>
      <c r="I1587" s="3">
        <f t="shared" si="334"/>
        <v>26.995440533037204</v>
      </c>
      <c r="J1587" s="7">
        <f t="shared" si="342"/>
        <v>671597.95960873878</v>
      </c>
      <c r="K1587" s="3">
        <f t="shared" si="335"/>
        <v>47.089791004997231</v>
      </c>
      <c r="L1587" s="7">
        <f t="shared" si="336"/>
        <v>20692.224565906319</v>
      </c>
      <c r="M1587" s="27">
        <f t="shared" si="330"/>
        <v>23.463120467431445</v>
      </c>
      <c r="N1587" s="9"/>
      <c r="O1587" s="10">
        <f t="shared" si="331"/>
        <v>25.189619576345269</v>
      </c>
      <c r="P1587" s="10"/>
      <c r="Q1587" s="29">
        <f t="shared" si="332"/>
        <v>2.12613970435735E-2</v>
      </c>
      <c r="R1587" s="6">
        <f t="shared" si="337"/>
        <v>1.0353744093209243</v>
      </c>
      <c r="S1587" s="6">
        <f t="shared" si="343"/>
        <v>34.941240794838841</v>
      </c>
      <c r="T1587" s="13">
        <f t="shared" si="338"/>
        <v>3.7123546768372817E-2</v>
      </c>
      <c r="U1587" s="67">
        <f t="shared" si="339"/>
        <v>4.0130129867655073E-2</v>
      </c>
      <c r="V1587" s="13">
        <f t="shared" si="340"/>
        <v>-3.0065830992822562E-3</v>
      </c>
      <c r="Y1587" s="28"/>
      <c r="Z1587" s="28"/>
    </row>
    <row r="1588" spans="1:26" x14ac:dyDescent="0.35">
      <c r="A1588" s="1">
        <v>2002.08</v>
      </c>
      <c r="B1588" s="2">
        <v>912.55</v>
      </c>
      <c r="C1588" s="3">
        <f>C1586/3+C1589*2/3</f>
        <v>15.879999999999999</v>
      </c>
      <c r="D1588" s="4">
        <f>(D1586+2*D1589)/3</f>
        <v>28.939999999999998</v>
      </c>
      <c r="E1588" s="5">
        <v>180.7</v>
      </c>
      <c r="F1588" s="3">
        <f t="shared" si="341"/>
        <v>2002.6249999998804</v>
      </c>
      <c r="G1588" s="6">
        <v>4.26</v>
      </c>
      <c r="H1588" s="3">
        <f t="shared" si="333"/>
        <v>1538.401737410072</v>
      </c>
      <c r="I1588" s="3">
        <f t="shared" si="334"/>
        <v>26.770938129496407</v>
      </c>
      <c r="J1588" s="7">
        <f t="shared" si="342"/>
        <v>676985.73437402933</v>
      </c>
      <c r="K1588" s="3">
        <f t="shared" si="335"/>
        <v>48.787843165467635</v>
      </c>
      <c r="L1588" s="7">
        <f t="shared" si="336"/>
        <v>21469.472525104829</v>
      </c>
      <c r="M1588" s="27">
        <f t="shared" si="330"/>
        <v>23.588713528842373</v>
      </c>
      <c r="N1588" s="9"/>
      <c r="O1588" s="10">
        <f t="shared" si="331"/>
        <v>25.335997073986565</v>
      </c>
      <c r="P1588" s="10"/>
      <c r="Q1588" s="29">
        <f t="shared" si="332"/>
        <v>2.4983992645496854E-2</v>
      </c>
      <c r="R1588" s="6">
        <f t="shared" si="337"/>
        <v>1.0356261870042687</v>
      </c>
      <c r="S1588" s="6">
        <f t="shared" si="343"/>
        <v>36.057142808280304</v>
      </c>
      <c r="T1588" s="13">
        <f t="shared" si="338"/>
        <v>3.9179176192104093E-2</v>
      </c>
      <c r="U1588" s="67">
        <f t="shared" si="339"/>
        <v>3.4995989194479771E-2</v>
      </c>
      <c r="V1588" s="13">
        <f t="shared" si="340"/>
        <v>4.1831869976243219E-3</v>
      </c>
      <c r="Y1588" s="28"/>
      <c r="Z1588" s="28"/>
    </row>
    <row r="1589" spans="1:26" x14ac:dyDescent="0.35">
      <c r="A1589" s="1">
        <v>2002.09</v>
      </c>
      <c r="B1589" s="2">
        <v>867.81</v>
      </c>
      <c r="C1589" s="3">
        <v>15.8</v>
      </c>
      <c r="D1589" s="4">
        <v>30.04</v>
      </c>
      <c r="E1589" s="5">
        <v>181</v>
      </c>
      <c r="F1589" s="3">
        <f t="shared" si="341"/>
        <v>2002.7083333332137</v>
      </c>
      <c r="G1589" s="6">
        <v>3.87</v>
      </c>
      <c r="H1589" s="3">
        <f t="shared" si="333"/>
        <v>1460.5529971823205</v>
      </c>
      <c r="I1589" s="3">
        <f t="shared" si="334"/>
        <v>26.59192375690608</v>
      </c>
      <c r="J1589" s="7">
        <f t="shared" si="342"/>
        <v>643702.95183291286</v>
      </c>
      <c r="K1589" s="3">
        <f t="shared" si="335"/>
        <v>50.558315801104975</v>
      </c>
      <c r="L1589" s="7">
        <f t="shared" si="336"/>
        <v>22282.33907544359</v>
      </c>
      <c r="M1589" s="27">
        <f t="shared" si="330"/>
        <v>22.365036801224331</v>
      </c>
      <c r="N1589" s="9"/>
      <c r="O1589" s="10">
        <f t="shared" si="331"/>
        <v>24.033754017347931</v>
      </c>
      <c r="P1589" s="10"/>
      <c r="Q1589" s="29">
        <f t="shared" si="332"/>
        <v>3.1082925210663762E-2</v>
      </c>
      <c r="R1589" s="6">
        <f t="shared" si="337"/>
        <v>0.99748650991017018</v>
      </c>
      <c r="S1589" s="6">
        <f t="shared" si="343"/>
        <v>37.279828965027377</v>
      </c>
      <c r="T1589" s="13">
        <f t="shared" si="338"/>
        <v>4.7080767227534182E-2</v>
      </c>
      <c r="U1589" s="67">
        <f t="shared" si="339"/>
        <v>3.0859464967863071E-2</v>
      </c>
      <c r="V1589" s="13">
        <f t="shared" si="340"/>
        <v>1.6221302259671111E-2</v>
      </c>
      <c r="Y1589" s="28"/>
      <c r="Z1589" s="28"/>
    </row>
    <row r="1590" spans="1:26" x14ac:dyDescent="0.35">
      <c r="A1590" s="1">
        <v>2002.1</v>
      </c>
      <c r="B1590" s="2">
        <v>854.63</v>
      </c>
      <c r="C1590" s="3">
        <f>C1589*2/3+C1592/3</f>
        <v>15.89</v>
      </c>
      <c r="D1590" s="4">
        <f>(2*D1589+D1592)/3</f>
        <v>29.223333333333333</v>
      </c>
      <c r="E1590" s="5">
        <v>181.3</v>
      </c>
      <c r="F1590" s="3">
        <f t="shared" si="341"/>
        <v>2002.7916666665469</v>
      </c>
      <c r="G1590" s="6">
        <v>3.94</v>
      </c>
      <c r="H1590" s="3">
        <f t="shared" si="333"/>
        <v>1435.9905254826256</v>
      </c>
      <c r="I1590" s="3">
        <f t="shared" si="334"/>
        <v>26.699144015444016</v>
      </c>
      <c r="J1590" s="7">
        <f t="shared" si="342"/>
        <v>633858.22698282811</v>
      </c>
      <c r="K1590" s="3">
        <f t="shared" si="335"/>
        <v>49.102453447324876</v>
      </c>
      <c r="L1590" s="7">
        <f t="shared" si="336"/>
        <v>21674.233590202595</v>
      </c>
      <c r="M1590" s="27">
        <f t="shared" si="330"/>
        <v>21.956233863659083</v>
      </c>
      <c r="N1590" s="9"/>
      <c r="O1590" s="10">
        <f t="shared" si="331"/>
        <v>23.606572751994392</v>
      </c>
      <c r="P1590" s="10"/>
      <c r="Q1590" s="29">
        <f t="shared" si="332"/>
        <v>3.1023120090339092E-2</v>
      </c>
      <c r="R1590" s="6">
        <f t="shared" si="337"/>
        <v>0.99431179749023912</v>
      </c>
      <c r="S1590" s="6">
        <f t="shared" si="343"/>
        <v>37.124594008116681</v>
      </c>
      <c r="T1590" s="13">
        <f t="shared" si="338"/>
        <v>4.851198970971593E-2</v>
      </c>
      <c r="U1590" s="67">
        <f t="shared" si="339"/>
        <v>3.1196084467564056E-2</v>
      </c>
      <c r="V1590" s="13">
        <f t="shared" si="340"/>
        <v>1.7315905242151874E-2</v>
      </c>
      <c r="Y1590" s="28"/>
      <c r="Z1590" s="28"/>
    </row>
    <row r="1591" spans="1:26" x14ac:dyDescent="0.35">
      <c r="A1591" s="1">
        <v>2002.11</v>
      </c>
      <c r="B1591" s="2">
        <v>909.93</v>
      </c>
      <c r="C1591" s="3">
        <f>C1589/3+C1592*2/3</f>
        <v>15.98</v>
      </c>
      <c r="D1591" s="4">
        <f>(D1589+2*D1592)/3</f>
        <v>28.406666666666666</v>
      </c>
      <c r="E1591" s="5">
        <v>181.3</v>
      </c>
      <c r="F1591" s="3">
        <f t="shared" si="341"/>
        <v>2002.8749999998802</v>
      </c>
      <c r="G1591" s="6">
        <v>4.05</v>
      </c>
      <c r="H1591" s="3">
        <f t="shared" si="333"/>
        <v>1528.9082513513513</v>
      </c>
      <c r="I1591" s="3">
        <f t="shared" si="334"/>
        <v>26.850366354109212</v>
      </c>
      <c r="J1591" s="7">
        <f t="shared" si="342"/>
        <v>675860.55293021561</v>
      </c>
      <c r="K1591" s="3">
        <f t="shared" si="335"/>
        <v>47.730250744622168</v>
      </c>
      <c r="L1591" s="7">
        <f t="shared" si="336"/>
        <v>21099.365270117105</v>
      </c>
      <c r="M1591" s="27">
        <f t="shared" si="330"/>
        <v>23.348396502725134</v>
      </c>
      <c r="N1591" s="9"/>
      <c r="O1591" s="10">
        <f t="shared" si="331"/>
        <v>25.114358041300331</v>
      </c>
      <c r="P1591" s="10"/>
      <c r="Q1591" s="29">
        <f t="shared" si="332"/>
        <v>2.7063021565630264E-2</v>
      </c>
      <c r="R1591" s="6">
        <f t="shared" si="337"/>
        <v>1.0050077075830828</v>
      </c>
      <c r="S1591" s="6">
        <f t="shared" si="343"/>
        <v>36.913421799305858</v>
      </c>
      <c r="T1591" s="13">
        <f t="shared" si="338"/>
        <v>3.9308477859257618E-2</v>
      </c>
      <c r="U1591" s="67">
        <f t="shared" si="339"/>
        <v>3.3363706824877992E-2</v>
      </c>
      <c r="V1591" s="13">
        <f t="shared" si="340"/>
        <v>5.9447710343796256E-3</v>
      </c>
      <c r="Y1591" s="28"/>
      <c r="Z1591" s="28"/>
    </row>
    <row r="1592" spans="1:26" x14ac:dyDescent="0.35">
      <c r="A1592" s="1">
        <v>2002.12</v>
      </c>
      <c r="B1592" s="2">
        <v>899.18</v>
      </c>
      <c r="C1592" s="3">
        <v>16.07</v>
      </c>
      <c r="D1592" s="4">
        <v>27.59</v>
      </c>
      <c r="E1592" s="5">
        <v>180.9</v>
      </c>
      <c r="F1592" s="3">
        <f t="shared" si="341"/>
        <v>2002.9583333332134</v>
      </c>
      <c r="G1592" s="6">
        <v>4.03</v>
      </c>
      <c r="H1592" s="3">
        <f t="shared" si="333"/>
        <v>1514.1863140961857</v>
      </c>
      <c r="I1592" s="3">
        <f t="shared" si="334"/>
        <v>27.061293698175788</v>
      </c>
      <c r="J1592" s="7">
        <f t="shared" si="342"/>
        <v>670349.53666362271</v>
      </c>
      <c r="K1592" s="3">
        <f t="shared" si="335"/>
        <v>46.460553399668328</v>
      </c>
      <c r="L1592" s="7">
        <f t="shared" si="336"/>
        <v>20568.67781372957</v>
      </c>
      <c r="M1592" s="27">
        <f t="shared" si="330"/>
        <v>23.101442537685635</v>
      </c>
      <c r="N1592" s="9"/>
      <c r="O1592" s="10">
        <f t="shared" si="331"/>
        <v>24.860432504266157</v>
      </c>
      <c r="P1592" s="10"/>
      <c r="Q1592" s="29">
        <f t="shared" si="332"/>
        <v>2.7566733863023954E-2</v>
      </c>
      <c r="R1592" s="6">
        <f t="shared" si="337"/>
        <v>1.0017271449982252</v>
      </c>
      <c r="S1592" s="6">
        <f t="shared" si="343"/>
        <v>37.180303876894627</v>
      </c>
      <c r="T1592" s="13">
        <f t="shared" si="338"/>
        <v>4.2685327215542523E-2</v>
      </c>
      <c r="U1592" s="67">
        <f t="shared" si="339"/>
        <v>3.2380151210893438E-2</v>
      </c>
      <c r="V1592" s="13">
        <f t="shared" si="340"/>
        <v>1.0305176004649086E-2</v>
      </c>
      <c r="Y1592" s="28"/>
      <c r="Z1592" s="28"/>
    </row>
    <row r="1593" spans="1:26" x14ac:dyDescent="0.35">
      <c r="A1593" s="1">
        <v>2003.01</v>
      </c>
      <c r="B1593" s="2">
        <v>895.84</v>
      </c>
      <c r="C1593" s="3">
        <f>C1592*2/3+C1595/3</f>
        <v>16.119999999999997</v>
      </c>
      <c r="D1593" s="4">
        <f>(2*D1592+D1595)/3</f>
        <v>28.5</v>
      </c>
      <c r="E1593" s="5">
        <v>181.7</v>
      </c>
      <c r="F1593" s="3">
        <f t="shared" si="341"/>
        <v>2003.0416666665467</v>
      </c>
      <c r="G1593" s="6">
        <v>4.05</v>
      </c>
      <c r="H1593" s="3">
        <f t="shared" si="333"/>
        <v>1501.9198864061641</v>
      </c>
      <c r="I1593" s="3">
        <f t="shared" si="334"/>
        <v>27.025974023115023</v>
      </c>
      <c r="J1593" s="7">
        <f t="shared" si="342"/>
        <v>665916.09500213584</v>
      </c>
      <c r="K1593" s="3">
        <f t="shared" si="335"/>
        <v>47.78165382498625</v>
      </c>
      <c r="L1593" s="7">
        <f t="shared" si="336"/>
        <v>21185.266015762718</v>
      </c>
      <c r="M1593" s="27">
        <f t="shared" si="330"/>
        <v>22.898348576613216</v>
      </c>
      <c r="N1593" s="9"/>
      <c r="O1593" s="10">
        <f t="shared" si="331"/>
        <v>24.653867027835656</v>
      </c>
      <c r="P1593" s="10"/>
      <c r="Q1593" s="29">
        <f t="shared" si="332"/>
        <v>2.7698583136729488E-2</v>
      </c>
      <c r="R1593" s="6">
        <f t="shared" si="337"/>
        <v>1.0156947309972999</v>
      </c>
      <c r="S1593" s="6">
        <f t="shared" si="343"/>
        <v>37.08053717768712</v>
      </c>
      <c r="T1593" s="13">
        <f t="shared" si="338"/>
        <v>4.7440395385840217E-2</v>
      </c>
      <c r="U1593" s="67">
        <f t="shared" si="339"/>
        <v>3.0718331825776879E-2</v>
      </c>
      <c r="V1593" s="13">
        <f t="shared" si="340"/>
        <v>1.6722063560063338E-2</v>
      </c>
      <c r="Y1593" s="28"/>
      <c r="Z1593" s="28"/>
    </row>
    <row r="1594" spans="1:26" x14ac:dyDescent="0.35">
      <c r="A1594" s="1">
        <v>2003.02</v>
      </c>
      <c r="B1594" s="2">
        <v>837.03</v>
      </c>
      <c r="C1594" s="3">
        <f>C1592/3+C1595*2/3</f>
        <v>16.169999999999998</v>
      </c>
      <c r="D1594" s="4">
        <f>(D1592+2*D1595)/3</f>
        <v>29.41</v>
      </c>
      <c r="E1594" s="5">
        <v>183.1</v>
      </c>
      <c r="F1594" s="3">
        <f t="shared" si="341"/>
        <v>2003.1249999998799</v>
      </c>
      <c r="G1594" s="6">
        <v>3.9</v>
      </c>
      <c r="H1594" s="3">
        <f t="shared" si="333"/>
        <v>1392.5920910431457</v>
      </c>
      <c r="I1594" s="3">
        <f t="shared" si="334"/>
        <v>26.902517367558708</v>
      </c>
      <c r="J1594" s="7">
        <f t="shared" si="342"/>
        <v>618436.70705375075</v>
      </c>
      <c r="K1594" s="3">
        <f t="shared" si="335"/>
        <v>48.930305243036592</v>
      </c>
      <c r="L1594" s="7">
        <f t="shared" si="336"/>
        <v>21729.476308436748</v>
      </c>
      <c r="M1594" s="27">
        <f t="shared" si="330"/>
        <v>21.214102123415284</v>
      </c>
      <c r="N1594" s="9"/>
      <c r="O1594" s="10">
        <f t="shared" si="331"/>
        <v>22.853826114365571</v>
      </c>
      <c r="P1594" s="10"/>
      <c r="Q1594" s="29">
        <f t="shared" si="332"/>
        <v>3.3093626579452119E-2</v>
      </c>
      <c r="R1594" s="6">
        <f t="shared" si="337"/>
        <v>1.0106729743502778</v>
      </c>
      <c r="S1594" s="6">
        <f t="shared" si="343"/>
        <v>37.374535132192285</v>
      </c>
      <c r="T1594" s="13">
        <f t="shared" si="338"/>
        <v>5.6792613215519427E-2</v>
      </c>
      <c r="U1594" s="67">
        <f t="shared" si="339"/>
        <v>2.8579602659118741E-2</v>
      </c>
      <c r="V1594" s="13">
        <f t="shared" si="340"/>
        <v>2.8213010556400686E-2</v>
      </c>
      <c r="Y1594" s="28"/>
      <c r="Z1594" s="28"/>
    </row>
    <row r="1595" spans="1:26" x14ac:dyDescent="0.35">
      <c r="A1595" s="1">
        <v>2003.03</v>
      </c>
      <c r="B1595" s="2">
        <v>846.63</v>
      </c>
      <c r="C1595" s="3">
        <v>16.22</v>
      </c>
      <c r="D1595" s="4">
        <v>30.32</v>
      </c>
      <c r="E1595" s="5">
        <v>184.2</v>
      </c>
      <c r="F1595" s="3">
        <f t="shared" si="341"/>
        <v>2003.2083333332132</v>
      </c>
      <c r="G1595" s="6">
        <v>3.81</v>
      </c>
      <c r="H1595" s="3">
        <f t="shared" si="333"/>
        <v>1400.1522815960914</v>
      </c>
      <c r="I1595" s="3">
        <f t="shared" si="334"/>
        <v>26.824551465798045</v>
      </c>
      <c r="J1595" s="7">
        <f t="shared" si="342"/>
        <v>622786.82507870428</v>
      </c>
      <c r="K1595" s="3">
        <f t="shared" si="335"/>
        <v>50.143057980456035</v>
      </c>
      <c r="L1595" s="7">
        <f t="shared" si="336"/>
        <v>22303.599608313332</v>
      </c>
      <c r="M1595" s="27">
        <f t="shared" si="330"/>
        <v>21.309719026990994</v>
      </c>
      <c r="N1595" s="9"/>
      <c r="O1595" s="10">
        <f t="shared" si="331"/>
        <v>22.969623651201289</v>
      </c>
      <c r="P1595" s="10"/>
      <c r="Q1595" s="29">
        <f t="shared" si="332"/>
        <v>3.4038561227224651E-2</v>
      </c>
      <c r="R1595" s="6">
        <f t="shared" si="337"/>
        <v>0.99088969647979586</v>
      </c>
      <c r="S1595" s="6">
        <f t="shared" si="343"/>
        <v>37.54785834246389</v>
      </c>
      <c r="T1595" s="13">
        <f t="shared" si="338"/>
        <v>5.8617724612823663E-2</v>
      </c>
      <c r="U1595" s="67">
        <f t="shared" si="339"/>
        <v>2.8189574612293988E-2</v>
      </c>
      <c r="V1595" s="13">
        <f t="shared" si="340"/>
        <v>3.0428150000529675E-2</v>
      </c>
      <c r="Y1595" s="28"/>
      <c r="Z1595" s="28"/>
    </row>
    <row r="1596" spans="1:26" x14ac:dyDescent="0.35">
      <c r="A1596" s="1">
        <v>2003.04</v>
      </c>
      <c r="B1596" s="2">
        <v>890.03</v>
      </c>
      <c r="C1596" s="3">
        <f>C1595*2/3+C1598/3</f>
        <v>16.203333333333333</v>
      </c>
      <c r="D1596" s="4">
        <f>(2*D1595+D1598)/3</f>
        <v>31.73</v>
      </c>
      <c r="E1596" s="5">
        <v>183.8</v>
      </c>
      <c r="F1596" s="3">
        <f t="shared" si="341"/>
        <v>2003.2916666665465</v>
      </c>
      <c r="G1596" s="6">
        <v>3.96</v>
      </c>
      <c r="H1596" s="3">
        <f t="shared" si="333"/>
        <v>1475.1302985310119</v>
      </c>
      <c r="I1596" s="3">
        <f t="shared" si="334"/>
        <v>26.855305930359087</v>
      </c>
      <c r="J1596" s="7">
        <f t="shared" si="342"/>
        <v>657132.43351198942</v>
      </c>
      <c r="K1596" s="3">
        <f t="shared" si="335"/>
        <v>52.589108650707288</v>
      </c>
      <c r="L1596" s="7">
        <f t="shared" si="336"/>
        <v>23427.089104114944</v>
      </c>
      <c r="M1596" s="27">
        <f t="shared" si="330"/>
        <v>22.4279395777309</v>
      </c>
      <c r="N1596" s="9"/>
      <c r="O1596" s="10">
        <f t="shared" si="331"/>
        <v>24.186166302446413</v>
      </c>
      <c r="P1596" s="10"/>
      <c r="Q1596" s="29">
        <f t="shared" si="332"/>
        <v>2.9690936600992923E-2</v>
      </c>
      <c r="R1596" s="6">
        <f t="shared" si="337"/>
        <v>1.0358298898509803</v>
      </c>
      <c r="S1596" s="6">
        <f t="shared" si="343"/>
        <v>37.286756110851371</v>
      </c>
      <c r="T1596" s="13">
        <f t="shared" si="338"/>
        <v>5.4582850447928655E-2</v>
      </c>
      <c r="U1596" s="67">
        <f t="shared" si="339"/>
        <v>3.1035894362941185E-2</v>
      </c>
      <c r="V1596" s="13">
        <f t="shared" si="340"/>
        <v>2.3546956084987469E-2</v>
      </c>
      <c r="Y1596" s="28"/>
      <c r="Z1596" s="28"/>
    </row>
    <row r="1597" spans="1:26" x14ac:dyDescent="0.35">
      <c r="A1597" s="1">
        <v>2003.05</v>
      </c>
      <c r="B1597" s="2">
        <v>935.96</v>
      </c>
      <c r="C1597" s="3">
        <f>C1595/3+C1598*2/3</f>
        <v>16.186666666666667</v>
      </c>
      <c r="D1597" s="4">
        <f>(D1595+2*D1598)/3</f>
        <v>33.139999999999993</v>
      </c>
      <c r="E1597" s="5">
        <v>183.5</v>
      </c>
      <c r="F1597" s="3">
        <f t="shared" si="341"/>
        <v>2003.3749999998797</v>
      </c>
      <c r="G1597" s="6">
        <v>3.57</v>
      </c>
      <c r="H1597" s="3">
        <f t="shared" si="333"/>
        <v>1553.7905113896459</v>
      </c>
      <c r="I1597" s="3">
        <f t="shared" si="334"/>
        <v>26.871542670299732</v>
      </c>
      <c r="J1597" s="7">
        <f t="shared" si="342"/>
        <v>693171.07407698582</v>
      </c>
      <c r="K1597" s="3">
        <f t="shared" si="335"/>
        <v>55.015831389645768</v>
      </c>
      <c r="L1597" s="7">
        <f t="shared" si="336"/>
        <v>24543.452065164438</v>
      </c>
      <c r="M1597" s="27">
        <f t="shared" si="330"/>
        <v>23.591080453481482</v>
      </c>
      <c r="N1597" s="9"/>
      <c r="O1597" s="10">
        <f t="shared" si="331"/>
        <v>25.450023010176377</v>
      </c>
      <c r="P1597" s="10"/>
      <c r="Q1597" s="29">
        <f t="shared" si="332"/>
        <v>3.1083031209145143E-2</v>
      </c>
      <c r="R1597" s="6">
        <f t="shared" si="337"/>
        <v>1.0232207089359318</v>
      </c>
      <c r="S1597" s="6">
        <f t="shared" si="343"/>
        <v>38.685879913582632</v>
      </c>
      <c r="T1597" s="13">
        <f t="shared" si="338"/>
        <v>5.3484219096966434E-2</v>
      </c>
      <c r="U1597" s="67">
        <f t="shared" si="339"/>
        <v>2.5629169711678612E-2</v>
      </c>
      <c r="V1597" s="13">
        <f t="shared" si="340"/>
        <v>2.7855049385287822E-2</v>
      </c>
      <c r="Y1597" s="28"/>
      <c r="Z1597" s="28"/>
    </row>
    <row r="1598" spans="1:26" x14ac:dyDescent="0.35">
      <c r="A1598" s="1">
        <v>2003.06</v>
      </c>
      <c r="B1598" s="2">
        <v>988</v>
      </c>
      <c r="C1598" s="3">
        <v>16.170000000000002</v>
      </c>
      <c r="D1598" s="4">
        <v>34.549999999999997</v>
      </c>
      <c r="E1598" s="5">
        <v>183.7</v>
      </c>
      <c r="F1598" s="3">
        <f t="shared" si="341"/>
        <v>2003.458333333213</v>
      </c>
      <c r="G1598" s="6">
        <v>3.33</v>
      </c>
      <c r="H1598" s="3">
        <f t="shared" si="333"/>
        <v>1638.3965813826892</v>
      </c>
      <c r="I1598" s="3">
        <f t="shared" si="334"/>
        <v>26.814648502994018</v>
      </c>
      <c r="J1598" s="7">
        <f t="shared" si="342"/>
        <v>731912.08079222986</v>
      </c>
      <c r="K1598" s="3">
        <f t="shared" si="335"/>
        <v>57.294131464344041</v>
      </c>
      <c r="L1598" s="7">
        <f t="shared" si="336"/>
        <v>25594.698776691846</v>
      </c>
      <c r="M1598" s="27">
        <f t="shared" si="330"/>
        <v>24.832223259531062</v>
      </c>
      <c r="N1598" s="9"/>
      <c r="O1598" s="10">
        <f t="shared" si="331"/>
        <v>26.796570516909888</v>
      </c>
      <c r="P1598" s="10"/>
      <c r="Q1598" s="29">
        <f t="shared" si="332"/>
        <v>3.1333994639806288E-2</v>
      </c>
      <c r="R1598" s="6">
        <f t="shared" si="337"/>
        <v>0.94958828459829892</v>
      </c>
      <c r="S1598" s="6">
        <f t="shared" si="343"/>
        <v>39.541096907599318</v>
      </c>
      <c r="T1598" s="13">
        <f t="shared" si="338"/>
        <v>4.6344699938422496E-2</v>
      </c>
      <c r="U1598" s="67">
        <f t="shared" si="339"/>
        <v>1.9908768324140791E-2</v>
      </c>
      <c r="V1598" s="13">
        <f t="shared" si="340"/>
        <v>2.6435931614281705E-2</v>
      </c>
      <c r="Y1598" s="28"/>
      <c r="Z1598" s="28"/>
    </row>
    <row r="1599" spans="1:26" x14ac:dyDescent="0.35">
      <c r="A1599" s="1">
        <v>2003.07</v>
      </c>
      <c r="B1599" s="2">
        <v>992.54</v>
      </c>
      <c r="C1599" s="3">
        <f>C1598*2/3+C1601/3</f>
        <v>16.310000000000002</v>
      </c>
      <c r="D1599" s="4">
        <f>(2*D1598+D1601)/3</f>
        <v>35.893333333333331</v>
      </c>
      <c r="E1599" s="5">
        <v>183.9</v>
      </c>
      <c r="F1599" s="3">
        <f t="shared" si="341"/>
        <v>2003.5416666665462</v>
      </c>
      <c r="G1599" s="6">
        <v>3.98</v>
      </c>
      <c r="H1599" s="3">
        <f t="shared" si="333"/>
        <v>1644.1352238172922</v>
      </c>
      <c r="I1599" s="3">
        <f t="shared" si="334"/>
        <v>27.017395269168031</v>
      </c>
      <c r="J1599" s="7">
        <f t="shared" si="342"/>
        <v>735481.45157671417</v>
      </c>
      <c r="K1599" s="3">
        <f t="shared" si="335"/>
        <v>59.45704317563893</v>
      </c>
      <c r="L1599" s="7">
        <f t="shared" si="336"/>
        <v>26597.29673557424</v>
      </c>
      <c r="M1599" s="27">
        <f t="shared" si="330"/>
        <v>24.867329101268783</v>
      </c>
      <c r="N1599" s="9"/>
      <c r="O1599" s="10">
        <f t="shared" si="331"/>
        <v>26.841910907521104</v>
      </c>
      <c r="P1599" s="10"/>
      <c r="Q1599" s="29">
        <f t="shared" si="332"/>
        <v>2.4888615211161626E-2</v>
      </c>
      <c r="R1599" s="6">
        <f t="shared" si="337"/>
        <v>0.96568817971770871</v>
      </c>
      <c r="S1599" s="6">
        <f t="shared" si="343"/>
        <v>37.506927405499859</v>
      </c>
      <c r="T1599" s="13">
        <f t="shared" si="338"/>
        <v>4.9151232024463143E-2</v>
      </c>
      <c r="U1599" s="67">
        <f t="shared" si="339"/>
        <v>2.2932504535952747E-2</v>
      </c>
      <c r="V1599" s="13">
        <f t="shared" si="340"/>
        <v>2.6218727488510396E-2</v>
      </c>
      <c r="Y1599" s="28"/>
      <c r="Z1599" s="28"/>
    </row>
    <row r="1600" spans="1:26" x14ac:dyDescent="0.35">
      <c r="A1600" s="1">
        <v>2003.08</v>
      </c>
      <c r="B1600" s="2">
        <v>989.53</v>
      </c>
      <c r="C1600" s="3">
        <f>C1598/3+C1601*2/3</f>
        <v>16.450000000000003</v>
      </c>
      <c r="D1600" s="4">
        <f>(D1598+2*D1601)/3</f>
        <v>37.236666666666665</v>
      </c>
      <c r="E1600" s="5">
        <v>184.6</v>
      </c>
      <c r="F1600" s="3">
        <f t="shared" si="341"/>
        <v>2003.6249999998795</v>
      </c>
      <c r="G1600" s="6">
        <v>4.45</v>
      </c>
      <c r="H1600" s="3">
        <f t="shared" si="333"/>
        <v>1632.9335556338028</v>
      </c>
      <c r="I1600" s="3">
        <f t="shared" si="334"/>
        <v>27.145975352112686</v>
      </c>
      <c r="J1600" s="7">
        <f t="shared" si="342"/>
        <v>731482.48666957486</v>
      </c>
      <c r="K1600" s="3">
        <f t="shared" si="335"/>
        <v>61.448366901408448</v>
      </c>
      <c r="L1600" s="7">
        <f t="shared" si="336"/>
        <v>27526.168512949989</v>
      </c>
      <c r="M1600" s="27">
        <f t="shared" si="330"/>
        <v>24.642251409932165</v>
      </c>
      <c r="N1600" s="9"/>
      <c r="O1600" s="10">
        <f t="shared" si="331"/>
        <v>26.606108883763643</v>
      </c>
      <c r="P1600" s="10"/>
      <c r="Q1600" s="29">
        <f t="shared" si="332"/>
        <v>2.0661744197436174E-2</v>
      </c>
      <c r="R1600" s="6">
        <f t="shared" si="337"/>
        <v>1.0182397843694471</v>
      </c>
      <c r="S1600" s="6">
        <f t="shared" si="343"/>
        <v>36.082650854337139</v>
      </c>
      <c r="T1600" s="13">
        <f t="shared" si="338"/>
        <v>4.9863920737950096E-2</v>
      </c>
      <c r="U1600" s="67">
        <f t="shared" si="339"/>
        <v>2.5566053596593363E-2</v>
      </c>
      <c r="V1600" s="13">
        <f t="shared" si="340"/>
        <v>2.4297867141356733E-2</v>
      </c>
      <c r="Y1600" s="28"/>
      <c r="Z1600" s="28"/>
    </row>
    <row r="1601" spans="1:26" x14ac:dyDescent="0.35">
      <c r="A1601" s="1">
        <v>2003.09</v>
      </c>
      <c r="B1601" s="2">
        <v>1019.44</v>
      </c>
      <c r="C1601" s="3">
        <v>16.59</v>
      </c>
      <c r="D1601" s="4">
        <v>38.58</v>
      </c>
      <c r="E1601" s="5">
        <v>185.2</v>
      </c>
      <c r="F1601" s="3">
        <f t="shared" si="341"/>
        <v>2003.7083333332127</v>
      </c>
      <c r="G1601" s="6">
        <v>4.2699999999999996</v>
      </c>
      <c r="H1601" s="3">
        <f t="shared" si="333"/>
        <v>1676.8411866090717</v>
      </c>
      <c r="I1601" s="3">
        <f t="shared" si="334"/>
        <v>27.28831052915767</v>
      </c>
      <c r="J1601" s="7">
        <f t="shared" si="342"/>
        <v>752169.83985463518</v>
      </c>
      <c r="K1601" s="3">
        <f t="shared" si="335"/>
        <v>63.458892116630679</v>
      </c>
      <c r="L1601" s="7">
        <f t="shared" si="336"/>
        <v>28465.346093533532</v>
      </c>
      <c r="M1601" s="27">
        <f t="shared" ref="M1601:M1664" si="344">H1601/AVERAGE(K1481:K1600)</f>
        <v>25.243686752606258</v>
      </c>
      <c r="N1601" s="9"/>
      <c r="O1601" s="10">
        <f t="shared" ref="O1601:O1664" si="345">J1601/AVERAGE(L1481:L1600)</f>
        <v>27.261410549557151</v>
      </c>
      <c r="P1601" s="10"/>
      <c r="Q1601" s="29">
        <f t="shared" ref="Q1601:Q1664" si="346">1/M1601-(G1601/100-(((E1601/E1481)^(1/10))-1))</f>
        <v>2.1615329750958152E-2</v>
      </c>
      <c r="R1601" s="6">
        <f t="shared" si="337"/>
        <v>1.0019452235199675</v>
      </c>
      <c r="S1601" s="6">
        <f t="shared" si="343"/>
        <v>36.621759986223132</v>
      </c>
      <c r="T1601" s="13">
        <f t="shared" si="338"/>
        <v>4.8061961055922531E-2</v>
      </c>
      <c r="U1601" s="67">
        <f t="shared" si="339"/>
        <v>2.3540634193147669E-2</v>
      </c>
      <c r="V1601" s="13">
        <f t="shared" si="340"/>
        <v>2.4521326862774862E-2</v>
      </c>
      <c r="Y1601" s="28"/>
      <c r="Z1601" s="28"/>
    </row>
    <row r="1602" spans="1:26" x14ac:dyDescent="0.35">
      <c r="A1602" s="1">
        <v>2003.1</v>
      </c>
      <c r="B1602" s="2">
        <v>1038.73</v>
      </c>
      <c r="C1602" s="3">
        <f>C1601*2/3+C1604/3</f>
        <v>16.856666666666669</v>
      </c>
      <c r="D1602" s="4">
        <f>(2*D1601+D1604)/3</f>
        <v>41.966666666666669</v>
      </c>
      <c r="E1602" s="5">
        <v>185</v>
      </c>
      <c r="F1602" s="3">
        <f t="shared" si="341"/>
        <v>2003.791666666546</v>
      </c>
      <c r="G1602" s="6">
        <v>4.29</v>
      </c>
      <c r="H1602" s="3">
        <f t="shared" si="333"/>
        <v>1710.4177360540543</v>
      </c>
      <c r="I1602" s="3">
        <f t="shared" si="334"/>
        <v>27.756916270270278</v>
      </c>
      <c r="J1602" s="7">
        <f t="shared" si="342"/>
        <v>768268.61790627008</v>
      </c>
      <c r="K1602" s="3">
        <f t="shared" si="335"/>
        <v>69.104128108108114</v>
      </c>
      <c r="L1602" s="7">
        <f t="shared" si="336"/>
        <v>31039.512672333651</v>
      </c>
      <c r="M1602" s="27">
        <f t="shared" si="344"/>
        <v>25.682756070579689</v>
      </c>
      <c r="N1602" s="9"/>
      <c r="O1602" s="10">
        <f t="shared" si="345"/>
        <v>27.740905417972648</v>
      </c>
      <c r="P1602" s="10"/>
      <c r="Q1602" s="29">
        <f t="shared" si="346"/>
        <v>2.0204667534416569E-2</v>
      </c>
      <c r="R1602" s="6">
        <f t="shared" si="337"/>
        <v>1.0027688186955976</v>
      </c>
      <c r="S1602" s="6">
        <f t="shared" si="343"/>
        <v>36.732665600491032</v>
      </c>
      <c r="T1602" s="13">
        <f t="shared" si="338"/>
        <v>4.8309882762154199E-2</v>
      </c>
      <c r="U1602" s="67">
        <f t="shared" si="339"/>
        <v>2.5415094467890587E-2</v>
      </c>
      <c r="V1602" s="13">
        <f t="shared" si="340"/>
        <v>2.2894788294263613E-2</v>
      </c>
      <c r="Y1602" s="28"/>
      <c r="Z1602" s="28"/>
    </row>
    <row r="1603" spans="1:26" x14ac:dyDescent="0.35">
      <c r="A1603" s="1">
        <v>2003.11</v>
      </c>
      <c r="B1603" s="2">
        <v>1049.9000000000001</v>
      </c>
      <c r="C1603" s="3">
        <f>C1601/3+C1604*2/3</f>
        <v>17.123333333333335</v>
      </c>
      <c r="D1603" s="4">
        <f>(D1601+2*D1604)/3</f>
        <v>45.353333333333332</v>
      </c>
      <c r="E1603" s="5">
        <v>184.5</v>
      </c>
      <c r="F1603" s="3">
        <f t="shared" si="341"/>
        <v>2003.8749999998793</v>
      </c>
      <c r="G1603" s="6">
        <v>4.3</v>
      </c>
      <c r="H1603" s="3">
        <f t="shared" si="333"/>
        <v>1733.4958650406506</v>
      </c>
      <c r="I1603" s="3">
        <f t="shared" si="334"/>
        <v>28.272433116531168</v>
      </c>
      <c r="J1603" s="7">
        <f t="shared" si="342"/>
        <v>779692.88604933489</v>
      </c>
      <c r="K1603" s="3">
        <f t="shared" si="335"/>
        <v>74.883146775067758</v>
      </c>
      <c r="L1603" s="7">
        <f t="shared" si="336"/>
        <v>33680.989959638217</v>
      </c>
      <c r="M1603" s="27">
        <f t="shared" si="344"/>
        <v>25.946798218420128</v>
      </c>
      <c r="N1603" s="9"/>
      <c r="O1603" s="10">
        <f t="shared" si="345"/>
        <v>28.030020810958018</v>
      </c>
      <c r="P1603" s="10"/>
      <c r="Q1603" s="29">
        <f t="shared" si="346"/>
        <v>1.9361050279535406E-2</v>
      </c>
      <c r="R1603" s="6">
        <f t="shared" si="337"/>
        <v>1.0060052418393521</v>
      </c>
      <c r="S1603" s="6">
        <f t="shared" si="343"/>
        <v>36.934193837250888</v>
      </c>
      <c r="T1603" s="13">
        <f t="shared" si="338"/>
        <v>5.0951445981842758E-2</v>
      </c>
      <c r="U1603" s="67">
        <f t="shared" si="339"/>
        <v>2.4395523633293781E-2</v>
      </c>
      <c r="V1603" s="13">
        <f t="shared" si="340"/>
        <v>2.6555922348548977E-2</v>
      </c>
      <c r="Y1603" s="28"/>
      <c r="Z1603" s="28"/>
    </row>
    <row r="1604" spans="1:26" x14ac:dyDescent="0.35">
      <c r="A1604" s="1">
        <v>2003.12</v>
      </c>
      <c r="B1604" s="2">
        <v>1080.6400000000001</v>
      </c>
      <c r="C1604" s="3">
        <v>17.39</v>
      </c>
      <c r="D1604" s="4">
        <v>48.74</v>
      </c>
      <c r="E1604" s="5">
        <v>184.3</v>
      </c>
      <c r="F1604" s="3">
        <f t="shared" si="341"/>
        <v>2003.9583333332125</v>
      </c>
      <c r="G1604" s="6">
        <v>4.2699999999999996</v>
      </c>
      <c r="H1604" s="3">
        <f t="shared" si="333"/>
        <v>1786.1871001627785</v>
      </c>
      <c r="I1604" s="3">
        <f t="shared" si="334"/>
        <v>28.743886652197506</v>
      </c>
      <c r="J1604" s="7">
        <f t="shared" si="342"/>
        <v>804469.75402062328</v>
      </c>
      <c r="K1604" s="3">
        <f t="shared" si="335"/>
        <v>80.562221703743901</v>
      </c>
      <c r="L1604" s="7">
        <f t="shared" si="336"/>
        <v>36283.920464692375</v>
      </c>
      <c r="M1604" s="27">
        <f t="shared" si="344"/>
        <v>26.635170511081544</v>
      </c>
      <c r="N1604" s="9"/>
      <c r="O1604" s="10">
        <f t="shared" si="345"/>
        <v>28.775402120617308</v>
      </c>
      <c r="P1604" s="10"/>
      <c r="Q1604" s="29">
        <f t="shared" si="346"/>
        <v>1.8553955987951544E-2</v>
      </c>
      <c r="R1604" s="6">
        <f t="shared" si="337"/>
        <v>1.0133000624235571</v>
      </c>
      <c r="S1604" s="6">
        <f t="shared" si="343"/>
        <v>37.196313810768032</v>
      </c>
      <c r="T1604" s="13">
        <f t="shared" si="338"/>
        <v>4.9262203353877876E-2</v>
      </c>
      <c r="U1604" s="67">
        <f t="shared" si="339"/>
        <v>2.2317682409381812E-2</v>
      </c>
      <c r="V1604" s="13">
        <f t="shared" si="340"/>
        <v>2.6944520944496064E-2</v>
      </c>
      <c r="Y1604" s="28"/>
      <c r="Z1604" s="28"/>
    </row>
    <row r="1605" spans="1:26" x14ac:dyDescent="0.35">
      <c r="A1605" s="1">
        <v>2004.01</v>
      </c>
      <c r="B1605" s="2">
        <v>1132.52</v>
      </c>
      <c r="C1605" s="3">
        <f>C1604*2/3+C1607/3</f>
        <v>17.600000000000001</v>
      </c>
      <c r="D1605" s="4">
        <f>(2*D1604+D1607)/3</f>
        <v>49.826666666666675</v>
      </c>
      <c r="E1605" s="5">
        <v>185.2</v>
      </c>
      <c r="F1605" s="3">
        <f t="shared" si="341"/>
        <v>2004.0416666665458</v>
      </c>
      <c r="G1605" s="6">
        <v>4.1500000000000004</v>
      </c>
      <c r="H1605" s="3">
        <f t="shared" si="333"/>
        <v>1862.8425220302379</v>
      </c>
      <c r="I1605" s="3">
        <f t="shared" si="334"/>
        <v>28.949624190064803</v>
      </c>
      <c r="J1605" s="7">
        <f t="shared" si="342"/>
        <v>840080.65192480315</v>
      </c>
      <c r="K1605" s="3">
        <f t="shared" si="335"/>
        <v>81.958140604751634</v>
      </c>
      <c r="L1605" s="7">
        <f t="shared" si="336"/>
        <v>36960.423318416622</v>
      </c>
      <c r="M1605" s="27">
        <f t="shared" si="344"/>
        <v>27.658540355736584</v>
      </c>
      <c r="N1605" s="9"/>
      <c r="O1605" s="10">
        <f t="shared" si="345"/>
        <v>29.879678114425005</v>
      </c>
      <c r="P1605" s="10"/>
      <c r="Q1605" s="29">
        <f t="shared" si="346"/>
        <v>1.8583060527543389E-2</v>
      </c>
      <c r="R1605" s="6">
        <f t="shared" si="337"/>
        <v>1.0091595293478566</v>
      </c>
      <c r="S1605" s="6">
        <f t="shared" si="343"/>
        <v>37.507863367739567</v>
      </c>
      <c r="T1605" s="13">
        <f t="shared" si="338"/>
        <v>4.534764793574686E-2</v>
      </c>
      <c r="U1605" s="67">
        <f t="shared" si="339"/>
        <v>2.1683578182034369E-2</v>
      </c>
      <c r="V1605" s="13">
        <f t="shared" si="340"/>
        <v>2.3664069753712491E-2</v>
      </c>
      <c r="Y1605" s="28"/>
      <c r="Z1605" s="28"/>
    </row>
    <row r="1606" spans="1:26" x14ac:dyDescent="0.35">
      <c r="A1606" s="1">
        <v>2004.02</v>
      </c>
      <c r="B1606" s="2">
        <v>1143.3599999999999</v>
      </c>
      <c r="C1606" s="3">
        <f>C1604/3+C1607*2/3</f>
        <v>17.810000000000002</v>
      </c>
      <c r="D1606" s="4">
        <f>(D1604+2*D1607)/3</f>
        <v>50.913333333333334</v>
      </c>
      <c r="E1606" s="5">
        <v>186.2</v>
      </c>
      <c r="F1606" s="3">
        <f t="shared" si="341"/>
        <v>2004.124999999879</v>
      </c>
      <c r="G1606" s="6">
        <v>4.08</v>
      </c>
      <c r="H1606" s="3">
        <f t="shared" si="333"/>
        <v>1870.5725748657358</v>
      </c>
      <c r="I1606" s="3">
        <f t="shared" si="334"/>
        <v>29.137714769065528</v>
      </c>
      <c r="J1606" s="7">
        <f t="shared" si="342"/>
        <v>844661.66378853843</v>
      </c>
      <c r="K1606" s="3">
        <f t="shared" si="335"/>
        <v>83.295799248120304</v>
      </c>
      <c r="L1606" s="7">
        <f t="shared" si="336"/>
        <v>37612.423770600501</v>
      </c>
      <c r="M1606" s="27">
        <f t="shared" si="344"/>
        <v>27.650862036740225</v>
      </c>
      <c r="N1606" s="9"/>
      <c r="O1606" s="10">
        <f t="shared" si="345"/>
        <v>29.86991210154326</v>
      </c>
      <c r="P1606" s="10"/>
      <c r="Q1606" s="29">
        <f t="shared" si="346"/>
        <v>1.9494926722588679E-2</v>
      </c>
      <c r="R1606" s="6">
        <f t="shared" si="337"/>
        <v>1.0240001099502261</v>
      </c>
      <c r="S1606" s="6">
        <f t="shared" si="343"/>
        <v>37.648134081683594</v>
      </c>
      <c r="T1606" s="13">
        <f t="shared" si="338"/>
        <v>4.4259838515704475E-2</v>
      </c>
      <c r="U1606" s="67">
        <f t="shared" si="339"/>
        <v>2.2488257235787845E-2</v>
      </c>
      <c r="V1606" s="13">
        <f t="shared" si="340"/>
        <v>2.177158127991663E-2</v>
      </c>
      <c r="Y1606" s="28"/>
      <c r="Z1606" s="28"/>
    </row>
    <row r="1607" spans="1:26" x14ac:dyDescent="0.35">
      <c r="A1607" s="1">
        <v>2004.03</v>
      </c>
      <c r="B1607" s="2">
        <v>1123.98</v>
      </c>
      <c r="C1607" s="3">
        <v>18.02</v>
      </c>
      <c r="D1607" s="4">
        <v>52</v>
      </c>
      <c r="E1607" s="5">
        <v>187.4</v>
      </c>
      <c r="F1607" s="3">
        <f t="shared" si="341"/>
        <v>2004.2083333332123</v>
      </c>
      <c r="G1607" s="6">
        <v>3.83</v>
      </c>
      <c r="H1607" s="3">
        <f t="shared" si="333"/>
        <v>1827.0912669156885</v>
      </c>
      <c r="I1607" s="3">
        <f t="shared" si="334"/>
        <v>29.292500426894346</v>
      </c>
      <c r="J1607" s="7">
        <f t="shared" si="342"/>
        <v>826129.83025426103</v>
      </c>
      <c r="K1607" s="3">
        <f t="shared" si="335"/>
        <v>84.528858057630742</v>
      </c>
      <c r="L1607" s="7">
        <f t="shared" si="336"/>
        <v>38220.209588446036</v>
      </c>
      <c r="M1607" s="27">
        <f t="shared" si="344"/>
        <v>26.886530384035865</v>
      </c>
      <c r="N1607" s="9"/>
      <c r="O1607" s="10">
        <f t="shared" si="345"/>
        <v>29.043714557354306</v>
      </c>
      <c r="P1607" s="10"/>
      <c r="Q1607" s="29">
        <f t="shared" si="346"/>
        <v>2.3332519821487513E-2</v>
      </c>
      <c r="R1607" s="6">
        <f t="shared" si="337"/>
        <v>0.96136718753835781</v>
      </c>
      <c r="S1607" s="6">
        <f t="shared" si="343"/>
        <v>38.304830941055897</v>
      </c>
      <c r="T1607" s="13">
        <f t="shared" si="338"/>
        <v>4.8722280256294548E-2</v>
      </c>
      <c r="U1607" s="67">
        <f t="shared" si="339"/>
        <v>2.0208304528105625E-2</v>
      </c>
      <c r="V1607" s="13">
        <f t="shared" si="340"/>
        <v>2.8513975728188923E-2</v>
      </c>
      <c r="Y1607" s="28"/>
      <c r="Z1607" s="28"/>
    </row>
    <row r="1608" spans="1:26" x14ac:dyDescent="0.35">
      <c r="A1608" s="1">
        <v>2004.04</v>
      </c>
      <c r="B1608" s="2">
        <v>1133.3599999999999</v>
      </c>
      <c r="C1608" s="3">
        <f>C1607*2/3+C1610/3</f>
        <v>18.213333333333335</v>
      </c>
      <c r="D1608" s="4">
        <f>(2*D1607+D1610)/3</f>
        <v>53.383333333333333</v>
      </c>
      <c r="E1608" s="5">
        <v>188</v>
      </c>
      <c r="F1608" s="3">
        <f t="shared" si="341"/>
        <v>2004.2916666665456</v>
      </c>
      <c r="G1608" s="6">
        <v>4.3499999999999996</v>
      </c>
      <c r="H1608" s="3">
        <f t="shared" si="333"/>
        <v>1836.4591672340425</v>
      </c>
      <c r="I1608" s="3">
        <f t="shared" si="334"/>
        <v>29.512284680851067</v>
      </c>
      <c r="J1608" s="7">
        <f t="shared" si="342"/>
        <v>831477.59273585409</v>
      </c>
      <c r="K1608" s="3">
        <f t="shared" si="335"/>
        <v>86.500592819148935</v>
      </c>
      <c r="L1608" s="7">
        <f t="shared" si="336"/>
        <v>39164.11863151662</v>
      </c>
      <c r="M1608" s="27">
        <f t="shared" si="344"/>
        <v>26.900577508444893</v>
      </c>
      <c r="N1608" s="9"/>
      <c r="O1608" s="10">
        <f t="shared" si="345"/>
        <v>29.058291817756977</v>
      </c>
      <c r="P1608" s="10"/>
      <c r="Q1608" s="29">
        <f t="shared" si="346"/>
        <v>1.8301491150888104E-2</v>
      </c>
      <c r="R1608" s="6">
        <f t="shared" si="337"/>
        <v>0.97436889454975573</v>
      </c>
      <c r="S1608" s="6">
        <f t="shared" si="343"/>
        <v>36.707480970964106</v>
      </c>
      <c r="T1608" s="13">
        <f t="shared" si="338"/>
        <v>4.7913877518050985E-2</v>
      </c>
      <c r="U1608" s="67">
        <f t="shared" si="339"/>
        <v>2.4546717452787581E-2</v>
      </c>
      <c r="V1608" s="13">
        <f t="shared" si="340"/>
        <v>2.3367160065263404E-2</v>
      </c>
      <c r="Y1608" s="28"/>
      <c r="Z1608" s="28"/>
    </row>
    <row r="1609" spans="1:26" x14ac:dyDescent="0.35">
      <c r="A1609" s="1">
        <v>2004.05</v>
      </c>
      <c r="B1609" s="2">
        <v>1102.78</v>
      </c>
      <c r="C1609" s="3">
        <f>C1607/3+C1610*2/3</f>
        <v>18.406666666666666</v>
      </c>
      <c r="D1609" s="4">
        <f>(D1607+2*D1610)/3</f>
        <v>54.766666666666673</v>
      </c>
      <c r="E1609" s="5">
        <v>189.1</v>
      </c>
      <c r="F1609" s="3">
        <f t="shared" si="341"/>
        <v>2004.3749999998788</v>
      </c>
      <c r="G1609" s="6">
        <v>4.72</v>
      </c>
      <c r="H1609" s="3">
        <f t="shared" ref="H1609:H1672" si="347">B1609*$E$1838/E1609</f>
        <v>1776.5138478053939</v>
      </c>
      <c r="I1609" s="3">
        <f t="shared" ref="I1609:I1672" si="348">C1609*$E$1838/E1609</f>
        <v>29.652059545214172</v>
      </c>
      <c r="J1609" s="7">
        <f t="shared" si="342"/>
        <v>805455.4488791168</v>
      </c>
      <c r="K1609" s="3">
        <f t="shared" ref="K1609:K1672" si="349">D1609*$E$1838/E1609</f>
        <v>88.225885245901651</v>
      </c>
      <c r="L1609" s="7">
        <f t="shared" ref="L1609:L1672" si="350">K1609*(J1609/H1609)</f>
        <v>40000.825263074206</v>
      </c>
      <c r="M1609" s="27">
        <f t="shared" si="344"/>
        <v>25.902814292943763</v>
      </c>
      <c r="N1609" s="9"/>
      <c r="O1609" s="10">
        <f t="shared" si="345"/>
        <v>27.980644843237368</v>
      </c>
      <c r="P1609" s="10"/>
      <c r="Q1609" s="29">
        <f t="shared" si="346"/>
        <v>1.6561827151167774E-2</v>
      </c>
      <c r="R1609" s="6">
        <f t="shared" ref="R1609:R1672" si="351">((G1609/G1610+G1609/1200+((1+G1610/1200)^(-119))*(1-G1609/G1610)))</f>
        <v>1.003142991174462</v>
      </c>
      <c r="S1609" s="6">
        <f t="shared" si="343"/>
        <v>35.558572179864008</v>
      </c>
      <c r="T1609" s="13">
        <f t="shared" ref="T1609:T1672" si="352">(($J1729/$J1609)^(1/10)-1)</f>
        <v>5.2485493028402885E-2</v>
      </c>
      <c r="U1609" s="67">
        <f t="shared" ref="U1609:U1672" si="353">(($S1729/$S1609)^(1/10)-1)</f>
        <v>2.9021302805778193E-2</v>
      </c>
      <c r="V1609" s="13">
        <f t="shared" ref="V1609:V1672" si="354">T1609-U1609</f>
        <v>2.3464190222624692E-2</v>
      </c>
      <c r="Y1609" s="28"/>
      <c r="Z1609" s="28"/>
    </row>
    <row r="1610" spans="1:26" x14ac:dyDescent="0.35">
      <c r="A1610" s="1">
        <v>2004.06</v>
      </c>
      <c r="B1610" s="2">
        <v>1132.76</v>
      </c>
      <c r="C1610" s="3">
        <v>18.600000000000001</v>
      </c>
      <c r="D1610" s="4">
        <v>56.15</v>
      </c>
      <c r="E1610" s="5">
        <v>189.7</v>
      </c>
      <c r="F1610" s="3">
        <f t="shared" ref="F1610:F1673" si="355">F1609+1/12</f>
        <v>2004.4583333332121</v>
      </c>
      <c r="G1610" s="6">
        <v>4.7300000000000004</v>
      </c>
      <c r="H1610" s="3">
        <f t="shared" si="347"/>
        <v>1819.0381973642598</v>
      </c>
      <c r="I1610" s="3">
        <f t="shared" si="348"/>
        <v>29.868736953083822</v>
      </c>
      <c r="J1610" s="7">
        <f t="shared" ref="J1610:J1673" si="356">J1609*((H1610+(I1610/12))/H1609)</f>
        <v>825864.12578558584</v>
      </c>
      <c r="K1610" s="3">
        <f t="shared" si="349"/>
        <v>90.168256984712713</v>
      </c>
      <c r="L1610" s="7">
        <f t="shared" si="350"/>
        <v>40937.418926216182</v>
      </c>
      <c r="M1610" s="27">
        <f t="shared" si="344"/>
        <v>26.401285366474923</v>
      </c>
      <c r="N1610" s="9"/>
      <c r="O1610" s="10">
        <f t="shared" si="345"/>
        <v>28.517933395288214</v>
      </c>
      <c r="P1610" s="10"/>
      <c r="Q1610" s="29">
        <f t="shared" si="346"/>
        <v>1.5710763876718437E-2</v>
      </c>
      <c r="R1610" s="6">
        <f t="shared" si="351"/>
        <v>1.0223131387990259</v>
      </c>
      <c r="S1610" s="6">
        <f t="shared" ref="S1610:S1673" si="357">S1609*R1609*E1609/E1610</f>
        <v>35.557511164384714</v>
      </c>
      <c r="T1610" s="13">
        <f t="shared" si="352"/>
        <v>5.2969389762604902E-2</v>
      </c>
      <c r="U1610" s="67">
        <f t="shared" si="353"/>
        <v>2.8692954784053093E-2</v>
      </c>
      <c r="V1610" s="13">
        <f t="shared" si="354"/>
        <v>2.4276434978551809E-2</v>
      </c>
      <c r="Y1610" s="28"/>
      <c r="Z1610" s="28"/>
    </row>
    <row r="1611" spans="1:26" x14ac:dyDescent="0.35">
      <c r="A1611" s="1">
        <v>2004.07</v>
      </c>
      <c r="B1611" s="2">
        <v>1105.8499999999999</v>
      </c>
      <c r="C1611" s="3">
        <f>C1610*2/3+C1613/3</f>
        <v>18.786666666666669</v>
      </c>
      <c r="D1611" s="4">
        <f>(2*D1610+D1613)/3</f>
        <v>56.69</v>
      </c>
      <c r="E1611" s="5">
        <v>189.4</v>
      </c>
      <c r="F1611" s="3">
        <f t="shared" si="355"/>
        <v>2004.5416666665453</v>
      </c>
      <c r="G1611" s="6">
        <v>4.5</v>
      </c>
      <c r="H1611" s="3">
        <f t="shared" si="347"/>
        <v>1778.6376961457233</v>
      </c>
      <c r="I1611" s="3">
        <f t="shared" si="348"/>
        <v>30.216280253431897</v>
      </c>
      <c r="J1611" s="7">
        <f t="shared" si="356"/>
        <v>808665.04799318674</v>
      </c>
      <c r="K1611" s="3">
        <f t="shared" si="349"/>
        <v>91.17960934530096</v>
      </c>
      <c r="L1611" s="7">
        <f t="shared" si="350"/>
        <v>41455.18973706539</v>
      </c>
      <c r="M1611" s="27">
        <f t="shared" si="344"/>
        <v>25.695888646268568</v>
      </c>
      <c r="N1611" s="9"/>
      <c r="O1611" s="10">
        <f t="shared" si="345"/>
        <v>27.755514536330796</v>
      </c>
      <c r="P1611" s="10"/>
      <c r="Q1611" s="29">
        <f t="shared" si="346"/>
        <v>1.8611708650646722E-2</v>
      </c>
      <c r="R1611" s="6">
        <f t="shared" si="351"/>
        <v>1.0215024325059134</v>
      </c>
      <c r="S1611" s="6">
        <f t="shared" si="357"/>
        <v>36.408488846628138</v>
      </c>
      <c r="T1611" s="13">
        <f t="shared" si="352"/>
        <v>5.6798486103663004E-2</v>
      </c>
      <c r="U1611" s="67">
        <f t="shared" si="353"/>
        <v>2.7062114127473391E-2</v>
      </c>
      <c r="V1611" s="13">
        <f t="shared" si="354"/>
        <v>2.9736371976189613E-2</v>
      </c>
      <c r="Y1611" s="28"/>
      <c r="Z1611" s="28"/>
    </row>
    <row r="1612" spans="1:26" x14ac:dyDescent="0.35">
      <c r="A1612" s="1">
        <v>2004.08</v>
      </c>
      <c r="B1612" s="2">
        <v>1088.94</v>
      </c>
      <c r="C1612" s="3">
        <f>C1610/3+C1613*2/3</f>
        <v>18.973333333333333</v>
      </c>
      <c r="D1612" s="4">
        <f>(D1610+2*D1613)/3</f>
        <v>57.23</v>
      </c>
      <c r="E1612" s="5">
        <v>189.5</v>
      </c>
      <c r="F1612" s="3">
        <f t="shared" si="355"/>
        <v>2004.6249999998786</v>
      </c>
      <c r="G1612" s="6">
        <v>4.28</v>
      </c>
      <c r="H1612" s="3">
        <f t="shared" si="347"/>
        <v>1750.5155844854883</v>
      </c>
      <c r="I1612" s="3">
        <f t="shared" si="348"/>
        <v>30.500409287598941</v>
      </c>
      <c r="J1612" s="7">
        <f t="shared" si="356"/>
        <v>797034.80747716944</v>
      </c>
      <c r="K1612" s="3">
        <f t="shared" si="349"/>
        <v>91.999565540897095</v>
      </c>
      <c r="L1612" s="7">
        <f t="shared" si="350"/>
        <v>41888.719334323658</v>
      </c>
      <c r="M1612" s="27">
        <f t="shared" si="344"/>
        <v>25.174462226477779</v>
      </c>
      <c r="N1612" s="9"/>
      <c r="O1612" s="10">
        <f t="shared" si="345"/>
        <v>27.192500070259694</v>
      </c>
      <c r="P1612" s="10"/>
      <c r="Q1612" s="29">
        <f t="shared" si="346"/>
        <v>2.1258461039960007E-2</v>
      </c>
      <c r="R1612" s="6">
        <f t="shared" si="351"/>
        <v>1.0157551489126513</v>
      </c>
      <c r="S1612" s="6">
        <f t="shared" si="357"/>
        <v>37.171733873243511</v>
      </c>
      <c r="T1612" s="13">
        <f t="shared" si="352"/>
        <v>5.8056338623077242E-2</v>
      </c>
      <c r="U1612" s="67">
        <f t="shared" si="353"/>
        <v>2.6398072139799389E-2</v>
      </c>
      <c r="V1612" s="13">
        <f t="shared" si="354"/>
        <v>3.1658266483277853E-2</v>
      </c>
      <c r="Y1612" s="28"/>
      <c r="Z1612" s="28"/>
    </row>
    <row r="1613" spans="1:26" x14ac:dyDescent="0.35">
      <c r="A1613" s="1">
        <v>2004.09</v>
      </c>
      <c r="B1613" s="2">
        <v>1117.6600000000001</v>
      </c>
      <c r="C1613" s="3">
        <v>19.16</v>
      </c>
      <c r="D1613" s="4">
        <v>57.77</v>
      </c>
      <c r="E1613" s="5">
        <v>189.9</v>
      </c>
      <c r="F1613" s="3">
        <f t="shared" si="355"/>
        <v>2004.7083333332118</v>
      </c>
      <c r="G1613" s="6">
        <v>4.13</v>
      </c>
      <c r="H1613" s="3">
        <f t="shared" si="347"/>
        <v>1792.8996742496054</v>
      </c>
      <c r="I1613" s="3">
        <f t="shared" si="348"/>
        <v>30.735606319115323</v>
      </c>
      <c r="J1613" s="7">
        <f t="shared" si="356"/>
        <v>817499.0871527323</v>
      </c>
      <c r="K1613" s="3">
        <f t="shared" si="349"/>
        <v>92.672023854660367</v>
      </c>
      <c r="L1613" s="7">
        <f t="shared" si="350"/>
        <v>42255.178019087507</v>
      </c>
      <c r="M1613" s="27">
        <f t="shared" si="344"/>
        <v>25.668406776357703</v>
      </c>
      <c r="N1613" s="9"/>
      <c r="O1613" s="10">
        <f t="shared" si="345"/>
        <v>27.725340561354184</v>
      </c>
      <c r="P1613" s="10"/>
      <c r="Q1613" s="29">
        <f t="shared" si="346"/>
        <v>2.1935435271590684E-2</v>
      </c>
      <c r="R1613" s="6">
        <f t="shared" si="351"/>
        <v>1.005882764876544</v>
      </c>
      <c r="S1613" s="6">
        <f t="shared" si="357"/>
        <v>37.677848996082801</v>
      </c>
      <c r="T1613" s="13">
        <f t="shared" si="352"/>
        <v>5.7161161741678956E-2</v>
      </c>
      <c r="U1613" s="67">
        <f t="shared" si="353"/>
        <v>2.4149939721528568E-2</v>
      </c>
      <c r="V1613" s="13">
        <f t="shared" si="354"/>
        <v>3.3011222020150388E-2</v>
      </c>
      <c r="Y1613" s="28"/>
      <c r="Z1613" s="28"/>
    </row>
    <row r="1614" spans="1:26" x14ac:dyDescent="0.35">
      <c r="A1614" s="1">
        <v>2004.1</v>
      </c>
      <c r="B1614" s="2">
        <v>1117.21</v>
      </c>
      <c r="C1614" s="3">
        <f>C1613*2/3+C1616/3</f>
        <v>19.253333333333334</v>
      </c>
      <c r="D1614" s="4">
        <f>(2*D1613+D1616)/3</f>
        <v>58.03</v>
      </c>
      <c r="E1614" s="5">
        <v>190.9</v>
      </c>
      <c r="F1614" s="3">
        <f t="shared" si="355"/>
        <v>2004.7916666665451</v>
      </c>
      <c r="G1614" s="6">
        <v>4.0999999999999996</v>
      </c>
      <c r="H1614" s="3">
        <f t="shared" si="347"/>
        <v>1782.7897595075958</v>
      </c>
      <c r="I1614" s="3">
        <f t="shared" si="348"/>
        <v>30.723539444735465</v>
      </c>
      <c r="J1614" s="7">
        <f t="shared" si="356"/>
        <v>814056.72650427406</v>
      </c>
      <c r="K1614" s="3">
        <f t="shared" si="349"/>
        <v>92.601471293871143</v>
      </c>
      <c r="L1614" s="7">
        <f t="shared" si="350"/>
        <v>42283.645723760994</v>
      </c>
      <c r="M1614" s="27">
        <f t="shared" si="344"/>
        <v>25.411655665489342</v>
      </c>
      <c r="N1614" s="9"/>
      <c r="O1614" s="10">
        <f t="shared" si="345"/>
        <v>27.447302225242812</v>
      </c>
      <c r="P1614" s="10"/>
      <c r="Q1614" s="29">
        <f t="shared" si="346"/>
        <v>2.3098591273938755E-2</v>
      </c>
      <c r="R1614" s="6">
        <f t="shared" si="351"/>
        <v>0.99612392858819443</v>
      </c>
      <c r="S1614" s="6">
        <f t="shared" si="357"/>
        <v>37.700968284107141</v>
      </c>
      <c r="T1614" s="13">
        <f t="shared" si="352"/>
        <v>5.5041188283035725E-2</v>
      </c>
      <c r="U1614" s="67">
        <f t="shared" si="353"/>
        <v>2.6625031104431818E-2</v>
      </c>
      <c r="V1614" s="13">
        <f t="shared" si="354"/>
        <v>2.8416157178603907E-2</v>
      </c>
      <c r="Y1614" s="28"/>
      <c r="Z1614" s="28"/>
    </row>
    <row r="1615" spans="1:26" x14ac:dyDescent="0.35">
      <c r="A1615" s="1">
        <v>2004.11</v>
      </c>
      <c r="B1615" s="2">
        <v>1168.94</v>
      </c>
      <c r="C1615" s="3">
        <f>C1613/3+C1616*2/3</f>
        <v>19.346666666666668</v>
      </c>
      <c r="D1615" s="4">
        <f>(D1613+2*D1616)/3</f>
        <v>58.29</v>
      </c>
      <c r="E1615" s="5">
        <v>191</v>
      </c>
      <c r="F1615" s="3">
        <f t="shared" si="355"/>
        <v>2004.8749999998784</v>
      </c>
      <c r="G1615" s="6">
        <v>4.1900000000000004</v>
      </c>
      <c r="H1615" s="3">
        <f t="shared" si="347"/>
        <v>1864.3613783246076</v>
      </c>
      <c r="I1615" s="3">
        <f t="shared" si="348"/>
        <v>30.85631267015707</v>
      </c>
      <c r="J1615" s="7">
        <f t="shared" si="356"/>
        <v>852478.05859436386</v>
      </c>
      <c r="K1615" s="3">
        <f t="shared" si="349"/>
        <v>92.967667068062838</v>
      </c>
      <c r="L1615" s="7">
        <f t="shared" si="350"/>
        <v>42509.406843349927</v>
      </c>
      <c r="M1615" s="27">
        <f t="shared" si="344"/>
        <v>26.465310814818054</v>
      </c>
      <c r="N1615" s="9"/>
      <c r="O1615" s="10">
        <f t="shared" si="345"/>
        <v>28.582705258099526</v>
      </c>
      <c r="P1615" s="10"/>
      <c r="Q1615" s="29">
        <f t="shared" si="346"/>
        <v>2.0548552436493506E-2</v>
      </c>
      <c r="R1615" s="6">
        <f t="shared" si="351"/>
        <v>1.0002564602904038</v>
      </c>
      <c r="S1615" s="6">
        <f t="shared" si="357"/>
        <v>37.535174420608257</v>
      </c>
      <c r="T1615" s="13">
        <f t="shared" si="352"/>
        <v>5.660356170077252E-2</v>
      </c>
      <c r="U1615" s="67">
        <f t="shared" si="353"/>
        <v>2.7558012304415236E-2</v>
      </c>
      <c r="V1615" s="13">
        <f t="shared" si="354"/>
        <v>2.9045549396357284E-2</v>
      </c>
      <c r="Y1615" s="28"/>
      <c r="Z1615" s="28"/>
    </row>
    <row r="1616" spans="1:26" x14ac:dyDescent="0.35">
      <c r="A1616" s="1">
        <v>2004.12</v>
      </c>
      <c r="B1616" s="2">
        <v>1199.21</v>
      </c>
      <c r="C1616" s="3">
        <v>19.440000000000001</v>
      </c>
      <c r="D1616" s="4">
        <v>58.55</v>
      </c>
      <c r="E1616" s="5">
        <v>190.3</v>
      </c>
      <c r="F1616" s="3">
        <f t="shared" si="355"/>
        <v>2004.9583333332116</v>
      </c>
      <c r="G1616" s="6">
        <v>4.2300000000000004</v>
      </c>
      <c r="H1616" s="3">
        <f t="shared" si="347"/>
        <v>1919.6749505517605</v>
      </c>
      <c r="I1616" s="3">
        <f t="shared" si="348"/>
        <v>31.119221019442989</v>
      </c>
      <c r="J1616" s="7">
        <f t="shared" si="356"/>
        <v>878955.92477775295</v>
      </c>
      <c r="K1616" s="3">
        <f t="shared" si="349"/>
        <v>93.725843142406717</v>
      </c>
      <c r="L1616" s="7">
        <f t="shared" si="350"/>
        <v>42913.976197444506</v>
      </c>
      <c r="M1616" s="27">
        <f t="shared" si="344"/>
        <v>27.14480869474124</v>
      </c>
      <c r="N1616" s="9"/>
      <c r="O1616" s="10">
        <f t="shared" si="345"/>
        <v>29.312639184857204</v>
      </c>
      <c r="P1616" s="10"/>
      <c r="Q1616" s="29">
        <f t="shared" si="346"/>
        <v>1.8826546160026013E-2</v>
      </c>
      <c r="R1616" s="6">
        <f t="shared" si="351"/>
        <v>1.0043341768892575</v>
      </c>
      <c r="S1616" s="6">
        <f t="shared" si="357"/>
        <v>37.682905591944504</v>
      </c>
      <c r="T1616" s="13">
        <f t="shared" si="352"/>
        <v>5.464333817142597E-2</v>
      </c>
      <c r="U1616" s="67">
        <f t="shared" si="353"/>
        <v>2.902830085357011E-2</v>
      </c>
      <c r="V1616" s="13">
        <f t="shared" si="354"/>
        <v>2.561503731785586E-2</v>
      </c>
      <c r="Y1616" s="28"/>
      <c r="Z1616" s="28"/>
    </row>
    <row r="1617" spans="1:26" x14ac:dyDescent="0.35">
      <c r="A1617" s="1">
        <v>2005.01</v>
      </c>
      <c r="B1617" s="2">
        <v>1181.4100000000001</v>
      </c>
      <c r="C1617" s="3">
        <f>C1616*2/3+C1619/3</f>
        <v>19.703333333333333</v>
      </c>
      <c r="D1617" s="4">
        <f>(2*D1616+D1619)/3</f>
        <v>59.106666666666662</v>
      </c>
      <c r="E1617" s="5">
        <v>190.7</v>
      </c>
      <c r="F1617" s="3">
        <f t="shared" si="355"/>
        <v>2005.0416666665449</v>
      </c>
      <c r="G1617" s="6">
        <v>4.22</v>
      </c>
      <c r="H1617" s="3">
        <f t="shared" si="347"/>
        <v>1887.2141944939701</v>
      </c>
      <c r="I1617" s="3">
        <f t="shared" si="348"/>
        <v>31.47460267435763</v>
      </c>
      <c r="J1617" s="7">
        <f t="shared" si="356"/>
        <v>865294.14583413478</v>
      </c>
      <c r="K1617" s="3">
        <f t="shared" si="349"/>
        <v>94.418483272155214</v>
      </c>
      <c r="L1617" s="7">
        <f t="shared" si="350"/>
        <v>43291.196660292568</v>
      </c>
      <c r="M1617" s="27">
        <f t="shared" si="344"/>
        <v>26.587250697970394</v>
      </c>
      <c r="N1617" s="9"/>
      <c r="O1617" s="10">
        <f t="shared" si="345"/>
        <v>28.707356524065645</v>
      </c>
      <c r="P1617" s="10"/>
      <c r="Q1617" s="29">
        <f t="shared" si="346"/>
        <v>1.9504478510848432E-2</v>
      </c>
      <c r="R1617" s="6">
        <f t="shared" si="351"/>
        <v>1.0075719517031356</v>
      </c>
      <c r="S1617" s="6">
        <f t="shared" si="357"/>
        <v>37.766846163516355</v>
      </c>
      <c r="T1617" s="13">
        <f t="shared" si="352"/>
        <v>5.5618116303462584E-2</v>
      </c>
      <c r="U1617" s="67">
        <f t="shared" si="353"/>
        <v>3.2499554491798088E-2</v>
      </c>
      <c r="V1617" s="13">
        <f t="shared" si="354"/>
        <v>2.3118561811664495E-2</v>
      </c>
      <c r="Y1617" s="28"/>
      <c r="Z1617" s="28"/>
    </row>
    <row r="1618" spans="1:26" x14ac:dyDescent="0.35">
      <c r="A1618" s="1">
        <v>2005.02</v>
      </c>
      <c r="B1618" s="2">
        <v>1199.6300000000001</v>
      </c>
      <c r="C1618" s="3">
        <f>C1616/3+C1619*2/3</f>
        <v>19.966666666666669</v>
      </c>
      <c r="D1618" s="4">
        <f>(D1616+2*D1619)/3</f>
        <v>59.663333333333334</v>
      </c>
      <c r="E1618" s="5">
        <v>191.8</v>
      </c>
      <c r="F1618" s="3">
        <f t="shared" si="355"/>
        <v>2005.1249999998781</v>
      </c>
      <c r="G1618" s="6">
        <v>4.17</v>
      </c>
      <c r="H1618" s="3">
        <f t="shared" si="347"/>
        <v>1905.3289221584987</v>
      </c>
      <c r="I1618" s="3">
        <f t="shared" si="348"/>
        <v>31.712334202294059</v>
      </c>
      <c r="J1618" s="7">
        <f t="shared" si="356"/>
        <v>874811.49471194856</v>
      </c>
      <c r="K1618" s="3">
        <f t="shared" si="349"/>
        <v>94.761113503649639</v>
      </c>
      <c r="L1618" s="7">
        <f t="shared" si="350"/>
        <v>43508.556648992235</v>
      </c>
      <c r="M1618" s="27">
        <f t="shared" si="344"/>
        <v>26.744863128101194</v>
      </c>
      <c r="N1618" s="9"/>
      <c r="O1618" s="10">
        <f t="shared" si="345"/>
        <v>28.874110081209508</v>
      </c>
      <c r="P1618" s="10"/>
      <c r="Q1618" s="29">
        <f t="shared" si="346"/>
        <v>1.9963856578660857E-2</v>
      </c>
      <c r="R1618" s="6">
        <f t="shared" si="351"/>
        <v>0.97711593128835439</v>
      </c>
      <c r="S1618" s="6">
        <f t="shared" si="357"/>
        <v>37.834576648445463</v>
      </c>
      <c r="T1618" s="13">
        <f t="shared" si="352"/>
        <v>5.6951922024699675E-2</v>
      </c>
      <c r="U1618" s="67">
        <f t="shared" si="353"/>
        <v>3.1098001625380567E-2</v>
      </c>
      <c r="V1618" s="13">
        <f t="shared" si="354"/>
        <v>2.5853920399319108E-2</v>
      </c>
      <c r="Y1618" s="28"/>
      <c r="Z1618" s="28"/>
    </row>
    <row r="1619" spans="1:26" x14ac:dyDescent="0.35">
      <c r="A1619" s="1">
        <v>2005.03</v>
      </c>
      <c r="B1619" s="2">
        <v>1194.9000000000001</v>
      </c>
      <c r="C1619" s="3">
        <v>20.23</v>
      </c>
      <c r="D1619" s="4">
        <v>60.22</v>
      </c>
      <c r="E1619" s="5">
        <v>193.3</v>
      </c>
      <c r="F1619" s="3">
        <f t="shared" si="355"/>
        <v>2005.2083333332114</v>
      </c>
      <c r="G1619" s="6">
        <v>4.5</v>
      </c>
      <c r="H1619" s="3">
        <f t="shared" si="347"/>
        <v>1883.0894573202277</v>
      </c>
      <c r="I1619" s="3">
        <f t="shared" si="348"/>
        <v>31.881245059493018</v>
      </c>
      <c r="J1619" s="7">
        <f t="shared" si="356"/>
        <v>865820.3090043877</v>
      </c>
      <c r="K1619" s="3">
        <f t="shared" si="349"/>
        <v>94.903043869632683</v>
      </c>
      <c r="L1619" s="7">
        <f t="shared" si="350"/>
        <v>43635.198768302129</v>
      </c>
      <c r="M1619" s="27">
        <f t="shared" si="344"/>
        <v>26.33914213105793</v>
      </c>
      <c r="N1619" s="9"/>
      <c r="O1619" s="10">
        <f t="shared" si="345"/>
        <v>28.433346549933539</v>
      </c>
      <c r="P1619" s="10"/>
      <c r="Q1619" s="29">
        <f t="shared" si="346"/>
        <v>1.7699015247125013E-2</v>
      </c>
      <c r="R1619" s="6">
        <f t="shared" si="351"/>
        <v>1.0166250288760423</v>
      </c>
      <c r="S1619" s="6">
        <f t="shared" si="357"/>
        <v>36.681891490201565</v>
      </c>
      <c r="T1619" s="13">
        <f t="shared" si="352"/>
        <v>5.7477220687164765E-2</v>
      </c>
      <c r="U1619" s="67">
        <f t="shared" si="353"/>
        <v>3.3293118542925937E-2</v>
      </c>
      <c r="V1619" s="13">
        <f t="shared" si="354"/>
        <v>2.4184102144238828E-2</v>
      </c>
      <c r="Y1619" s="28"/>
      <c r="Z1619" s="28"/>
    </row>
    <row r="1620" spans="1:26" x14ac:dyDescent="0.35">
      <c r="A1620" s="1">
        <v>2005.04</v>
      </c>
      <c r="B1620" s="2">
        <v>1164.43</v>
      </c>
      <c r="C1620" s="3">
        <f>C1619*2/3+C1622/3</f>
        <v>20.463333333333331</v>
      </c>
      <c r="D1620" s="4">
        <f>(2*D1619+D1622)/3</f>
        <v>61.233333333333327</v>
      </c>
      <c r="E1620" s="5">
        <v>194.6</v>
      </c>
      <c r="F1620" s="3">
        <f t="shared" si="355"/>
        <v>2005.2916666665446</v>
      </c>
      <c r="G1620" s="6">
        <v>4.34</v>
      </c>
      <c r="H1620" s="3">
        <f t="shared" si="347"/>
        <v>1822.8116468139776</v>
      </c>
      <c r="I1620" s="3">
        <f t="shared" si="348"/>
        <v>32.033529136690646</v>
      </c>
      <c r="J1620" s="7">
        <f t="shared" si="356"/>
        <v>839332.7308474225</v>
      </c>
      <c r="K1620" s="3">
        <f t="shared" si="349"/>
        <v>95.855339671120234</v>
      </c>
      <c r="L1620" s="7">
        <f t="shared" si="350"/>
        <v>44137.595978768288</v>
      </c>
      <c r="M1620" s="27">
        <f t="shared" si="344"/>
        <v>25.408922569114477</v>
      </c>
      <c r="N1620" s="9"/>
      <c r="O1620" s="10">
        <f t="shared" si="345"/>
        <v>27.427971644284654</v>
      </c>
      <c r="P1620" s="10"/>
      <c r="Q1620" s="29">
        <f t="shared" si="346"/>
        <v>2.1038014357879511E-2</v>
      </c>
      <c r="R1620" s="6">
        <f t="shared" si="351"/>
        <v>1.0198604266323901</v>
      </c>
      <c r="S1620" s="6">
        <f t="shared" si="357"/>
        <v>37.04260644820792</v>
      </c>
      <c r="T1620" s="13">
        <f t="shared" si="352"/>
        <v>6.1481775762652902E-2</v>
      </c>
      <c r="U1620" s="67">
        <f t="shared" si="353"/>
        <v>3.3173380546325903E-2</v>
      </c>
      <c r="V1620" s="13">
        <f t="shared" si="354"/>
        <v>2.8308395216326998E-2</v>
      </c>
      <c r="Y1620" s="28"/>
      <c r="Z1620" s="28"/>
    </row>
    <row r="1621" spans="1:26" x14ac:dyDescent="0.35">
      <c r="A1621" s="1">
        <v>2005.05</v>
      </c>
      <c r="B1621" s="2">
        <v>1178.28</v>
      </c>
      <c r="C1621" s="3">
        <f>C1619/3+C1622*2/3</f>
        <v>20.696666666666665</v>
      </c>
      <c r="D1621" s="4">
        <f>(D1619+2*D1622)/3</f>
        <v>62.24666666666667</v>
      </c>
      <c r="E1621" s="5">
        <v>194.4</v>
      </c>
      <c r="F1621" s="3">
        <f t="shared" si="355"/>
        <v>2005.3749999998779</v>
      </c>
      <c r="G1621" s="6">
        <v>4.1399999999999997</v>
      </c>
      <c r="H1621" s="3">
        <f t="shared" si="347"/>
        <v>1846.3902166666667</v>
      </c>
      <c r="I1621" s="3">
        <f t="shared" si="348"/>
        <v>32.432123816872426</v>
      </c>
      <c r="J1621" s="7">
        <f t="shared" si="356"/>
        <v>851434.20645335771</v>
      </c>
      <c r="K1621" s="3">
        <f t="shared" si="349"/>
        <v>97.541871502057617</v>
      </c>
      <c r="L1621" s="7">
        <f t="shared" si="350"/>
        <v>44979.920933649053</v>
      </c>
      <c r="M1621" s="27">
        <f t="shared" si="344"/>
        <v>25.650230187182981</v>
      </c>
      <c r="N1621" s="9"/>
      <c r="O1621" s="10">
        <f t="shared" si="345"/>
        <v>27.686995391999133</v>
      </c>
      <c r="P1621" s="10"/>
      <c r="Q1621" s="29">
        <f t="shared" si="346"/>
        <v>2.2360152666665606E-2</v>
      </c>
      <c r="R1621" s="6">
        <f t="shared" si="351"/>
        <v>1.0148949310235778</v>
      </c>
      <c r="S1621" s="6">
        <f t="shared" si="357"/>
        <v>37.817154967713208</v>
      </c>
      <c r="T1621" s="13">
        <f t="shared" si="352"/>
        <v>6.0458400466879558E-2</v>
      </c>
      <c r="U1621" s="67">
        <f t="shared" si="353"/>
        <v>2.8273076400222363E-2</v>
      </c>
      <c r="V1621" s="13">
        <f t="shared" si="354"/>
        <v>3.2185324066657195E-2</v>
      </c>
      <c r="Y1621" s="28"/>
      <c r="Z1621" s="28"/>
    </row>
    <row r="1622" spans="1:26" x14ac:dyDescent="0.35">
      <c r="A1622" s="1">
        <v>2005.06</v>
      </c>
      <c r="B1622" s="2">
        <v>1202.25</v>
      </c>
      <c r="C1622" s="3">
        <v>20.93</v>
      </c>
      <c r="D1622" s="4">
        <v>63.26</v>
      </c>
      <c r="E1622" s="5">
        <v>194.5</v>
      </c>
      <c r="F1622" s="3">
        <f t="shared" si="355"/>
        <v>2005.4583333332112</v>
      </c>
      <c r="G1622" s="6">
        <v>4</v>
      </c>
      <c r="H1622" s="3">
        <f t="shared" si="347"/>
        <v>1882.9831118251927</v>
      </c>
      <c r="I1622" s="3">
        <f t="shared" si="348"/>
        <v>32.780899588688946</v>
      </c>
      <c r="J1622" s="7">
        <f t="shared" si="356"/>
        <v>869568.15268959117</v>
      </c>
      <c r="K1622" s="3">
        <f t="shared" si="349"/>
        <v>99.07882025706941</v>
      </c>
      <c r="L1622" s="7">
        <f t="shared" si="350"/>
        <v>45754.943929418623</v>
      </c>
      <c r="M1622" s="27">
        <f t="shared" si="344"/>
        <v>26.068394871883999</v>
      </c>
      <c r="N1622" s="9"/>
      <c r="O1622" s="10">
        <f t="shared" si="345"/>
        <v>28.136067840768266</v>
      </c>
      <c r="P1622" s="10"/>
      <c r="Q1622" s="29">
        <f t="shared" si="346"/>
        <v>2.2985694371145317E-2</v>
      </c>
      <c r="R1622" s="6">
        <f t="shared" si="351"/>
        <v>0.98874108437880004</v>
      </c>
      <c r="S1622" s="6">
        <f t="shared" si="357"/>
        <v>38.360706009003827</v>
      </c>
      <c r="T1622" s="13">
        <f t="shared" si="352"/>
        <v>5.739561952077854E-2</v>
      </c>
      <c r="U1622" s="67">
        <f t="shared" si="353"/>
        <v>2.5178020891750252E-2</v>
      </c>
      <c r="V1622" s="13">
        <f t="shared" si="354"/>
        <v>3.2217598629028288E-2</v>
      </c>
      <c r="Y1622" s="28"/>
      <c r="Z1622" s="28"/>
    </row>
    <row r="1623" spans="1:26" x14ac:dyDescent="0.35">
      <c r="A1623" s="1">
        <v>2005.07</v>
      </c>
      <c r="B1623" s="2">
        <v>1222.24</v>
      </c>
      <c r="C1623" s="3">
        <f>C1622*2/3+C1625/3</f>
        <v>21.11</v>
      </c>
      <c r="D1623" s="4">
        <f>(2*D1622+D1625)/3</f>
        <v>64.33</v>
      </c>
      <c r="E1623" s="5">
        <v>195.4</v>
      </c>
      <c r="F1623" s="3">
        <f t="shared" si="355"/>
        <v>2005.5416666665444</v>
      </c>
      <c r="G1623" s="6">
        <v>4.18</v>
      </c>
      <c r="H1623" s="3">
        <f t="shared" si="347"/>
        <v>1905.4746620266119</v>
      </c>
      <c r="I1623" s="3">
        <f t="shared" si="348"/>
        <v>32.910533213920168</v>
      </c>
      <c r="J1623" s="7">
        <f t="shared" si="356"/>
        <v>881221.34539192799</v>
      </c>
      <c r="K1623" s="3">
        <f t="shared" si="349"/>
        <v>100.2906016888434</v>
      </c>
      <c r="L1623" s="7">
        <f t="shared" si="350"/>
        <v>46381.209213462767</v>
      </c>
      <c r="M1623" s="27">
        <f t="shared" si="344"/>
        <v>26.287871091254758</v>
      </c>
      <c r="N1623" s="9"/>
      <c r="O1623" s="10">
        <f t="shared" si="345"/>
        <v>28.36990506263929</v>
      </c>
      <c r="P1623" s="10"/>
      <c r="Q1623" s="29">
        <f t="shared" si="346"/>
        <v>2.133855847262453E-2</v>
      </c>
      <c r="R1623" s="6">
        <f t="shared" si="351"/>
        <v>0.9970219160367334</v>
      </c>
      <c r="S1623" s="6">
        <f t="shared" si="357"/>
        <v>37.754108383126542</v>
      </c>
      <c r="T1623" s="13">
        <f t="shared" si="352"/>
        <v>5.5898816439845511E-2</v>
      </c>
      <c r="U1623" s="67">
        <f t="shared" si="353"/>
        <v>2.7370579299674125E-2</v>
      </c>
      <c r="V1623" s="13">
        <f t="shared" si="354"/>
        <v>2.8528237140171386E-2</v>
      </c>
      <c r="Y1623" s="28"/>
      <c r="Z1623" s="28"/>
    </row>
    <row r="1624" spans="1:26" x14ac:dyDescent="0.35">
      <c r="A1624" s="1">
        <v>2005.08</v>
      </c>
      <c r="B1624" s="2">
        <v>1224.27</v>
      </c>
      <c r="C1624" s="3">
        <f>C1622/3+C1625*2/3</f>
        <v>21.29</v>
      </c>
      <c r="D1624" s="4">
        <f>(D1622+2*D1625)/3</f>
        <v>65.399999999999991</v>
      </c>
      <c r="E1624" s="5">
        <v>196.4</v>
      </c>
      <c r="F1624" s="3">
        <f t="shared" si="355"/>
        <v>2005.6249999998777</v>
      </c>
      <c r="G1624" s="6">
        <v>4.26</v>
      </c>
      <c r="H1624" s="3">
        <f t="shared" si="347"/>
        <v>1898.9213127800406</v>
      </c>
      <c r="I1624" s="3">
        <f t="shared" si="348"/>
        <v>33.022155855397145</v>
      </c>
      <c r="J1624" s="7">
        <f t="shared" si="356"/>
        <v>879463.27135972283</v>
      </c>
      <c r="K1624" s="3">
        <f t="shared" si="349"/>
        <v>101.43959572301425</v>
      </c>
      <c r="L1624" s="7">
        <f t="shared" si="350"/>
        <v>46980.566334979922</v>
      </c>
      <c r="M1624" s="27">
        <f t="shared" si="344"/>
        <v>26.104381410936156</v>
      </c>
      <c r="N1624" s="9"/>
      <c r="O1624" s="10">
        <f t="shared" si="345"/>
        <v>28.168980742317448</v>
      </c>
      <c r="P1624" s="10"/>
      <c r="Q1624" s="29">
        <f t="shared" si="346"/>
        <v>2.1060729884604688E-2</v>
      </c>
      <c r="R1624" s="6">
        <f t="shared" si="351"/>
        <v>1.0084095692450887</v>
      </c>
      <c r="S1624" s="6">
        <f t="shared" si="357"/>
        <v>37.450015263136507</v>
      </c>
      <c r="T1624" s="13">
        <f t="shared" si="352"/>
        <v>5.3671331073348982E-2</v>
      </c>
      <c r="U1624" s="67">
        <f t="shared" si="353"/>
        <v>2.9910745051840548E-2</v>
      </c>
      <c r="V1624" s="13">
        <f t="shared" si="354"/>
        <v>2.3760586021508434E-2</v>
      </c>
      <c r="Y1624" s="28"/>
      <c r="Z1624" s="28"/>
    </row>
    <row r="1625" spans="1:26" x14ac:dyDescent="0.35">
      <c r="A1625" s="1">
        <v>2005.09</v>
      </c>
      <c r="B1625" s="2">
        <v>1225.92</v>
      </c>
      <c r="C1625" s="3">
        <v>21.47</v>
      </c>
      <c r="D1625" s="4">
        <v>66.47</v>
      </c>
      <c r="E1625" s="5">
        <v>198.8</v>
      </c>
      <c r="F1625" s="3">
        <f t="shared" si="355"/>
        <v>2005.7083333332109</v>
      </c>
      <c r="G1625" s="6">
        <v>4.2</v>
      </c>
      <c r="H1625" s="3">
        <f t="shared" si="347"/>
        <v>1878.5250688128774</v>
      </c>
      <c r="I1625" s="3">
        <f t="shared" si="348"/>
        <v>32.899319064386319</v>
      </c>
      <c r="J1625" s="7">
        <f t="shared" si="356"/>
        <v>871286.7333918286</v>
      </c>
      <c r="K1625" s="3">
        <f t="shared" si="349"/>
        <v>101.85457560362173</v>
      </c>
      <c r="L1625" s="7">
        <f t="shared" si="350"/>
        <v>47241.605625615732</v>
      </c>
      <c r="M1625" s="27">
        <f t="shared" si="344"/>
        <v>25.730122990164482</v>
      </c>
      <c r="N1625" s="9"/>
      <c r="O1625" s="10">
        <f t="shared" si="345"/>
        <v>27.762463408465592</v>
      </c>
      <c r="P1625" s="10"/>
      <c r="Q1625" s="29">
        <f t="shared" si="346"/>
        <v>2.3262867961467378E-2</v>
      </c>
      <c r="R1625" s="6">
        <f t="shared" si="351"/>
        <v>0.98269385516983099</v>
      </c>
      <c r="S1625" s="6">
        <f t="shared" si="357"/>
        <v>37.309038824996478</v>
      </c>
      <c r="T1625" s="13">
        <f t="shared" si="352"/>
        <v>4.9968023993407273E-2</v>
      </c>
      <c r="U1625" s="67">
        <f t="shared" si="353"/>
        <v>3.0645968380443867E-2</v>
      </c>
      <c r="V1625" s="13">
        <f t="shared" si="354"/>
        <v>1.9322055612963407E-2</v>
      </c>
      <c r="Y1625" s="28"/>
      <c r="Z1625" s="28"/>
    </row>
    <row r="1626" spans="1:26" x14ac:dyDescent="0.35">
      <c r="A1626" s="1">
        <v>2005.1</v>
      </c>
      <c r="B1626" s="2">
        <v>1191.96</v>
      </c>
      <c r="C1626" s="3">
        <f>C1625*2/3+C1628/3</f>
        <v>21.72</v>
      </c>
      <c r="D1626" s="4">
        <f>(2*D1625+D1628)/3</f>
        <v>67.589999999999989</v>
      </c>
      <c r="E1626" s="5">
        <v>199.2</v>
      </c>
      <c r="F1626" s="3">
        <f t="shared" si="355"/>
        <v>2005.7916666665442</v>
      </c>
      <c r="G1626" s="6">
        <v>4.46</v>
      </c>
      <c r="H1626" s="3">
        <f t="shared" si="347"/>
        <v>1822.8191909638558</v>
      </c>
      <c r="I1626" s="3">
        <f t="shared" si="348"/>
        <v>33.215571686746991</v>
      </c>
      <c r="J1626" s="7">
        <f t="shared" si="356"/>
        <v>846733.37366926961</v>
      </c>
      <c r="K1626" s="3">
        <f t="shared" si="349"/>
        <v>103.36282183734939</v>
      </c>
      <c r="L1626" s="7">
        <f t="shared" si="350"/>
        <v>48013.950741892273</v>
      </c>
      <c r="M1626" s="27">
        <f t="shared" si="344"/>
        <v>24.876538723647972</v>
      </c>
      <c r="N1626" s="9"/>
      <c r="O1626" s="10">
        <f t="shared" si="345"/>
        <v>26.840542701863491</v>
      </c>
      <c r="P1626" s="10"/>
      <c r="Q1626" s="29">
        <f t="shared" si="346"/>
        <v>2.1868312584124631E-2</v>
      </c>
      <c r="R1626" s="6">
        <f t="shared" si="351"/>
        <v>0.99733837244767443</v>
      </c>
      <c r="S1626" s="6">
        <f t="shared" si="357"/>
        <v>36.589741984380517</v>
      </c>
      <c r="T1626" s="13">
        <f t="shared" si="352"/>
        <v>5.7482359500422575E-2</v>
      </c>
      <c r="U1626" s="67">
        <f t="shared" si="353"/>
        <v>3.3807301290092795E-2</v>
      </c>
      <c r="V1626" s="13">
        <f t="shared" si="354"/>
        <v>2.367505821032978E-2</v>
      </c>
      <c r="Y1626" s="28"/>
      <c r="Z1626" s="28"/>
    </row>
    <row r="1627" spans="1:26" x14ac:dyDescent="0.35">
      <c r="A1627" s="1">
        <v>2005.11</v>
      </c>
      <c r="B1627" s="2">
        <v>1237.3699999999999</v>
      </c>
      <c r="C1627" s="3">
        <f>C1625/3+C1628*2/3</f>
        <v>21.97</v>
      </c>
      <c r="D1627" s="4">
        <f>(D1625+2*D1628)/3</f>
        <v>68.709999999999994</v>
      </c>
      <c r="E1627" s="5">
        <v>197.6</v>
      </c>
      <c r="F1627" s="3">
        <f t="shared" si="355"/>
        <v>2005.8749999998774</v>
      </c>
      <c r="G1627" s="6">
        <v>4.54</v>
      </c>
      <c r="H1627" s="3">
        <f t="shared" si="347"/>
        <v>1907.5849480263159</v>
      </c>
      <c r="I1627" s="3">
        <f t="shared" si="348"/>
        <v>33.869934868421055</v>
      </c>
      <c r="J1627" s="7">
        <f t="shared" si="356"/>
        <v>887419.74353425635</v>
      </c>
      <c r="K1627" s="3">
        <f t="shared" si="349"/>
        <v>105.92640986842106</v>
      </c>
      <c r="L1627" s="7">
        <f t="shared" si="350"/>
        <v>49277.58922411142</v>
      </c>
      <c r="M1627" s="27">
        <f t="shared" si="344"/>
        <v>25.931783309069033</v>
      </c>
      <c r="N1627" s="9"/>
      <c r="O1627" s="10">
        <f t="shared" si="345"/>
        <v>27.977205472367253</v>
      </c>
      <c r="P1627" s="10"/>
      <c r="Q1627" s="29">
        <f t="shared" si="346"/>
        <v>1.8671943606583932E-2</v>
      </c>
      <c r="R1627" s="6">
        <f t="shared" si="351"/>
        <v>1.0093824010189034</v>
      </c>
      <c r="S1627" s="6">
        <f t="shared" si="357"/>
        <v>36.787838364480244</v>
      </c>
      <c r="T1627" s="13">
        <f t="shared" si="352"/>
        <v>5.5801809035166627E-2</v>
      </c>
      <c r="U1627" s="67">
        <f t="shared" si="353"/>
        <v>3.1892122594934902E-2</v>
      </c>
      <c r="V1627" s="13">
        <f t="shared" si="354"/>
        <v>2.3909686440231726E-2</v>
      </c>
      <c r="Y1627" s="28"/>
      <c r="Z1627" s="28"/>
    </row>
    <row r="1628" spans="1:26" x14ac:dyDescent="0.35">
      <c r="A1628" s="1">
        <v>2005.12</v>
      </c>
      <c r="B1628" s="2">
        <v>1262.07</v>
      </c>
      <c r="C1628" s="3">
        <v>22.22</v>
      </c>
      <c r="D1628" s="4">
        <v>69.83</v>
      </c>
      <c r="E1628" s="5">
        <v>196.8</v>
      </c>
      <c r="F1628" s="3">
        <f t="shared" si="355"/>
        <v>2005.9583333332107</v>
      </c>
      <c r="G1628" s="6">
        <v>4.47</v>
      </c>
      <c r="H1628" s="3">
        <f t="shared" si="347"/>
        <v>1953.572774542683</v>
      </c>
      <c r="I1628" s="3">
        <f t="shared" si="348"/>
        <v>34.39459542682927</v>
      </c>
      <c r="J1628" s="7">
        <f t="shared" si="356"/>
        <v>910146.93174087454</v>
      </c>
      <c r="K1628" s="3">
        <f t="shared" si="349"/>
        <v>108.09066600609756</v>
      </c>
      <c r="L1628" s="7">
        <f t="shared" si="350"/>
        <v>50358.189516798011</v>
      </c>
      <c r="M1628" s="27">
        <f t="shared" si="344"/>
        <v>26.443803114292415</v>
      </c>
      <c r="N1628" s="9"/>
      <c r="O1628" s="10">
        <f t="shared" si="345"/>
        <v>28.527159043907691</v>
      </c>
      <c r="P1628" s="10"/>
      <c r="Q1628" s="29">
        <f t="shared" si="346"/>
        <v>1.8276088055812573E-2</v>
      </c>
      <c r="R1628" s="6">
        <f t="shared" si="351"/>
        <v>1.0077335841687871</v>
      </c>
      <c r="S1628" s="6">
        <f t="shared" si="357"/>
        <v>37.283943757352425</v>
      </c>
      <c r="T1628" s="13">
        <f t="shared" si="352"/>
        <v>5.2329286893485483E-2</v>
      </c>
      <c r="U1628" s="67">
        <f t="shared" si="353"/>
        <v>3.124029164453046E-2</v>
      </c>
      <c r="V1628" s="13">
        <f t="shared" si="354"/>
        <v>2.1088995248955023E-2</v>
      </c>
      <c r="Y1628" s="28"/>
      <c r="Z1628" s="28"/>
    </row>
    <row r="1629" spans="1:26" x14ac:dyDescent="0.35">
      <c r="A1629" s="1">
        <v>2006.01</v>
      </c>
      <c r="B1629" s="2">
        <v>1278.73</v>
      </c>
      <c r="C1629" s="3">
        <f>C1628*2/3+C1631/3</f>
        <v>22.406666666666666</v>
      </c>
      <c r="D1629" s="4">
        <f>(2*D1628+D1631)/3</f>
        <v>70.776666666666657</v>
      </c>
      <c r="E1629" s="5">
        <v>198.3</v>
      </c>
      <c r="F1629" s="3">
        <f t="shared" si="355"/>
        <v>2006.041666666544</v>
      </c>
      <c r="G1629" s="6">
        <v>4.42</v>
      </c>
      <c r="H1629" s="3">
        <f t="shared" si="347"/>
        <v>1964.3885081694405</v>
      </c>
      <c r="I1629" s="3">
        <f t="shared" si="348"/>
        <v>34.421182349974785</v>
      </c>
      <c r="J1629" s="7">
        <f t="shared" si="356"/>
        <v>916522.22596885415</v>
      </c>
      <c r="K1629" s="3">
        <f t="shared" si="349"/>
        <v>108.72730806858294</v>
      </c>
      <c r="L1629" s="7">
        <f t="shared" si="350"/>
        <v>50728.760629678603</v>
      </c>
      <c r="M1629" s="27">
        <f t="shared" si="344"/>
        <v>26.468702626685729</v>
      </c>
      <c r="N1629" s="9"/>
      <c r="O1629" s="10">
        <f t="shared" si="345"/>
        <v>28.551311891344518</v>
      </c>
      <c r="P1629" s="10"/>
      <c r="Q1629" s="29">
        <f t="shared" si="346"/>
        <v>1.8919623016402383E-2</v>
      </c>
      <c r="R1629" s="6">
        <f t="shared" si="351"/>
        <v>0.99174056426319435</v>
      </c>
      <c r="S1629" s="6">
        <f t="shared" si="357"/>
        <v>37.288074390470527</v>
      </c>
      <c r="T1629" s="13">
        <f t="shared" si="352"/>
        <v>4.4469015754845964E-2</v>
      </c>
      <c r="U1629" s="67">
        <f t="shared" si="353"/>
        <v>3.2624382721495815E-2</v>
      </c>
      <c r="V1629" s="13">
        <f t="shared" si="354"/>
        <v>1.1844633033350149E-2</v>
      </c>
      <c r="Y1629" s="28"/>
      <c r="Z1629" s="28"/>
    </row>
    <row r="1630" spans="1:26" x14ac:dyDescent="0.35">
      <c r="A1630" s="1">
        <v>2006.02</v>
      </c>
      <c r="B1630" s="2">
        <v>1276.6500000000001</v>
      </c>
      <c r="C1630" s="3">
        <f>C1628/3+C1631*2/3</f>
        <v>22.593333333333334</v>
      </c>
      <c r="D1630" s="4">
        <f>(D1628+2*D1631)/3</f>
        <v>71.723333333333343</v>
      </c>
      <c r="E1630" s="5">
        <v>198.7</v>
      </c>
      <c r="F1630" s="3">
        <f t="shared" si="355"/>
        <v>2006.1249999998772</v>
      </c>
      <c r="G1630" s="6">
        <v>4.57</v>
      </c>
      <c r="H1630" s="3">
        <f t="shared" si="347"/>
        <v>1957.2451577755412</v>
      </c>
      <c r="I1630" s="3">
        <f t="shared" si="348"/>
        <v>34.638070156014095</v>
      </c>
      <c r="J1630" s="7">
        <f t="shared" si="356"/>
        <v>914536.11546977924</v>
      </c>
      <c r="K1630" s="3">
        <f t="shared" si="349"/>
        <v>109.9597750880725</v>
      </c>
      <c r="L1630" s="7">
        <f t="shared" si="350"/>
        <v>51379.452986496544</v>
      </c>
      <c r="M1630" s="27">
        <f t="shared" si="344"/>
        <v>26.249624763583302</v>
      </c>
      <c r="N1630" s="9"/>
      <c r="O1630" s="10">
        <f t="shared" si="345"/>
        <v>28.312953220671481</v>
      </c>
      <c r="P1630" s="10"/>
      <c r="Q1630" s="29">
        <f t="shared" si="346"/>
        <v>1.7610058371500766E-2</v>
      </c>
      <c r="R1630" s="6">
        <f t="shared" si="351"/>
        <v>0.99194775004269375</v>
      </c>
      <c r="S1630" s="6">
        <f t="shared" si="357"/>
        <v>36.905651857911145</v>
      </c>
      <c r="T1630" s="13">
        <f t="shared" si="352"/>
        <v>4.4034553541299815E-2</v>
      </c>
      <c r="U1630" s="67">
        <f t="shared" si="353"/>
        <v>3.6654461497916957E-2</v>
      </c>
      <c r="V1630" s="13">
        <f t="shared" si="354"/>
        <v>7.3800920433828576E-3</v>
      </c>
      <c r="Y1630" s="28"/>
      <c r="Z1630" s="28"/>
    </row>
    <row r="1631" spans="1:26" x14ac:dyDescent="0.35">
      <c r="A1631" s="1">
        <v>2006.03</v>
      </c>
      <c r="B1631" s="2">
        <v>1293.74</v>
      </c>
      <c r="C1631" s="3">
        <v>22.78</v>
      </c>
      <c r="D1631" s="4">
        <v>72.67</v>
      </c>
      <c r="E1631" s="5">
        <v>199.8</v>
      </c>
      <c r="F1631" s="3">
        <f t="shared" si="355"/>
        <v>2006.2083333332105</v>
      </c>
      <c r="G1631" s="6">
        <v>4.72</v>
      </c>
      <c r="H1631" s="3">
        <f t="shared" si="347"/>
        <v>1972.5261384384385</v>
      </c>
      <c r="I1631" s="3">
        <f t="shared" si="348"/>
        <v>34.731975075075077</v>
      </c>
      <c r="J1631" s="7">
        <f t="shared" si="356"/>
        <v>923028.65361399692</v>
      </c>
      <c r="K1631" s="3">
        <f t="shared" si="349"/>
        <v>110.7977448948949</v>
      </c>
      <c r="L1631" s="7">
        <f t="shared" si="350"/>
        <v>51846.964813740909</v>
      </c>
      <c r="M1631" s="27">
        <f t="shared" si="344"/>
        <v>26.327837778667689</v>
      </c>
      <c r="N1631" s="9"/>
      <c r="O1631" s="10">
        <f t="shared" si="345"/>
        <v>28.395073733976677</v>
      </c>
      <c r="P1631" s="10"/>
      <c r="Q1631" s="29">
        <f t="shared" si="346"/>
        <v>1.6034756518481297E-2</v>
      </c>
      <c r="R1631" s="6">
        <f t="shared" si="351"/>
        <v>0.98284699774077244</v>
      </c>
      <c r="S1631" s="6">
        <f t="shared" si="357"/>
        <v>36.406930145351232</v>
      </c>
      <c r="T1631" s="13">
        <f t="shared" si="352"/>
        <v>4.9073877031978519E-2</v>
      </c>
      <c r="U1631" s="67">
        <f t="shared" si="353"/>
        <v>3.6739079420016418E-2</v>
      </c>
      <c r="V1631" s="13">
        <f t="shared" si="354"/>
        <v>1.2334797611962101E-2</v>
      </c>
      <c r="Y1631" s="28"/>
      <c r="Z1631" s="28"/>
    </row>
    <row r="1632" spans="1:26" x14ac:dyDescent="0.35">
      <c r="A1632" s="1">
        <v>2006.04</v>
      </c>
      <c r="B1632" s="2">
        <v>1302.17</v>
      </c>
      <c r="C1632" s="3">
        <f>C1631*2/3+C1634/3</f>
        <v>23</v>
      </c>
      <c r="D1632" s="4">
        <f>(2*D1631+D1634)/3</f>
        <v>73.276666666666657</v>
      </c>
      <c r="E1632" s="5">
        <v>201.5</v>
      </c>
      <c r="F1632" s="3">
        <f t="shared" si="355"/>
        <v>2006.2916666665437</v>
      </c>
      <c r="G1632" s="6">
        <v>4.99</v>
      </c>
      <c r="H1632" s="3">
        <f t="shared" si="347"/>
        <v>1968.6290070967743</v>
      </c>
      <c r="I1632" s="3">
        <f t="shared" si="348"/>
        <v>34.771548387096779</v>
      </c>
      <c r="J1632" s="7">
        <f t="shared" si="356"/>
        <v>922560.94408510544</v>
      </c>
      <c r="K1632" s="3">
        <f t="shared" si="349"/>
        <v>110.78013741935483</v>
      </c>
      <c r="L1632" s="7">
        <f t="shared" si="350"/>
        <v>51915.027054385806</v>
      </c>
      <c r="M1632" s="27">
        <f t="shared" si="344"/>
        <v>26.147280943874524</v>
      </c>
      <c r="N1632" s="9"/>
      <c r="O1632" s="10">
        <f t="shared" si="345"/>
        <v>28.198403856607406</v>
      </c>
      <c r="P1632" s="10"/>
      <c r="Q1632" s="29">
        <f t="shared" si="346"/>
        <v>1.407146870183025E-2</v>
      </c>
      <c r="R1632" s="6">
        <f t="shared" si="351"/>
        <v>0.9948378771081009</v>
      </c>
      <c r="S1632" s="6">
        <f t="shared" si="357"/>
        <v>35.480555382954016</v>
      </c>
      <c r="T1632" s="13">
        <f t="shared" si="352"/>
        <v>5.1563544330344158E-2</v>
      </c>
      <c r="U1632" s="67">
        <f t="shared" si="353"/>
        <v>3.9837100654124269E-2</v>
      </c>
      <c r="V1632" s="13">
        <f t="shared" si="354"/>
        <v>1.1726443676219889E-2</v>
      </c>
      <c r="Y1632" s="28"/>
      <c r="Z1632" s="28"/>
    </row>
    <row r="1633" spans="1:26" x14ac:dyDescent="0.35">
      <c r="A1633" s="1">
        <v>2006.05</v>
      </c>
      <c r="B1633" s="2">
        <v>1290.01</v>
      </c>
      <c r="C1633" s="3">
        <f>C1631/3+C1634*2/3</f>
        <v>23.22</v>
      </c>
      <c r="D1633" s="4">
        <f>(D1631+2*D1634)/3</f>
        <v>73.883333333333326</v>
      </c>
      <c r="E1633" s="5">
        <v>202.5</v>
      </c>
      <c r="F1633" s="3">
        <f t="shared" si="355"/>
        <v>2006.374999999877</v>
      </c>
      <c r="G1633" s="31">
        <v>5.1100000000000003</v>
      </c>
      <c r="H1633" s="3">
        <f t="shared" si="347"/>
        <v>1940.6145989629629</v>
      </c>
      <c r="I1633" s="3">
        <f t="shared" si="348"/>
        <v>34.930792000000004</v>
      </c>
      <c r="J1633" s="7">
        <f t="shared" si="356"/>
        <v>910796.65701256448</v>
      </c>
      <c r="K1633" s="3">
        <f t="shared" si="349"/>
        <v>111.14570839506172</v>
      </c>
      <c r="L1633" s="7">
        <f t="shared" si="350"/>
        <v>52164.473925740858</v>
      </c>
      <c r="M1633" s="27">
        <f t="shared" si="344"/>
        <v>25.650640708757336</v>
      </c>
      <c r="N1633" s="9"/>
      <c r="O1633" s="10">
        <f t="shared" si="345"/>
        <v>27.661895284857231</v>
      </c>
      <c r="P1633" s="10"/>
      <c r="Q1633" s="29">
        <f t="shared" si="346"/>
        <v>1.3923101060018123E-2</v>
      </c>
      <c r="R1633" s="6">
        <f t="shared" si="351"/>
        <v>1.0042583333333333</v>
      </c>
      <c r="S1633" s="6">
        <f t="shared" si="357"/>
        <v>35.123092245691687</v>
      </c>
      <c r="T1633" s="13">
        <f t="shared" si="352"/>
        <v>5.2168960402368514E-2</v>
      </c>
      <c r="U1633" s="67">
        <f t="shared" si="353"/>
        <v>4.0627215816082529E-2</v>
      </c>
      <c r="V1633" s="13">
        <f t="shared" si="354"/>
        <v>1.1541744586285985E-2</v>
      </c>
      <c r="Y1633" s="28"/>
      <c r="Z1633" s="28"/>
    </row>
    <row r="1634" spans="1:26" x14ac:dyDescent="0.35">
      <c r="A1634" s="1">
        <v>2006.06</v>
      </c>
      <c r="B1634" s="2">
        <v>1253.17</v>
      </c>
      <c r="C1634" s="3">
        <v>23.44</v>
      </c>
      <c r="D1634" s="4">
        <v>74.489999999999995</v>
      </c>
      <c r="E1634" s="5">
        <v>202.9</v>
      </c>
      <c r="F1634" s="3">
        <f t="shared" si="355"/>
        <v>2006.4583333332102</v>
      </c>
      <c r="G1634" s="31">
        <v>5.1100000000000003</v>
      </c>
      <c r="H1634" s="3">
        <f t="shared" si="347"/>
        <v>1881.478185953672</v>
      </c>
      <c r="I1634" s="3">
        <f t="shared" si="348"/>
        <v>35.192231444061115</v>
      </c>
      <c r="J1634" s="7">
        <f t="shared" si="356"/>
        <v>884418.32988812681</v>
      </c>
      <c r="K1634" s="3">
        <f t="shared" si="349"/>
        <v>111.83742833908329</v>
      </c>
      <c r="L1634" s="7">
        <f t="shared" si="350"/>
        <v>52570.937217908628</v>
      </c>
      <c r="M1634" s="27">
        <f t="shared" si="344"/>
        <v>24.74958224164638</v>
      </c>
      <c r="N1634" s="9"/>
      <c r="O1634" s="10">
        <f t="shared" si="345"/>
        <v>26.690943997751617</v>
      </c>
      <c r="P1634" s="10"/>
      <c r="Q1634" s="29">
        <f t="shared" si="346"/>
        <v>1.5479427109228165E-2</v>
      </c>
      <c r="R1634" s="6">
        <f t="shared" si="351"/>
        <v>1.0058131617159785</v>
      </c>
      <c r="S1634" s="6">
        <f t="shared" si="357"/>
        <v>35.20312105093484</v>
      </c>
      <c r="T1634" s="13">
        <f t="shared" si="352"/>
        <v>5.6040329891981155E-2</v>
      </c>
      <c r="U1634" s="67">
        <f t="shared" si="353"/>
        <v>4.1809899439735343E-2</v>
      </c>
      <c r="V1634" s="13">
        <f t="shared" si="354"/>
        <v>1.4230430452245812E-2</v>
      </c>
      <c r="Y1634" s="28"/>
      <c r="Z1634" s="28"/>
    </row>
    <row r="1635" spans="1:26" x14ac:dyDescent="0.35">
      <c r="A1635" s="1">
        <v>2006.07</v>
      </c>
      <c r="B1635" s="2">
        <v>1260.24</v>
      </c>
      <c r="C1635" s="3">
        <f>C1634*2/3+C1637/3</f>
        <v>23.66</v>
      </c>
      <c r="D1635" s="4">
        <f>(2*D1634+D1637)/3</f>
        <v>75.849999999999994</v>
      </c>
      <c r="E1635" s="5">
        <v>203.5</v>
      </c>
      <c r="F1635" s="3">
        <f t="shared" si="355"/>
        <v>2006.5416666665435</v>
      </c>
      <c r="G1635" s="31">
        <v>5.09</v>
      </c>
      <c r="H1635" s="3">
        <f t="shared" si="347"/>
        <v>1886.5142553316953</v>
      </c>
      <c r="I1635" s="3">
        <f t="shared" si="348"/>
        <v>35.417799213759217</v>
      </c>
      <c r="J1635" s="7">
        <f t="shared" si="356"/>
        <v>888173.0042838566</v>
      </c>
      <c r="K1635" s="3">
        <f t="shared" si="349"/>
        <v>113.54353636363636</v>
      </c>
      <c r="L1635" s="7">
        <f t="shared" si="350"/>
        <v>53456.422883681298</v>
      </c>
      <c r="M1635" s="27">
        <f t="shared" si="344"/>
        <v>24.696786766853304</v>
      </c>
      <c r="N1635" s="9"/>
      <c r="O1635" s="10">
        <f t="shared" si="345"/>
        <v>26.63487402222701</v>
      </c>
      <c r="P1635" s="10"/>
      <c r="Q1635" s="29">
        <f t="shared" si="346"/>
        <v>1.5872540365558525E-2</v>
      </c>
      <c r="R1635" s="6">
        <f t="shared" si="351"/>
        <v>1.020724969466718</v>
      </c>
      <c r="S1635" s="6">
        <f t="shared" si="357"/>
        <v>35.303366135199511</v>
      </c>
      <c r="T1635" s="13">
        <f t="shared" si="352"/>
        <v>5.9195500626261666E-2</v>
      </c>
      <c r="U1635" s="67">
        <f t="shared" si="353"/>
        <v>4.3158297370433418E-2</v>
      </c>
      <c r="V1635" s="13">
        <f t="shared" si="354"/>
        <v>1.6037203255828247E-2</v>
      </c>
      <c r="Y1635" s="28"/>
      <c r="Z1635" s="28"/>
    </row>
    <row r="1636" spans="1:26" x14ac:dyDescent="0.35">
      <c r="A1636" s="1">
        <v>2006.08</v>
      </c>
      <c r="B1636" s="2">
        <v>1287.1500000000001</v>
      </c>
      <c r="C1636" s="3">
        <f>C1634/3+C1637*2/3</f>
        <v>23.88</v>
      </c>
      <c r="D1636" s="4">
        <f>(D1634+2*D1637)/3</f>
        <v>77.209999999999994</v>
      </c>
      <c r="E1636" s="5">
        <v>203.9</v>
      </c>
      <c r="F1636" s="3">
        <f t="shared" si="355"/>
        <v>2006.6249999998768</v>
      </c>
      <c r="G1636" s="31">
        <v>4.88</v>
      </c>
      <c r="H1636" s="3">
        <f t="shared" si="347"/>
        <v>1923.0172503678275</v>
      </c>
      <c r="I1636" s="3">
        <f t="shared" si="348"/>
        <v>35.677001078960274</v>
      </c>
      <c r="J1636" s="7">
        <f t="shared" si="356"/>
        <v>906758.38581676583</v>
      </c>
      <c r="K1636" s="3">
        <f t="shared" si="349"/>
        <v>115.35264879843061</v>
      </c>
      <c r="L1636" s="7">
        <f t="shared" si="350"/>
        <v>54392.118221584496</v>
      </c>
      <c r="M1636" s="27">
        <f t="shared" si="344"/>
        <v>25.051393562010958</v>
      </c>
      <c r="N1636" s="9"/>
      <c r="O1636" s="10">
        <f t="shared" si="345"/>
        <v>27.017418909973337</v>
      </c>
      <c r="P1636" s="10"/>
      <c r="Q1636" s="29">
        <f t="shared" si="346"/>
        <v>1.7404992388477425E-2</v>
      </c>
      <c r="R1636" s="6">
        <f t="shared" si="351"/>
        <v>1.0167179555100156</v>
      </c>
      <c r="S1636" s="6">
        <f t="shared" si="357"/>
        <v>35.964335751379402</v>
      </c>
      <c r="T1636" s="13">
        <f t="shared" si="352"/>
        <v>5.8168687407555542E-2</v>
      </c>
      <c r="U1636" s="67">
        <f t="shared" si="353"/>
        <v>4.0685207513848187E-2</v>
      </c>
      <c r="V1636" s="13">
        <f t="shared" si="354"/>
        <v>1.7483479893707354E-2</v>
      </c>
      <c r="Y1636" s="28"/>
      <c r="Z1636" s="28"/>
    </row>
    <row r="1637" spans="1:26" x14ac:dyDescent="0.35">
      <c r="A1637" s="1">
        <v>2006.09</v>
      </c>
      <c r="B1637" s="2">
        <v>1317.74</v>
      </c>
      <c r="C1637" s="3">
        <v>24.1</v>
      </c>
      <c r="D1637" s="4">
        <v>78.569999999999993</v>
      </c>
      <c r="E1637" s="5">
        <v>202.9</v>
      </c>
      <c r="F1637" s="3">
        <f t="shared" si="355"/>
        <v>2006.70833333321</v>
      </c>
      <c r="G1637" s="31">
        <v>4.72</v>
      </c>
      <c r="H1637" s="3">
        <f t="shared" si="347"/>
        <v>1978.4219736816167</v>
      </c>
      <c r="I1637" s="3">
        <f t="shared" si="348"/>
        <v>36.183138984721538</v>
      </c>
      <c r="J1637" s="7">
        <f t="shared" si="356"/>
        <v>934305.10241198493</v>
      </c>
      <c r="K1637" s="3">
        <f t="shared" si="349"/>
        <v>117.96303859043863</v>
      </c>
      <c r="L1637" s="7">
        <f t="shared" si="350"/>
        <v>55707.766248660315</v>
      </c>
      <c r="M1637" s="27">
        <f t="shared" si="344"/>
        <v>25.644156440797389</v>
      </c>
      <c r="N1637" s="9"/>
      <c r="O1637" s="10">
        <f t="shared" si="345"/>
        <v>27.655917575274099</v>
      </c>
      <c r="P1637" s="10"/>
      <c r="Q1637" s="29">
        <f t="shared" si="346"/>
        <v>1.7252358568579693E-2</v>
      </c>
      <c r="R1637" s="6">
        <f t="shared" si="351"/>
        <v>1.003142991174462</v>
      </c>
      <c r="S1637" s="6">
        <f t="shared" si="357"/>
        <v>36.745800731186186</v>
      </c>
      <c r="T1637" s="13">
        <f t="shared" si="352"/>
        <v>5.4290515744344292E-2</v>
      </c>
      <c r="U1637" s="67">
        <f t="shared" si="353"/>
        <v>3.766992760079213E-2</v>
      </c>
      <c r="V1637" s="13">
        <f t="shared" si="354"/>
        <v>1.6620588143552162E-2</v>
      </c>
      <c r="Y1637" s="28"/>
      <c r="Z1637" s="28"/>
    </row>
    <row r="1638" spans="1:26" x14ac:dyDescent="0.35">
      <c r="A1638" s="1">
        <v>2006.1</v>
      </c>
      <c r="B1638" s="2">
        <v>1363.38</v>
      </c>
      <c r="C1638" s="3">
        <f>C1637*2/3+C1640/3</f>
        <v>24.36</v>
      </c>
      <c r="D1638" s="4">
        <f>D1637*2/3+D1640/3</f>
        <v>79.55</v>
      </c>
      <c r="E1638" s="5">
        <v>201.8</v>
      </c>
      <c r="F1638" s="3">
        <f t="shared" si="355"/>
        <v>2006.7916666665433</v>
      </c>
      <c r="G1638" s="31">
        <v>4.7300000000000004</v>
      </c>
      <c r="H1638" s="3">
        <f t="shared" si="347"/>
        <v>2058.1025075322104</v>
      </c>
      <c r="I1638" s="3">
        <f t="shared" si="348"/>
        <v>36.772856491575816</v>
      </c>
      <c r="J1638" s="7">
        <f t="shared" si="356"/>
        <v>973381.20413453726</v>
      </c>
      <c r="K1638" s="3">
        <f t="shared" si="349"/>
        <v>120.08541600594648</v>
      </c>
      <c r="L1638" s="7">
        <f t="shared" si="350"/>
        <v>56794.492209730539</v>
      </c>
      <c r="M1638" s="27">
        <f t="shared" si="344"/>
        <v>26.538040282101719</v>
      </c>
      <c r="N1638" s="9"/>
      <c r="O1638" s="10">
        <f t="shared" si="345"/>
        <v>28.617660202008334</v>
      </c>
      <c r="P1638" s="10"/>
      <c r="Q1638" s="29">
        <f t="shared" si="346"/>
        <v>1.4957394479780735E-2</v>
      </c>
      <c r="R1638" s="6">
        <f t="shared" si="351"/>
        <v>1.0142777659341806</v>
      </c>
      <c r="S1638" s="6">
        <f t="shared" si="357"/>
        <v>37.06222120835708</v>
      </c>
      <c r="T1638" s="13">
        <f t="shared" si="352"/>
        <v>4.9317312443853734E-2</v>
      </c>
      <c r="U1638" s="67">
        <f t="shared" si="353"/>
        <v>3.5561620213159228E-2</v>
      </c>
      <c r="V1638" s="13">
        <f t="shared" si="354"/>
        <v>1.3755692230694505E-2</v>
      </c>
      <c r="Y1638" s="28"/>
      <c r="Z1638" s="28"/>
    </row>
    <row r="1639" spans="1:26" x14ac:dyDescent="0.35">
      <c r="A1639" s="1">
        <v>2006.11</v>
      </c>
      <c r="B1639" s="2">
        <v>1388.64</v>
      </c>
      <c r="C1639" s="3">
        <f>C1637/3+C1640*2/3</f>
        <v>24.619999999999997</v>
      </c>
      <c r="D1639" s="4">
        <f>D1637/3+D1640*2/3</f>
        <v>80.53</v>
      </c>
      <c r="E1639" s="5">
        <v>201.5</v>
      </c>
      <c r="F1639" s="3">
        <f t="shared" si="355"/>
        <v>2006.8749999998765</v>
      </c>
      <c r="G1639" s="31">
        <v>4.5999999999999996</v>
      </c>
      <c r="H1639" s="3">
        <f t="shared" si="347"/>
        <v>2099.3549109677419</v>
      </c>
      <c r="I1639" s="3">
        <f t="shared" si="348"/>
        <v>37.220674838709677</v>
      </c>
      <c r="J1639" s="7">
        <f t="shared" si="356"/>
        <v>994358.52316794277</v>
      </c>
      <c r="K1639" s="3">
        <f t="shared" si="349"/>
        <v>121.74577354838711</v>
      </c>
      <c r="L1639" s="7">
        <f t="shared" si="350"/>
        <v>57664.831684752302</v>
      </c>
      <c r="M1639" s="27">
        <f t="shared" si="344"/>
        <v>26.928020270856479</v>
      </c>
      <c r="N1639" s="9"/>
      <c r="O1639" s="10">
        <f t="shared" si="345"/>
        <v>29.034995488566977</v>
      </c>
      <c r="P1639" s="10"/>
      <c r="Q1639" s="29">
        <f t="shared" si="346"/>
        <v>1.5365317992929881E-2</v>
      </c>
      <c r="R1639" s="6">
        <f t="shared" si="351"/>
        <v>1.0070195403693385</v>
      </c>
      <c r="S1639" s="6">
        <f t="shared" si="357"/>
        <v>37.647354253221607</v>
      </c>
      <c r="T1639" s="13">
        <f t="shared" si="352"/>
        <v>4.8497407917368562E-2</v>
      </c>
      <c r="U1639" s="67">
        <f t="shared" si="353"/>
        <v>3.0694994606734971E-2</v>
      </c>
      <c r="V1639" s="13">
        <f t="shared" si="354"/>
        <v>1.7802413310633591E-2</v>
      </c>
      <c r="Y1639" s="28"/>
      <c r="Z1639" s="28"/>
    </row>
    <row r="1640" spans="1:26" x14ac:dyDescent="0.35">
      <c r="A1640" s="1">
        <v>2006.12</v>
      </c>
      <c r="B1640" s="2">
        <v>1416.42</v>
      </c>
      <c r="C1640" s="3">
        <v>24.88</v>
      </c>
      <c r="D1640" s="4">
        <v>81.510000000000005</v>
      </c>
      <c r="E1640" s="5">
        <v>201.8</v>
      </c>
      <c r="F1640" s="3">
        <f t="shared" si="355"/>
        <v>2006.9583333332098</v>
      </c>
      <c r="G1640" s="31">
        <v>4.5599999999999996</v>
      </c>
      <c r="H1640" s="3">
        <f t="shared" si="347"/>
        <v>2138.1695152626362</v>
      </c>
      <c r="I1640" s="3">
        <f t="shared" si="348"/>
        <v>37.557827155599604</v>
      </c>
      <c r="J1640" s="7">
        <f t="shared" si="356"/>
        <v>1014225.4806389147</v>
      </c>
      <c r="K1640" s="3">
        <f t="shared" si="349"/>
        <v>123.04415158572846</v>
      </c>
      <c r="L1640" s="7">
        <f t="shared" si="350"/>
        <v>58365.116933450496</v>
      </c>
      <c r="M1640" s="27">
        <f t="shared" si="344"/>
        <v>27.282689787571677</v>
      </c>
      <c r="N1640" s="9"/>
      <c r="O1640" s="10">
        <f t="shared" si="345"/>
        <v>29.4132824716607</v>
      </c>
      <c r="P1640" s="10"/>
      <c r="Q1640" s="29">
        <f t="shared" si="346"/>
        <v>1.543494555305798E-2</v>
      </c>
      <c r="R1640" s="6">
        <f t="shared" si="351"/>
        <v>0.98801493244040206</v>
      </c>
      <c r="S1640" s="6">
        <f t="shared" si="357"/>
        <v>37.855261185849741</v>
      </c>
      <c r="T1640" s="13">
        <f t="shared" si="352"/>
        <v>5.044935476995116E-2</v>
      </c>
      <c r="U1640" s="67">
        <f t="shared" si="353"/>
        <v>2.7072773311626941E-2</v>
      </c>
      <c r="V1640" s="13">
        <f t="shared" si="354"/>
        <v>2.3376581458324219E-2</v>
      </c>
      <c r="Y1640" s="28"/>
      <c r="Z1640" s="28"/>
    </row>
    <row r="1641" spans="1:26" x14ac:dyDescent="0.35">
      <c r="A1641" s="1">
        <v>2007.01</v>
      </c>
      <c r="B1641" s="2">
        <v>1424.16</v>
      </c>
      <c r="C1641" s="3">
        <f>C1640*2/3+C1643/3</f>
        <v>25.083333333333332</v>
      </c>
      <c r="D1641" s="4">
        <f>D1640*2/3+D1643/3</f>
        <v>82.056666666666672</v>
      </c>
      <c r="E1641" s="5">
        <v>202.416</v>
      </c>
      <c r="F1641" s="3">
        <f t="shared" si="355"/>
        <v>2007.0416666665431</v>
      </c>
      <c r="G1641" s="31">
        <v>4.76</v>
      </c>
      <c r="H1641" s="3">
        <f t="shared" si="347"/>
        <v>2143.3109864832822</v>
      </c>
      <c r="I1641" s="3">
        <f t="shared" si="348"/>
        <v>37.74953931507391</v>
      </c>
      <c r="J1641" s="7">
        <f t="shared" si="356"/>
        <v>1018156.4863182729</v>
      </c>
      <c r="K1641" s="3">
        <f t="shared" si="349"/>
        <v>123.49241319856139</v>
      </c>
      <c r="L1641" s="7">
        <f t="shared" si="350"/>
        <v>58663.722764523001</v>
      </c>
      <c r="M1641" s="27">
        <f t="shared" si="344"/>
        <v>27.207536656807129</v>
      </c>
      <c r="N1641" s="9"/>
      <c r="O1641" s="10">
        <f t="shared" si="345"/>
        <v>29.327838512792759</v>
      </c>
      <c r="P1641" s="10"/>
      <c r="Q1641" s="29">
        <f t="shared" si="346"/>
        <v>1.3525971882152814E-2</v>
      </c>
      <c r="R1641" s="6">
        <f t="shared" si="351"/>
        <v>1.007129488877504</v>
      </c>
      <c r="S1641" s="6">
        <f t="shared" si="357"/>
        <v>37.287741475929344</v>
      </c>
      <c r="T1641" s="13">
        <f t="shared" si="352"/>
        <v>5.093299693814024E-2</v>
      </c>
      <c r="U1641" s="67">
        <f t="shared" si="353"/>
        <v>2.8781727149737479E-2</v>
      </c>
      <c r="V1641" s="13">
        <f t="shared" si="354"/>
        <v>2.2151269788402761E-2</v>
      </c>
      <c r="Y1641" s="28"/>
      <c r="Z1641" s="28"/>
    </row>
    <row r="1642" spans="1:26" x14ac:dyDescent="0.35">
      <c r="A1642" s="1">
        <v>2007.02</v>
      </c>
      <c r="B1642" s="2">
        <v>1444.8</v>
      </c>
      <c r="C1642" s="3">
        <f>C1640/3+C1643*2/3</f>
        <v>25.286666666666665</v>
      </c>
      <c r="D1642" s="4">
        <f>D1640/3+D1643*2/3</f>
        <v>82.603333333333339</v>
      </c>
      <c r="E1642" s="5">
        <v>203.499</v>
      </c>
      <c r="F1642" s="3">
        <f t="shared" si="355"/>
        <v>2007.1249999998763</v>
      </c>
      <c r="G1642" s="31">
        <v>4.72</v>
      </c>
      <c r="H1642" s="3">
        <f t="shared" si="347"/>
        <v>2162.8016805979391</v>
      </c>
      <c r="I1642" s="3">
        <f t="shared" si="348"/>
        <v>37.853021292487924</v>
      </c>
      <c r="J1642" s="7">
        <f t="shared" si="356"/>
        <v>1028913.7998287219</v>
      </c>
      <c r="K1642" s="3">
        <f t="shared" si="349"/>
        <v>123.65353554562924</v>
      </c>
      <c r="L1642" s="7">
        <f t="shared" si="350"/>
        <v>58825.934093659009</v>
      </c>
      <c r="M1642" s="27">
        <f t="shared" si="344"/>
        <v>27.315181413516616</v>
      </c>
      <c r="N1642" s="9"/>
      <c r="O1642" s="10">
        <f t="shared" si="345"/>
        <v>29.439186629440357</v>
      </c>
      <c r="P1642" s="10"/>
      <c r="Q1642" s="29">
        <f t="shared" si="346"/>
        <v>1.4006346214000466E-2</v>
      </c>
      <c r="R1642" s="6">
        <f t="shared" si="351"/>
        <v>1.0166781614773537</v>
      </c>
      <c r="S1642" s="6">
        <f t="shared" si="357"/>
        <v>37.35372784037164</v>
      </c>
      <c r="T1642" s="13">
        <f t="shared" si="352"/>
        <v>5.2173303801448689E-2</v>
      </c>
      <c r="U1642" s="67">
        <f t="shared" si="353"/>
        <v>2.8575207773221756E-2</v>
      </c>
      <c r="V1642" s="13">
        <f t="shared" si="354"/>
        <v>2.3598096028226934E-2</v>
      </c>
      <c r="Y1642" s="28"/>
      <c r="Z1642" s="28"/>
    </row>
    <row r="1643" spans="1:26" x14ac:dyDescent="0.35">
      <c r="A1643" s="1">
        <v>2007.03</v>
      </c>
      <c r="B1643" s="2">
        <v>1406.95</v>
      </c>
      <c r="C1643" s="3">
        <v>25.49</v>
      </c>
      <c r="D1643" s="4">
        <v>83.15</v>
      </c>
      <c r="E1643" s="5">
        <v>205.352</v>
      </c>
      <c r="F1643" s="3">
        <f t="shared" si="355"/>
        <v>2007.2083333332096</v>
      </c>
      <c r="G1643" s="31">
        <v>4.5599999999999996</v>
      </c>
      <c r="H1643" s="3">
        <f t="shared" si="347"/>
        <v>2087.1370697631387</v>
      </c>
      <c r="I1643" s="3">
        <f t="shared" si="348"/>
        <v>37.813087819938445</v>
      </c>
      <c r="J1643" s="7">
        <f t="shared" si="356"/>
        <v>994416.80352069088</v>
      </c>
      <c r="K1643" s="3">
        <f t="shared" si="349"/>
        <v>123.34869565429119</v>
      </c>
      <c r="L1643" s="7">
        <f t="shared" si="350"/>
        <v>58769.506530257255</v>
      </c>
      <c r="M1643" s="27">
        <f t="shared" si="344"/>
        <v>26.2276055546509</v>
      </c>
      <c r="N1643" s="9"/>
      <c r="O1643" s="10">
        <f t="shared" si="345"/>
        <v>28.264070221688119</v>
      </c>
      <c r="P1643" s="10"/>
      <c r="Q1643" s="29">
        <f t="shared" si="346"/>
        <v>1.7796929020727568E-2</v>
      </c>
      <c r="R1643" s="6">
        <f t="shared" si="351"/>
        <v>0.99350663721547228</v>
      </c>
      <c r="S1643" s="6">
        <f t="shared" si="357"/>
        <v>37.634035266290617</v>
      </c>
      <c r="T1643" s="13">
        <f t="shared" si="352"/>
        <v>5.7514955366564591E-2</v>
      </c>
      <c r="U1643" s="67">
        <f t="shared" si="353"/>
        <v>2.7388173170267205E-2</v>
      </c>
      <c r="V1643" s="13">
        <f t="shared" si="354"/>
        <v>3.0126782196297386E-2</v>
      </c>
      <c r="Y1643" s="28"/>
      <c r="Z1643" s="28"/>
    </row>
    <row r="1644" spans="1:26" x14ac:dyDescent="0.35">
      <c r="A1644" s="1">
        <v>2007.04</v>
      </c>
      <c r="B1644" s="2">
        <v>1463.64</v>
      </c>
      <c r="C1644" s="3">
        <f>C1643*2/3+C1646/3</f>
        <v>25.716666666666669</v>
      </c>
      <c r="D1644" s="4">
        <f>D1643*2/3+D1646/3</f>
        <v>83.740000000000009</v>
      </c>
      <c r="E1644" s="5">
        <v>206.68600000000001</v>
      </c>
      <c r="F1644" s="3">
        <f t="shared" si="355"/>
        <v>2007.2916666665428</v>
      </c>
      <c r="G1644" s="31">
        <v>4.6900000000000004</v>
      </c>
      <c r="H1644" s="3">
        <f t="shared" si="347"/>
        <v>2157.2200805085981</v>
      </c>
      <c r="I1644" s="3">
        <f t="shared" si="348"/>
        <v>37.903111241206467</v>
      </c>
      <c r="J1644" s="7">
        <f t="shared" si="356"/>
        <v>1029312.777600248</v>
      </c>
      <c r="K1644" s="3">
        <f t="shared" si="349"/>
        <v>123.42215950765898</v>
      </c>
      <c r="L1644" s="7">
        <f t="shared" si="350"/>
        <v>58890.609710205208</v>
      </c>
      <c r="M1644" s="27">
        <f t="shared" si="344"/>
        <v>26.976268314189088</v>
      </c>
      <c r="N1644" s="9"/>
      <c r="O1644" s="10">
        <f t="shared" si="345"/>
        <v>29.066642443029899</v>
      </c>
      <c r="P1644" s="10"/>
      <c r="Q1644" s="29">
        <f t="shared" si="346"/>
        <v>1.5974721669373602E-2</v>
      </c>
      <c r="R1644" s="6">
        <f t="shared" si="351"/>
        <v>0.99917063690325691</v>
      </c>
      <c r="S1644" s="6">
        <f t="shared" si="357"/>
        <v>37.148342148132507</v>
      </c>
      <c r="T1644" s="13">
        <f t="shared" si="352"/>
        <v>5.3400499961718584E-2</v>
      </c>
      <c r="U1644" s="67">
        <f t="shared" si="353"/>
        <v>3.025673094563075E-2</v>
      </c>
      <c r="V1644" s="13">
        <f t="shared" si="354"/>
        <v>2.3143769016087834E-2</v>
      </c>
      <c r="Y1644" s="28"/>
      <c r="Z1644" s="28"/>
    </row>
    <row r="1645" spans="1:26" x14ac:dyDescent="0.35">
      <c r="A1645" s="1">
        <v>2007.05</v>
      </c>
      <c r="B1645" s="2">
        <v>1511.14</v>
      </c>
      <c r="C1645" s="3">
        <f>C1643/3+C1646*2/3</f>
        <v>25.943333333333335</v>
      </c>
      <c r="D1645" s="4">
        <f>D1643/3+D1646*2/3</f>
        <v>84.330000000000013</v>
      </c>
      <c r="E1645" s="5">
        <v>207.94900000000001</v>
      </c>
      <c r="F1645" s="3">
        <f t="shared" si="355"/>
        <v>2007.3749999998761</v>
      </c>
      <c r="G1645" s="31">
        <v>4.75</v>
      </c>
      <c r="H1645" s="3">
        <f t="shared" si="347"/>
        <v>2213.7017588928056</v>
      </c>
      <c r="I1645" s="3">
        <f t="shared" si="348"/>
        <v>38.004951646798013</v>
      </c>
      <c r="J1645" s="7">
        <f t="shared" si="356"/>
        <v>1057774.0500550615</v>
      </c>
      <c r="K1645" s="3">
        <f t="shared" si="349"/>
        <v>123.53684590933355</v>
      </c>
      <c r="L1645" s="7">
        <f t="shared" si="350"/>
        <v>59029.663460131647</v>
      </c>
      <c r="M1645" s="27">
        <f t="shared" si="344"/>
        <v>27.548490451851258</v>
      </c>
      <c r="N1645" s="9"/>
      <c r="O1645" s="10">
        <f t="shared" si="345"/>
        <v>29.678159305539186</v>
      </c>
      <c r="P1645" s="10"/>
      <c r="Q1645" s="29">
        <f t="shared" si="346"/>
        <v>1.529394924756413E-2</v>
      </c>
      <c r="R1645" s="6">
        <f t="shared" si="351"/>
        <v>0.97676125696679006</v>
      </c>
      <c r="S1645" s="6">
        <f t="shared" si="357"/>
        <v>36.892095467328467</v>
      </c>
      <c r="T1645" s="13">
        <f t="shared" si="352"/>
        <v>5.2206843600241193E-2</v>
      </c>
      <c r="U1645" s="67">
        <f t="shared" si="353"/>
        <v>3.107944176870836E-2</v>
      </c>
      <c r="V1645" s="13">
        <f t="shared" si="354"/>
        <v>2.1127401831532833E-2</v>
      </c>
      <c r="Y1645" s="28"/>
      <c r="Z1645" s="28"/>
    </row>
    <row r="1646" spans="1:26" x14ac:dyDescent="0.35">
      <c r="A1646" s="1">
        <v>2007.06</v>
      </c>
      <c r="B1646" s="2">
        <v>1514.19</v>
      </c>
      <c r="C1646" s="3">
        <v>26.17</v>
      </c>
      <c r="D1646" s="4">
        <v>84.92</v>
      </c>
      <c r="E1646" s="5">
        <v>208.352</v>
      </c>
      <c r="F1646" s="3">
        <f t="shared" si="355"/>
        <v>2007.4583333332093</v>
      </c>
      <c r="G1646" s="31">
        <v>5.0999999999999996</v>
      </c>
      <c r="H1646" s="3">
        <f t="shared" si="347"/>
        <v>2213.8793268603135</v>
      </c>
      <c r="I1646" s="3">
        <f t="shared" si="348"/>
        <v>38.262848112809095</v>
      </c>
      <c r="J1646" s="7">
        <f t="shared" si="356"/>
        <v>1059382.4935103543</v>
      </c>
      <c r="K1646" s="3">
        <f t="shared" si="349"/>
        <v>124.16052968054063</v>
      </c>
      <c r="L1646" s="7">
        <f t="shared" si="350"/>
        <v>59413.126060071249</v>
      </c>
      <c r="M1646" s="27">
        <f t="shared" si="344"/>
        <v>27.418262740410604</v>
      </c>
      <c r="N1646" s="9"/>
      <c r="O1646" s="10">
        <f t="shared" si="345"/>
        <v>29.533318152944684</v>
      </c>
      <c r="P1646" s="10"/>
      <c r="Q1646" s="29">
        <f t="shared" si="346"/>
        <v>1.2036950871557858E-2</v>
      </c>
      <c r="R1646" s="6">
        <f t="shared" si="351"/>
        <v>1.0120561824406615</v>
      </c>
      <c r="S1646" s="6">
        <f t="shared" si="357"/>
        <v>35.965070127674252</v>
      </c>
      <c r="T1646" s="13">
        <f t="shared" si="352"/>
        <v>5.3806547068823818E-2</v>
      </c>
      <c r="U1646" s="67">
        <f t="shared" si="353"/>
        <v>3.4817484239501928E-2</v>
      </c>
      <c r="V1646" s="13">
        <f t="shared" si="354"/>
        <v>1.898906282932189E-2</v>
      </c>
      <c r="Y1646" s="28"/>
      <c r="Z1646" s="28"/>
    </row>
    <row r="1647" spans="1:26" x14ac:dyDescent="0.35">
      <c r="A1647" s="1">
        <v>2007.07</v>
      </c>
      <c r="B1647" s="32">
        <v>1520.71</v>
      </c>
      <c r="C1647" s="3">
        <f>C1646*2/3+C1649/3</f>
        <v>26.440000000000005</v>
      </c>
      <c r="D1647" s="4">
        <f>D1646*2/3+D1649/3</f>
        <v>82.813333333333333</v>
      </c>
      <c r="E1647" s="5">
        <v>208.29900000000001</v>
      </c>
      <c r="F1647" s="3">
        <f t="shared" si="355"/>
        <v>2007.5416666665426</v>
      </c>
      <c r="G1647" s="31">
        <v>5</v>
      </c>
      <c r="H1647" s="3">
        <f t="shared" si="347"/>
        <v>2223.9778711851714</v>
      </c>
      <c r="I1647" s="3">
        <f t="shared" si="348"/>
        <v>38.667448043437567</v>
      </c>
      <c r="J1647" s="7">
        <f t="shared" si="356"/>
        <v>1065756.7595736878</v>
      </c>
      <c r="K1647" s="3">
        <f t="shared" si="349"/>
        <v>121.11120514260752</v>
      </c>
      <c r="L1647" s="7">
        <f t="shared" si="350"/>
        <v>58037.936084348104</v>
      </c>
      <c r="M1647" s="27">
        <f t="shared" si="344"/>
        <v>27.410088167204325</v>
      </c>
      <c r="N1647" s="9"/>
      <c r="O1647" s="10">
        <f t="shared" si="345"/>
        <v>29.520310708990646</v>
      </c>
      <c r="P1647" s="10"/>
      <c r="Q1647" s="29">
        <f t="shared" si="346"/>
        <v>1.2893722157572625E-2</v>
      </c>
      <c r="R1647" s="6">
        <f t="shared" si="351"/>
        <v>1.0303200256980465</v>
      </c>
      <c r="S1647" s="6">
        <f t="shared" si="357"/>
        <v>36.407932922943466</v>
      </c>
      <c r="T1647" s="13">
        <f t="shared" si="352"/>
        <v>5.4284274856436721E-2</v>
      </c>
      <c r="U1647" s="67">
        <f t="shared" si="353"/>
        <v>3.2618065999610479E-2</v>
      </c>
      <c r="V1647" s="13">
        <f t="shared" si="354"/>
        <v>2.1666208856826241E-2</v>
      </c>
      <c r="Y1647" s="28"/>
      <c r="Z1647" s="28"/>
    </row>
    <row r="1648" spans="1:26" x14ac:dyDescent="0.35">
      <c r="A1648" s="1">
        <v>2007.08</v>
      </c>
      <c r="B1648" s="2">
        <v>1454.62</v>
      </c>
      <c r="C1648" s="3">
        <f>C1646/3+C1649*2/3</f>
        <v>26.71</v>
      </c>
      <c r="D1648" s="4">
        <f>D1646/3+D1649*2/3</f>
        <v>80.706666666666663</v>
      </c>
      <c r="E1648" s="5">
        <v>207.917</v>
      </c>
      <c r="F1648" s="3">
        <f t="shared" si="355"/>
        <v>2007.6249999998759</v>
      </c>
      <c r="G1648" s="31">
        <v>4.67</v>
      </c>
      <c r="H1648" s="3">
        <f t="shared" si="347"/>
        <v>2131.2323474270984</v>
      </c>
      <c r="I1648" s="3">
        <f t="shared" si="348"/>
        <v>39.134080378227857</v>
      </c>
      <c r="J1648" s="7">
        <f t="shared" si="356"/>
        <v>1022874.7900436525</v>
      </c>
      <c r="K1648" s="3">
        <f t="shared" si="349"/>
        <v>118.24714265788752</v>
      </c>
      <c r="L1648" s="7">
        <f t="shared" si="350"/>
        <v>56752.151573462288</v>
      </c>
      <c r="M1648" s="27">
        <f t="shared" si="344"/>
        <v>26.148607189312319</v>
      </c>
      <c r="N1648" s="9"/>
      <c r="O1648" s="10">
        <f t="shared" si="345"/>
        <v>28.16088433900693</v>
      </c>
      <c r="P1648" s="10"/>
      <c r="Q1648" s="29">
        <f t="shared" si="346"/>
        <v>1.7573749248513806E-2</v>
      </c>
      <c r="R1648" s="6">
        <f t="shared" si="351"/>
        <v>1.0158620078148781</v>
      </c>
      <c r="S1648" s="6">
        <f t="shared" si="357"/>
        <v>37.580741790845678</v>
      </c>
      <c r="T1648" s="13">
        <f t="shared" si="352"/>
        <v>5.8569534818487368E-2</v>
      </c>
      <c r="U1648" s="67">
        <f t="shared" si="353"/>
        <v>3.0241430147207815E-2</v>
      </c>
      <c r="V1648" s="13">
        <f t="shared" si="354"/>
        <v>2.8328104671279553E-2</v>
      </c>
      <c r="Y1648" s="28"/>
      <c r="Z1648" s="28"/>
    </row>
    <row r="1649" spans="1:26" x14ac:dyDescent="0.35">
      <c r="A1649" s="1">
        <v>2007.09</v>
      </c>
      <c r="B1649" s="2">
        <v>1497.12</v>
      </c>
      <c r="C1649" s="3">
        <v>26.98</v>
      </c>
      <c r="D1649" s="4">
        <v>78.599999999999994</v>
      </c>
      <c r="E1649" s="5">
        <v>208.49</v>
      </c>
      <c r="F1649" s="3">
        <f t="shared" si="355"/>
        <v>2007.7083333332091</v>
      </c>
      <c r="G1649" s="31">
        <v>4.5199999999999996</v>
      </c>
      <c r="H1649" s="3">
        <f t="shared" si="347"/>
        <v>2187.4726292867763</v>
      </c>
      <c r="I1649" s="3">
        <f t="shared" si="348"/>
        <v>39.421029401889783</v>
      </c>
      <c r="J1649" s="7">
        <f t="shared" si="356"/>
        <v>1051443.706053107</v>
      </c>
      <c r="K1649" s="3">
        <f t="shared" si="349"/>
        <v>114.84406638208067</v>
      </c>
      <c r="L1649" s="7">
        <f t="shared" si="350"/>
        <v>55201.637340877292</v>
      </c>
      <c r="M1649" s="27">
        <f t="shared" si="344"/>
        <v>26.725743047696916</v>
      </c>
      <c r="N1649" s="9"/>
      <c r="O1649" s="10">
        <f t="shared" si="345"/>
        <v>28.781596977212054</v>
      </c>
      <c r="P1649" s="10"/>
      <c r="Q1649" s="29">
        <f t="shared" si="346"/>
        <v>1.8275363450433908E-2</v>
      </c>
      <c r="R1649" s="6">
        <f t="shared" si="351"/>
        <v>1.0029690120248937</v>
      </c>
      <c r="S1649" s="6">
        <f t="shared" si="357"/>
        <v>38.071925110472762</v>
      </c>
      <c r="T1649" s="13">
        <f t="shared" si="352"/>
        <v>5.6832789146239016E-2</v>
      </c>
      <c r="U1649" s="67">
        <f t="shared" si="353"/>
        <v>2.8641865372378561E-2</v>
      </c>
      <c r="V1649" s="13">
        <f t="shared" si="354"/>
        <v>2.8190923773860455E-2</v>
      </c>
      <c r="Y1649" s="28"/>
      <c r="Z1649" s="28"/>
    </row>
    <row r="1650" spans="1:26" x14ac:dyDescent="0.35">
      <c r="A1650" s="1">
        <v>2007.1</v>
      </c>
      <c r="B1650" s="2">
        <v>1539.66</v>
      </c>
      <c r="C1650" s="3">
        <f>C1649*2/3+C1652/3</f>
        <v>27.230000000000004</v>
      </c>
      <c r="D1650" s="4">
        <f>D1649*2/3+D1652/3</f>
        <v>74.460000000000008</v>
      </c>
      <c r="E1650" s="5">
        <v>208.93600000000001</v>
      </c>
      <c r="F1650" s="3">
        <f t="shared" si="355"/>
        <v>2007.7916666665424</v>
      </c>
      <c r="G1650" s="31">
        <v>4.53</v>
      </c>
      <c r="H1650" s="3">
        <f t="shared" si="347"/>
        <v>2244.8265791438525</v>
      </c>
      <c r="I1650" s="3">
        <f t="shared" si="348"/>
        <v>39.70138066202091</v>
      </c>
      <c r="J1650" s="7">
        <f t="shared" si="356"/>
        <v>1080602.0580139253</v>
      </c>
      <c r="K1650" s="3">
        <f t="shared" si="349"/>
        <v>108.56279118964662</v>
      </c>
      <c r="L1650" s="7">
        <f t="shared" si="350"/>
        <v>52259.34897296605</v>
      </c>
      <c r="M1650" s="27">
        <f t="shared" si="344"/>
        <v>27.320648130462018</v>
      </c>
      <c r="N1650" s="9"/>
      <c r="O1650" s="10">
        <f t="shared" si="345"/>
        <v>29.421547626363019</v>
      </c>
      <c r="P1650" s="10"/>
      <c r="Q1650" s="29">
        <f t="shared" si="346"/>
        <v>1.7325578710255841E-2</v>
      </c>
      <c r="R1650" s="6">
        <f t="shared" si="351"/>
        <v>1.0346238087857089</v>
      </c>
      <c r="S1650" s="6">
        <f t="shared" si="357"/>
        <v>38.103450542963607</v>
      </c>
      <c r="T1650" s="13">
        <f t="shared" si="352"/>
        <v>5.6861010367949438E-2</v>
      </c>
      <c r="U1650" s="67">
        <f t="shared" si="353"/>
        <v>2.7349383691839924E-2</v>
      </c>
      <c r="V1650" s="13">
        <f t="shared" si="354"/>
        <v>2.9511626676109515E-2</v>
      </c>
      <c r="Y1650" s="28"/>
      <c r="Z1650" s="28"/>
    </row>
    <row r="1651" spans="1:26" x14ac:dyDescent="0.35">
      <c r="A1651" s="1">
        <v>2007.11</v>
      </c>
      <c r="B1651" s="2">
        <v>1463.39</v>
      </c>
      <c r="C1651" s="3">
        <f>C1649/3+C1652*2/3</f>
        <v>27.480000000000004</v>
      </c>
      <c r="D1651" s="4">
        <f>D1649/3+D1652*2/3</f>
        <v>70.320000000000007</v>
      </c>
      <c r="E1651" s="5">
        <v>210.17699999999999</v>
      </c>
      <c r="F1651" s="3">
        <f t="shared" si="355"/>
        <v>2007.8749999998756</v>
      </c>
      <c r="G1651" s="31">
        <v>4.1500000000000004</v>
      </c>
      <c r="H1651" s="3">
        <f t="shared" si="347"/>
        <v>2121.02671705277</v>
      </c>
      <c r="I1651" s="3">
        <f t="shared" si="348"/>
        <v>39.829310152871159</v>
      </c>
      <c r="J1651" s="7">
        <f t="shared" si="356"/>
        <v>1022605.7073127151</v>
      </c>
      <c r="K1651" s="3">
        <f t="shared" si="349"/>
        <v>101.92129148289301</v>
      </c>
      <c r="L1651" s="7">
        <f t="shared" si="350"/>
        <v>49139.07662224707</v>
      </c>
      <c r="M1651" s="27">
        <f t="shared" si="344"/>
        <v>25.72905357949838</v>
      </c>
      <c r="N1651" s="9"/>
      <c r="O1651" s="10">
        <f t="shared" si="345"/>
        <v>27.711039143379509</v>
      </c>
      <c r="P1651" s="10"/>
      <c r="Q1651" s="29">
        <f t="shared" si="346"/>
        <v>2.4061140157559044E-2</v>
      </c>
      <c r="R1651" s="6">
        <f t="shared" si="351"/>
        <v>1.007526830349796</v>
      </c>
      <c r="S1651" s="6">
        <f t="shared" si="357"/>
        <v>39.18996371967102</v>
      </c>
      <c r="T1651" s="13">
        <f t="shared" si="352"/>
        <v>6.4382786384730606E-2</v>
      </c>
      <c r="U1651" s="67">
        <f t="shared" si="353"/>
        <v>2.4754117422086885E-2</v>
      </c>
      <c r="V1651" s="13">
        <f t="shared" si="354"/>
        <v>3.9628668962643721E-2</v>
      </c>
      <c r="Y1651" s="28"/>
      <c r="Z1651" s="28"/>
    </row>
    <row r="1652" spans="1:26" x14ac:dyDescent="0.35">
      <c r="A1652" s="1">
        <v>2007.12</v>
      </c>
      <c r="B1652" s="2">
        <v>1479.22</v>
      </c>
      <c r="C1652" s="3">
        <v>27.73</v>
      </c>
      <c r="D1652" s="4">
        <v>66.180000000000007</v>
      </c>
      <c r="E1652" s="5">
        <v>210.036</v>
      </c>
      <c r="F1652" s="3">
        <f t="shared" si="355"/>
        <v>2007.9583333332089</v>
      </c>
      <c r="G1652" s="31">
        <v>4.0999999999999996</v>
      </c>
      <c r="H1652" s="3">
        <f t="shared" si="347"/>
        <v>2145.409879163572</v>
      </c>
      <c r="I1652" s="3">
        <f t="shared" si="348"/>
        <v>40.218639518939611</v>
      </c>
      <c r="J1652" s="7">
        <f t="shared" si="356"/>
        <v>1035977.3815282488</v>
      </c>
      <c r="K1652" s="3">
        <f t="shared" si="349"/>
        <v>95.985198823058923</v>
      </c>
      <c r="L1652" s="7">
        <f t="shared" si="350"/>
        <v>46349.41598243636</v>
      </c>
      <c r="M1652" s="27">
        <f t="shared" si="344"/>
        <v>25.955510105240226</v>
      </c>
      <c r="N1652" s="9"/>
      <c r="O1652" s="10">
        <f t="shared" si="345"/>
        <v>27.959981545763849</v>
      </c>
      <c r="P1652" s="10"/>
      <c r="Q1652" s="29">
        <f t="shared" si="346"/>
        <v>2.4280362312110393E-2</v>
      </c>
      <c r="R1652" s="6">
        <f t="shared" si="351"/>
        <v>1.0332059347690226</v>
      </c>
      <c r="S1652" s="6">
        <f t="shared" si="357"/>
        <v>39.511446700794252</v>
      </c>
      <c r="T1652" s="13">
        <f t="shared" si="352"/>
        <v>6.6090525626558261E-2</v>
      </c>
      <c r="U1652" s="67">
        <f t="shared" si="353"/>
        <v>2.3726298391638645E-2</v>
      </c>
      <c r="V1652" s="13">
        <f t="shared" si="354"/>
        <v>4.2364227234919616E-2</v>
      </c>
      <c r="Y1652" s="28"/>
      <c r="Z1652" s="28"/>
    </row>
    <row r="1653" spans="1:26" x14ac:dyDescent="0.35">
      <c r="A1653" s="1">
        <v>2008.01</v>
      </c>
      <c r="B1653" s="2">
        <v>1378.76</v>
      </c>
      <c r="C1653" s="3">
        <f>C1652*2/3+C1655/3</f>
        <v>27.92</v>
      </c>
      <c r="D1653" s="4">
        <f>D1652*2/3+D1655/3</f>
        <v>64.25</v>
      </c>
      <c r="E1653" s="5">
        <v>211.08</v>
      </c>
      <c r="F1653" s="3">
        <f t="shared" si="355"/>
        <v>2008.0416666665421</v>
      </c>
      <c r="G1653" s="6">
        <v>3.74</v>
      </c>
      <c r="H1653" s="3">
        <f t="shared" si="347"/>
        <v>1989.8156151222286</v>
      </c>
      <c r="I1653" s="3">
        <f t="shared" si="348"/>
        <v>40.293924957362137</v>
      </c>
      <c r="J1653" s="7">
        <f t="shared" si="356"/>
        <v>962465.31892969389</v>
      </c>
      <c r="K1653" s="3">
        <f t="shared" si="349"/>
        <v>92.725095935190453</v>
      </c>
      <c r="L1653" s="7">
        <f t="shared" si="350"/>
        <v>44850.733079892685</v>
      </c>
      <c r="M1653" s="27">
        <f t="shared" si="344"/>
        <v>24.02231776083682</v>
      </c>
      <c r="N1653" s="9"/>
      <c r="O1653" s="10">
        <f t="shared" si="345"/>
        <v>25.88670594313723</v>
      </c>
      <c r="P1653" s="10"/>
      <c r="Q1653" s="29">
        <f t="shared" si="346"/>
        <v>3.1299207454085549E-2</v>
      </c>
      <c r="R1653" s="6">
        <f t="shared" si="351"/>
        <v>1.0031166666666667</v>
      </c>
      <c r="S1653" s="6">
        <f t="shared" si="357"/>
        <v>40.621548708280386</v>
      </c>
      <c r="T1653" s="13">
        <f t="shared" si="352"/>
        <v>7.8491894040191079E-2</v>
      </c>
      <c r="U1653" s="67">
        <f t="shared" si="353"/>
        <v>1.8929027834309498E-2</v>
      </c>
      <c r="V1653" s="13">
        <f t="shared" si="354"/>
        <v>5.9562866205881582E-2</v>
      </c>
      <c r="Y1653" s="28"/>
      <c r="Z1653" s="28"/>
    </row>
    <row r="1654" spans="1:26" x14ac:dyDescent="0.35">
      <c r="A1654" s="1">
        <v>2008.02</v>
      </c>
      <c r="B1654" s="2">
        <v>1354.87</v>
      </c>
      <c r="C1654" s="3">
        <f>C1652/3+C1655*2/3</f>
        <v>28.11</v>
      </c>
      <c r="D1654" s="4">
        <f>D1652/3+D1655*2/3</f>
        <v>62.32</v>
      </c>
      <c r="E1654" s="5">
        <v>211.69300000000001</v>
      </c>
      <c r="F1654" s="3">
        <f t="shared" si="355"/>
        <v>2008.1249999998754</v>
      </c>
      <c r="G1654" s="31">
        <v>3.74</v>
      </c>
      <c r="H1654" s="3">
        <f t="shared" si="347"/>
        <v>1949.6756776558504</v>
      </c>
      <c r="I1654" s="3">
        <f t="shared" si="348"/>
        <v>40.45065821732414</v>
      </c>
      <c r="J1654" s="7">
        <f t="shared" si="356"/>
        <v>944680.286751532</v>
      </c>
      <c r="K1654" s="3">
        <f t="shared" si="349"/>
        <v>89.679296339510515</v>
      </c>
      <c r="L1654" s="7">
        <f t="shared" si="350"/>
        <v>43452.490253939846</v>
      </c>
      <c r="M1654" s="27">
        <f t="shared" si="344"/>
        <v>23.49526340181178</v>
      </c>
      <c r="N1654" s="9"/>
      <c r="O1654" s="10">
        <f t="shared" si="345"/>
        <v>25.329469431905377</v>
      </c>
      <c r="P1654" s="10"/>
      <c r="Q1654" s="29">
        <f t="shared" si="346"/>
        <v>3.2340374978085375E-2</v>
      </c>
      <c r="R1654" s="6">
        <f t="shared" si="351"/>
        <v>1.0223551030241986</v>
      </c>
      <c r="S1654" s="6">
        <f t="shared" si="357"/>
        <v>40.630157998168791</v>
      </c>
      <c r="T1654" s="13">
        <f t="shared" si="352"/>
        <v>7.6858818213124014E-2</v>
      </c>
      <c r="U1654" s="67">
        <f t="shared" si="353"/>
        <v>1.6183304288415634E-2</v>
      </c>
      <c r="V1654" s="13">
        <f t="shared" si="354"/>
        <v>6.067551392470838E-2</v>
      </c>
      <c r="Y1654" s="28"/>
      <c r="Z1654" s="28"/>
    </row>
    <row r="1655" spans="1:26" x14ac:dyDescent="0.35">
      <c r="A1655" s="1">
        <v>2008.03</v>
      </c>
      <c r="B1655" s="2">
        <v>1316.94</v>
      </c>
      <c r="C1655" s="3">
        <v>28.3</v>
      </c>
      <c r="D1655" s="4">
        <v>60.39</v>
      </c>
      <c r="E1655" s="5">
        <v>213.52799999999999</v>
      </c>
      <c r="F1655" s="3">
        <f t="shared" si="355"/>
        <v>2008.2083333332087</v>
      </c>
      <c r="G1655" s="31">
        <v>3.51</v>
      </c>
      <c r="H1655" s="3">
        <f t="shared" si="347"/>
        <v>1878.8080029785324</v>
      </c>
      <c r="I1655" s="3">
        <f t="shared" si="348"/>
        <v>40.37409941553333</v>
      </c>
      <c r="J1655" s="7">
        <f t="shared" si="356"/>
        <v>911972.84144906292</v>
      </c>
      <c r="K1655" s="3">
        <f t="shared" si="349"/>
        <v>86.155189530178717</v>
      </c>
      <c r="L1655" s="7">
        <f t="shared" si="350"/>
        <v>41819.703171829322</v>
      </c>
      <c r="M1655" s="27">
        <f t="shared" si="344"/>
        <v>22.606810842249335</v>
      </c>
      <c r="N1655" s="9"/>
      <c r="O1655" s="10">
        <f t="shared" si="345"/>
        <v>24.384051798830345</v>
      </c>
      <c r="P1655" s="10"/>
      <c r="Q1655" s="29">
        <f t="shared" si="346"/>
        <v>3.7009681686571747E-2</v>
      </c>
      <c r="R1655" s="6">
        <f t="shared" si="351"/>
        <v>0.98881826703656417</v>
      </c>
      <c r="S1655" s="6">
        <f t="shared" si="357"/>
        <v>41.181479532704643</v>
      </c>
      <c r="T1655" s="13">
        <f t="shared" si="352"/>
        <v>8.0486857466501638E-2</v>
      </c>
      <c r="U1655" s="67">
        <f t="shared" si="353"/>
        <v>1.5001668304679638E-2</v>
      </c>
      <c r="V1655" s="13">
        <f t="shared" si="354"/>
        <v>6.5485189161821999E-2</v>
      </c>
      <c r="Y1655" s="28"/>
      <c r="Z1655" s="28"/>
    </row>
    <row r="1656" spans="1:26" x14ac:dyDescent="0.35">
      <c r="A1656" s="1">
        <v>2008.04</v>
      </c>
      <c r="B1656" s="2">
        <v>1370.47</v>
      </c>
      <c r="C1656" s="3">
        <f>C1655*2/3+C1658/3</f>
        <v>28.436666666666667</v>
      </c>
      <c r="D1656" s="4">
        <f>D1655*2/3+D1658/3</f>
        <v>57.383333333333326</v>
      </c>
      <c r="E1656" s="5">
        <v>214.82300000000001</v>
      </c>
      <c r="F1656" s="3">
        <f t="shared" si="355"/>
        <v>2008.2916666665419</v>
      </c>
      <c r="G1656" s="31">
        <v>3.68</v>
      </c>
      <c r="H1656" s="3">
        <f t="shared" si="347"/>
        <v>1943.3901659971234</v>
      </c>
      <c r="I1656" s="3">
        <f t="shared" si="348"/>
        <v>40.32451520554131</v>
      </c>
      <c r="J1656" s="7">
        <f t="shared" si="356"/>
        <v>944952.12965170643</v>
      </c>
      <c r="K1656" s="3">
        <f t="shared" si="349"/>
        <v>81.372234118320662</v>
      </c>
      <c r="L1656" s="7">
        <f t="shared" si="350"/>
        <v>39566.355367025244</v>
      </c>
      <c r="M1656" s="27">
        <f t="shared" si="344"/>
        <v>23.356040643201609</v>
      </c>
      <c r="N1656" s="9"/>
      <c r="O1656" s="10">
        <f t="shared" si="345"/>
        <v>25.204092441252218</v>
      </c>
      <c r="P1656" s="10"/>
      <c r="Q1656" s="29">
        <f t="shared" si="346"/>
        <v>3.4322355344470305E-2</v>
      </c>
      <c r="R1656" s="6">
        <f t="shared" si="351"/>
        <v>0.98662501786302048</v>
      </c>
      <c r="S1656" s="6">
        <f t="shared" si="357"/>
        <v>40.475524141405373</v>
      </c>
      <c r="T1656" s="13">
        <f t="shared" si="352"/>
        <v>7.4425037507496627E-2</v>
      </c>
      <c r="U1656" s="67">
        <f t="shared" si="353"/>
        <v>1.633261635775618E-2</v>
      </c>
      <c r="V1656" s="13">
        <f t="shared" si="354"/>
        <v>5.8092421149740447E-2</v>
      </c>
      <c r="Y1656" s="28"/>
      <c r="Z1656" s="28"/>
    </row>
    <row r="1657" spans="1:26" x14ac:dyDescent="0.35">
      <c r="A1657" s="1">
        <v>2008.05</v>
      </c>
      <c r="B1657" s="2">
        <v>1403.22</v>
      </c>
      <c r="C1657" s="3">
        <f>C1655/3+C1658*2/3</f>
        <v>28.573333333333334</v>
      </c>
      <c r="D1657" s="4">
        <f>D1655/3+D1658*2/3</f>
        <v>54.376666666666665</v>
      </c>
      <c r="E1657" s="5">
        <v>216.63200000000001</v>
      </c>
      <c r="F1657" s="3">
        <f t="shared" si="355"/>
        <v>2008.3749999998752</v>
      </c>
      <c r="G1657" s="31">
        <v>3.88</v>
      </c>
      <c r="H1657" s="3">
        <f t="shared" si="347"/>
        <v>1973.2149699951995</v>
      </c>
      <c r="I1657" s="3">
        <f t="shared" si="348"/>
        <v>40.179963994239081</v>
      </c>
      <c r="J1657" s="7">
        <f t="shared" si="356"/>
        <v>961082.20197670977</v>
      </c>
      <c r="K1657" s="3">
        <f t="shared" si="349"/>
        <v>76.464740158425357</v>
      </c>
      <c r="L1657" s="7">
        <f t="shared" si="350"/>
        <v>37243.230951777739</v>
      </c>
      <c r="M1657" s="27">
        <f t="shared" si="344"/>
        <v>23.696432116623185</v>
      </c>
      <c r="N1657" s="9"/>
      <c r="O1657" s="10">
        <f t="shared" si="345"/>
        <v>25.583647878051806</v>
      </c>
      <c r="P1657" s="10"/>
      <c r="Q1657" s="29">
        <f t="shared" si="346"/>
        <v>3.2380178781062995E-2</v>
      </c>
      <c r="R1657" s="6">
        <f t="shared" si="351"/>
        <v>0.9853319464608985</v>
      </c>
      <c r="S1657" s="6">
        <f t="shared" si="357"/>
        <v>39.600691816464042</v>
      </c>
      <c r="T1657" s="13">
        <f t="shared" si="352"/>
        <v>7.4248898963235277E-2</v>
      </c>
      <c r="U1657" s="67">
        <f t="shared" si="353"/>
        <v>1.7448841256749503E-2</v>
      </c>
      <c r="V1657" s="13">
        <f t="shared" si="354"/>
        <v>5.6800057706485774E-2</v>
      </c>
      <c r="Y1657" s="28"/>
      <c r="Z1657" s="28"/>
    </row>
    <row r="1658" spans="1:26" x14ac:dyDescent="0.35">
      <c r="A1658" s="1">
        <v>2008.06</v>
      </c>
      <c r="B1658" s="2">
        <v>1341.25</v>
      </c>
      <c r="C1658" s="3">
        <v>28.71</v>
      </c>
      <c r="D1658" s="4">
        <v>51.37</v>
      </c>
      <c r="E1658" s="5">
        <v>218.815</v>
      </c>
      <c r="F1658" s="3">
        <f t="shared" si="355"/>
        <v>2008.4583333332084</v>
      </c>
      <c r="G1658" s="31">
        <v>4.0999999999999996</v>
      </c>
      <c r="H1658" s="3">
        <f t="shared" si="347"/>
        <v>1867.256112469438</v>
      </c>
      <c r="I1658" s="3">
        <f t="shared" si="348"/>
        <v>39.969374083129587</v>
      </c>
      <c r="J1658" s="7">
        <f t="shared" si="356"/>
        <v>911095.7488507157</v>
      </c>
      <c r="K1658" s="3">
        <f t="shared" si="349"/>
        <v>71.516083129584359</v>
      </c>
      <c r="L1658" s="7">
        <f t="shared" si="350"/>
        <v>34895.052092049402</v>
      </c>
      <c r="M1658" s="27">
        <f t="shared" si="344"/>
        <v>22.416812802281939</v>
      </c>
      <c r="N1658" s="9"/>
      <c r="O1658" s="10">
        <f t="shared" si="345"/>
        <v>24.216735515654378</v>
      </c>
      <c r="P1658" s="10"/>
      <c r="Q1658" s="29">
        <f t="shared" si="346"/>
        <v>3.349488625530591E-2</v>
      </c>
      <c r="R1658" s="6">
        <f t="shared" si="351"/>
        <v>1.0107706962630596</v>
      </c>
      <c r="S1658" s="6">
        <f t="shared" si="357"/>
        <v>38.630546846548732</v>
      </c>
      <c r="T1658" s="13">
        <f t="shared" si="352"/>
        <v>8.2091352218717439E-2</v>
      </c>
      <c r="U1658" s="67">
        <f t="shared" si="353"/>
        <v>2.064221025532742E-2</v>
      </c>
      <c r="V1658" s="13">
        <f t="shared" si="354"/>
        <v>6.1449141963390019E-2</v>
      </c>
      <c r="Y1658" s="28"/>
      <c r="Z1658" s="28"/>
    </row>
    <row r="1659" spans="1:26" x14ac:dyDescent="0.35">
      <c r="A1659" s="1">
        <v>2008.07</v>
      </c>
      <c r="B1659" s="2">
        <v>1257.33</v>
      </c>
      <c r="C1659" s="3">
        <f>C1658*2/3+C1661/3</f>
        <v>28.756666666666668</v>
      </c>
      <c r="D1659" s="4">
        <f>D1658*2/3+D1661/3</f>
        <v>49.563333333333333</v>
      </c>
      <c r="E1659" s="5">
        <v>219.964</v>
      </c>
      <c r="F1659" s="3">
        <f t="shared" si="355"/>
        <v>2008.5416666665417</v>
      </c>
      <c r="G1659" s="31">
        <v>4.01</v>
      </c>
      <c r="H1659" s="3">
        <f t="shared" si="347"/>
        <v>1741.2812122438218</v>
      </c>
      <c r="I1659" s="3">
        <f t="shared" si="348"/>
        <v>39.825219626848032</v>
      </c>
      <c r="J1659" s="7">
        <f t="shared" si="356"/>
        <v>851247.78283277492</v>
      </c>
      <c r="K1659" s="3">
        <f t="shared" si="349"/>
        <v>68.640453301449327</v>
      </c>
      <c r="L1659" s="7">
        <f t="shared" si="350"/>
        <v>33555.77104642518</v>
      </c>
      <c r="M1659" s="27">
        <f t="shared" si="344"/>
        <v>20.907206462661577</v>
      </c>
      <c r="N1659" s="9"/>
      <c r="O1659" s="10">
        <f t="shared" si="345"/>
        <v>22.603177385642251</v>
      </c>
      <c r="P1659" s="10"/>
      <c r="Q1659" s="29">
        <f t="shared" si="346"/>
        <v>3.8029082463546783E-2</v>
      </c>
      <c r="R1659" s="6">
        <f t="shared" si="351"/>
        <v>1.0132020522151037</v>
      </c>
      <c r="S1659" s="6">
        <f t="shared" si="357"/>
        <v>38.842661485403084</v>
      </c>
      <c r="T1659" s="13">
        <f t="shared" si="352"/>
        <v>9.1172768943963423E-2</v>
      </c>
      <c r="U1659" s="67">
        <f t="shared" si="353"/>
        <v>2.0498899592648057E-2</v>
      </c>
      <c r="V1659" s="13">
        <f t="shared" si="354"/>
        <v>7.0673869351315366E-2</v>
      </c>
      <c r="Y1659" s="28"/>
      <c r="Z1659" s="28"/>
    </row>
    <row r="1660" spans="1:26" x14ac:dyDescent="0.35">
      <c r="A1660" s="1">
        <v>2008.08</v>
      </c>
      <c r="B1660" s="2">
        <v>1281.47</v>
      </c>
      <c r="C1660" s="3">
        <f>C1658/3+C1661*2/3</f>
        <v>28.803333333333335</v>
      </c>
      <c r="D1660" s="4">
        <f>D1658/3+D1661*2/3</f>
        <v>47.756666666666668</v>
      </c>
      <c r="E1660" s="5">
        <v>219.08600000000001</v>
      </c>
      <c r="F1660" s="3">
        <f t="shared" si="355"/>
        <v>2008.6249999998749</v>
      </c>
      <c r="G1660" s="31">
        <v>3.89</v>
      </c>
      <c r="H1660" s="3">
        <f t="shared" si="347"/>
        <v>1781.8250578768154</v>
      </c>
      <c r="I1660" s="3">
        <f t="shared" si="348"/>
        <v>40.049709383529752</v>
      </c>
      <c r="J1660" s="7">
        <f t="shared" si="356"/>
        <v>872699.73286795511</v>
      </c>
      <c r="K1660" s="3">
        <f t="shared" si="349"/>
        <v>66.403447093835297</v>
      </c>
      <c r="L1660" s="7">
        <f t="shared" si="350"/>
        <v>32522.985510908547</v>
      </c>
      <c r="M1660" s="27">
        <f t="shared" si="344"/>
        <v>21.401617360047918</v>
      </c>
      <c r="N1660" s="9"/>
      <c r="O1660" s="10">
        <f t="shared" si="345"/>
        <v>23.155126607759264</v>
      </c>
      <c r="P1660" s="10"/>
      <c r="Q1660" s="29">
        <f t="shared" si="346"/>
        <v>3.7586008022024421E-2</v>
      </c>
      <c r="R1660" s="6">
        <f t="shared" si="351"/>
        <v>1.0198300499840234</v>
      </c>
      <c r="S1660" s="6">
        <f t="shared" si="357"/>
        <v>39.513183663016513</v>
      </c>
      <c r="T1660" s="13">
        <f t="shared" si="352"/>
        <v>9.1039868296918902E-2</v>
      </c>
      <c r="U1660" s="67">
        <f t="shared" si="353"/>
        <v>1.8942279635364212E-2</v>
      </c>
      <c r="V1660" s="13">
        <f t="shared" si="354"/>
        <v>7.209758866155469E-2</v>
      </c>
      <c r="Y1660" s="28"/>
      <c r="Z1660" s="28"/>
    </row>
    <row r="1661" spans="1:26" x14ac:dyDescent="0.35">
      <c r="A1661" s="1">
        <v>2008.09</v>
      </c>
      <c r="B1661" s="2">
        <v>1216.95</v>
      </c>
      <c r="C1661" s="3">
        <v>28.85</v>
      </c>
      <c r="D1661" s="4">
        <f>45.95</f>
        <v>45.95</v>
      </c>
      <c r="E1661" s="5">
        <v>218.78299999999999</v>
      </c>
      <c r="F1661" s="3">
        <f t="shared" si="355"/>
        <v>2008.7083333332082</v>
      </c>
      <c r="G1661" s="31">
        <v>3.69</v>
      </c>
      <c r="H1661" s="3">
        <f t="shared" si="347"/>
        <v>1694.4564319439814</v>
      </c>
      <c r="I1661" s="3">
        <f t="shared" si="348"/>
        <v>40.170153302587501</v>
      </c>
      <c r="J1661" s="7">
        <f t="shared" si="356"/>
        <v>831547.99202573427</v>
      </c>
      <c r="K1661" s="3">
        <f t="shared" si="349"/>
        <v>63.979845554727753</v>
      </c>
      <c r="L1661" s="7">
        <f t="shared" si="350"/>
        <v>31397.863703178016</v>
      </c>
      <c r="M1661" s="27">
        <f t="shared" si="344"/>
        <v>20.36273394609751</v>
      </c>
      <c r="N1661" s="9"/>
      <c r="O1661" s="10">
        <f t="shared" si="345"/>
        <v>22.050373871028626</v>
      </c>
      <c r="P1661" s="10"/>
      <c r="Q1661" s="29">
        <f t="shared" si="346"/>
        <v>4.1701440614025413E-2</v>
      </c>
      <c r="R1661" s="6">
        <f t="shared" si="351"/>
        <v>0.99317770086629609</v>
      </c>
      <c r="S1661" s="6">
        <f t="shared" si="357"/>
        <v>40.352540381592689</v>
      </c>
      <c r="T1661" s="13">
        <f t="shared" si="352"/>
        <v>9.8024277924335657E-2</v>
      </c>
      <c r="U1661" s="67">
        <f t="shared" si="353"/>
        <v>1.5968976270918533E-2</v>
      </c>
      <c r="V1661" s="13">
        <f t="shared" si="354"/>
        <v>8.2055301653417123E-2</v>
      </c>
      <c r="Y1661" s="28"/>
      <c r="Z1661" s="28"/>
    </row>
    <row r="1662" spans="1:26" x14ac:dyDescent="0.35">
      <c r="A1662" s="1">
        <v>2008.1</v>
      </c>
      <c r="B1662" s="2">
        <v>968.8</v>
      </c>
      <c r="C1662" s="3">
        <f>C1661*2/3+C1664/3</f>
        <v>28.696666666666665</v>
      </c>
      <c r="D1662" s="4">
        <f>D1661*2/3+D1664/3</f>
        <v>35.593333333333334</v>
      </c>
      <c r="E1662" s="5">
        <v>216.57300000000001</v>
      </c>
      <c r="F1662" s="3">
        <f t="shared" si="355"/>
        <v>2008.7916666665415</v>
      </c>
      <c r="G1662" s="6">
        <v>3.81</v>
      </c>
      <c r="H1662" s="3">
        <f t="shared" si="347"/>
        <v>1362.7025307863862</v>
      </c>
      <c r="I1662" s="3">
        <f t="shared" si="348"/>
        <v>40.364389235962008</v>
      </c>
      <c r="J1662" s="7">
        <f t="shared" si="356"/>
        <v>670391.76046294242</v>
      </c>
      <c r="K1662" s="3">
        <f t="shared" si="349"/>
        <v>50.06515835307264</v>
      </c>
      <c r="L1662" s="7">
        <f t="shared" si="350"/>
        <v>24629.931249047961</v>
      </c>
      <c r="M1662" s="27">
        <f t="shared" si="344"/>
        <v>16.387356548789832</v>
      </c>
      <c r="N1662" s="9"/>
      <c r="O1662" s="10">
        <f t="shared" si="345"/>
        <v>17.770107910955762</v>
      </c>
      <c r="P1662" s="10"/>
      <c r="Q1662" s="29">
        <f t="shared" si="346"/>
        <v>5.1118977736672816E-2</v>
      </c>
      <c r="R1662" s="6">
        <f t="shared" si="351"/>
        <v>1.0265737057388291</v>
      </c>
      <c r="S1662" s="6">
        <f t="shared" si="357"/>
        <v>40.486207960340771</v>
      </c>
      <c r="T1662" s="13">
        <f t="shared" si="352"/>
        <v>0.11734462068573026</v>
      </c>
      <c r="U1662" s="67">
        <f t="shared" si="353"/>
        <v>1.4406924360982343E-2</v>
      </c>
      <c r="V1662" s="13">
        <f t="shared" si="354"/>
        <v>0.10293769632474792</v>
      </c>
      <c r="Y1662" s="28"/>
      <c r="Z1662" s="28"/>
    </row>
    <row r="1663" spans="1:26" x14ac:dyDescent="0.35">
      <c r="A1663" s="1">
        <v>2008.11</v>
      </c>
      <c r="B1663" s="2">
        <v>883.04</v>
      </c>
      <c r="C1663" s="3">
        <f>C1661/3+C1664*2/3</f>
        <v>28.543333333333333</v>
      </c>
      <c r="D1663" s="4">
        <f>D1661/3+D1664*2/3</f>
        <v>25.236666666666668</v>
      </c>
      <c r="E1663" s="5">
        <v>212.42500000000001</v>
      </c>
      <c r="F1663" s="3">
        <f t="shared" si="355"/>
        <v>2008.8749999998747</v>
      </c>
      <c r="G1663" s="6">
        <v>3.53</v>
      </c>
      <c r="H1663" s="3">
        <f t="shared" si="347"/>
        <v>1266.3273727668588</v>
      </c>
      <c r="I1663" s="3">
        <f t="shared" si="348"/>
        <v>40.93269196186889</v>
      </c>
      <c r="J1663" s="7">
        <f t="shared" si="356"/>
        <v>624657.37200358196</v>
      </c>
      <c r="K1663" s="3">
        <f t="shared" si="349"/>
        <v>36.190752171354596</v>
      </c>
      <c r="L1663" s="7">
        <f t="shared" si="350"/>
        <v>17852.271559759916</v>
      </c>
      <c r="M1663" s="27">
        <f t="shared" si="344"/>
        <v>15.259659405704575</v>
      </c>
      <c r="N1663" s="9"/>
      <c r="O1663" s="10">
        <f t="shared" si="345"/>
        <v>16.575738507639599</v>
      </c>
      <c r="P1663" s="10"/>
      <c r="Q1663" s="29">
        <f t="shared" si="346"/>
        <v>5.644210976560482E-2</v>
      </c>
      <c r="R1663" s="6">
        <f t="shared" si="351"/>
        <v>1.1007174876584529</v>
      </c>
      <c r="S1663" s="6">
        <f t="shared" si="357"/>
        <v>42.373654710520576</v>
      </c>
      <c r="T1663" s="13">
        <f t="shared" si="352"/>
        <v>0.12328773493039202</v>
      </c>
      <c r="U1663" s="67">
        <f t="shared" si="353"/>
        <v>1.0656217325840434E-2</v>
      </c>
      <c r="V1663" s="13">
        <f t="shared" si="354"/>
        <v>0.11263151760455159</v>
      </c>
      <c r="Y1663" s="28"/>
      <c r="Z1663" s="28"/>
    </row>
    <row r="1664" spans="1:26" x14ac:dyDescent="0.35">
      <c r="A1664" s="1">
        <v>2008.12</v>
      </c>
      <c r="B1664" s="2">
        <v>877.56</v>
      </c>
      <c r="C1664" s="3">
        <v>28.39</v>
      </c>
      <c r="D1664" s="4">
        <v>14.88</v>
      </c>
      <c r="E1664" s="5">
        <v>210.22800000000001</v>
      </c>
      <c r="F1664" s="3">
        <f t="shared" si="355"/>
        <v>2008.958333333208</v>
      </c>
      <c r="G1664" s="6">
        <v>2.42</v>
      </c>
      <c r="H1664" s="3">
        <f t="shared" si="347"/>
        <v>1271.6204560762601</v>
      </c>
      <c r="I1664" s="3">
        <f t="shared" si="348"/>
        <v>41.138275158399452</v>
      </c>
      <c r="J1664" s="7">
        <f t="shared" si="356"/>
        <v>628959.42495695374</v>
      </c>
      <c r="K1664" s="3">
        <f t="shared" si="349"/>
        <v>21.561730692391119</v>
      </c>
      <c r="L1664" s="7">
        <f t="shared" si="350"/>
        <v>10664.702405943151</v>
      </c>
      <c r="M1664" s="27">
        <f t="shared" si="344"/>
        <v>15.376080747423769</v>
      </c>
      <c r="N1664" s="9"/>
      <c r="O1664" s="10">
        <f t="shared" si="345"/>
        <v>16.732842670212037</v>
      </c>
      <c r="P1664" s="10"/>
      <c r="Q1664" s="29">
        <f t="shared" si="346"/>
        <v>6.6042129114535067E-2</v>
      </c>
      <c r="R1664" s="6">
        <f t="shared" si="351"/>
        <v>0.99325011039598909</v>
      </c>
      <c r="S1664" s="6">
        <f t="shared" si="357"/>
        <v>47.128851670167116</v>
      </c>
      <c r="T1664" s="13">
        <f t="shared" si="352"/>
        <v>0.11646979702600335</v>
      </c>
      <c r="U1664" s="67">
        <f t="shared" si="353"/>
        <v>3.0158747949355913E-3</v>
      </c>
      <c r="V1664" s="13">
        <f t="shared" si="354"/>
        <v>0.11345392223106776</v>
      </c>
      <c r="Y1664" s="28"/>
      <c r="Z1664" s="28"/>
    </row>
    <row r="1665" spans="1:26" x14ac:dyDescent="0.35">
      <c r="A1665" s="1">
        <v>2009.01</v>
      </c>
      <c r="B1665" s="2">
        <v>865.58</v>
      </c>
      <c r="C1665" s="3">
        <f>C1664*2/3+C1667/3</f>
        <v>28.013333333333335</v>
      </c>
      <c r="D1665" s="4">
        <f>D1664*2/3+D1667/3</f>
        <v>12.206666666666667</v>
      </c>
      <c r="E1665" s="5">
        <v>211.143</v>
      </c>
      <c r="F1665" s="3">
        <f t="shared" si="355"/>
        <v>2009.0416666665412</v>
      </c>
      <c r="G1665" s="6">
        <v>2.52</v>
      </c>
      <c r="H1665" s="3">
        <f t="shared" si="347"/>
        <v>1248.8255344482177</v>
      </c>
      <c r="I1665" s="3">
        <f t="shared" si="348"/>
        <v>40.416559961732098</v>
      </c>
      <c r="J1665" s="7">
        <f t="shared" si="356"/>
        <v>619350.64896720147</v>
      </c>
      <c r="K1665" s="3">
        <f t="shared" si="349"/>
        <v>17.611309207503922</v>
      </c>
      <c r="L1665" s="7">
        <f t="shared" si="350"/>
        <v>8734.2671061326582</v>
      </c>
      <c r="M1665" s="27">
        <f t="shared" ref="M1665:M1728" si="358">H1665/AVERAGE(K1545:K1664)</f>
        <v>15.17465193687967</v>
      </c>
      <c r="N1665" s="9"/>
      <c r="O1665" s="10">
        <f t="shared" ref="O1665:O1728" si="359">J1665/AVERAGE(L1545:L1664)</f>
        <v>16.545978292697001</v>
      </c>
      <c r="P1665" s="10"/>
      <c r="Q1665" s="29">
        <f t="shared" ref="Q1665:Q1728" si="360">1/M1665-(G1665/100-(((E1665/E1545)^(1/10))-1))</f>
        <v>6.6100784914300617E-2</v>
      </c>
      <c r="R1665" s="6">
        <f t="shared" si="351"/>
        <v>0.97192494277408814</v>
      </c>
      <c r="S1665" s="6">
        <f t="shared" si="357"/>
        <v>46.607880176717003</v>
      </c>
      <c r="T1665" s="13">
        <f t="shared" si="352"/>
        <v>0.11990380141313728</v>
      </c>
      <c r="U1665" s="67">
        <f t="shared" si="353"/>
        <v>5.216205961303011E-3</v>
      </c>
      <c r="V1665" s="13">
        <f t="shared" si="354"/>
        <v>0.11468759545183427</v>
      </c>
      <c r="Y1665" s="28"/>
      <c r="Z1665" s="28"/>
    </row>
    <row r="1666" spans="1:26" x14ac:dyDescent="0.35">
      <c r="A1666" s="1">
        <v>2009.02</v>
      </c>
      <c r="B1666" s="2">
        <v>805.23</v>
      </c>
      <c r="C1666" s="3">
        <f>C1664/3+C1667*2/3</f>
        <v>27.63666666666667</v>
      </c>
      <c r="D1666" s="4">
        <f>D1664/3+D1667*2/3</f>
        <v>9.5333333333333332</v>
      </c>
      <c r="E1666" s="5">
        <v>212.19300000000001</v>
      </c>
      <c r="F1666" s="3">
        <f t="shared" si="355"/>
        <v>2009.1249999998745</v>
      </c>
      <c r="G1666" s="6">
        <v>2.87</v>
      </c>
      <c r="H1666" s="3">
        <f t="shared" si="347"/>
        <v>1156.0061343682403</v>
      </c>
      <c r="I1666" s="3">
        <f t="shared" si="348"/>
        <v>39.67581461216912</v>
      </c>
      <c r="J1666" s="7">
        <f t="shared" si="356"/>
        <v>574956.94943141041</v>
      </c>
      <c r="K1666" s="3">
        <f t="shared" si="349"/>
        <v>13.686265805186787</v>
      </c>
      <c r="L1666" s="7">
        <f t="shared" si="350"/>
        <v>6807.0690998175824</v>
      </c>
      <c r="M1666" s="27">
        <f t="shared" si="358"/>
        <v>14.122181801918897</v>
      </c>
      <c r="N1666" s="9"/>
      <c r="O1666" s="10">
        <f t="shared" si="359"/>
        <v>15.431495098996706</v>
      </c>
      <c r="P1666" s="10"/>
      <c r="Q1666" s="29">
        <f t="shared" si="360"/>
        <v>6.78959919812928E-2</v>
      </c>
      <c r="R1666" s="6">
        <f t="shared" si="351"/>
        <v>1.0067126526027683</v>
      </c>
      <c r="S1666" s="6">
        <f t="shared" si="357"/>
        <v>45.075205296060268</v>
      </c>
      <c r="T1666" s="13">
        <f t="shared" si="352"/>
        <v>0.13419728561579247</v>
      </c>
      <c r="U1666" s="67">
        <f t="shared" si="353"/>
        <v>8.647385664905638E-3</v>
      </c>
      <c r="V1666" s="13">
        <f t="shared" si="354"/>
        <v>0.12554989995088683</v>
      </c>
      <c r="Y1666" s="28"/>
      <c r="Z1666" s="28"/>
    </row>
    <row r="1667" spans="1:26" x14ac:dyDescent="0.35">
      <c r="A1667" s="1">
        <v>2009.03</v>
      </c>
      <c r="B1667" s="2">
        <v>757.13</v>
      </c>
      <c r="C1667" s="3">
        <v>27.26</v>
      </c>
      <c r="D1667" s="4">
        <v>6.86</v>
      </c>
      <c r="E1667" s="5">
        <v>212.709</v>
      </c>
      <c r="F1667" s="3">
        <f t="shared" si="355"/>
        <v>2009.2083333332077</v>
      </c>
      <c r="G1667" s="6">
        <v>2.82</v>
      </c>
      <c r="H1667" s="3">
        <f t="shared" si="347"/>
        <v>1084.3159187904603</v>
      </c>
      <c r="I1667" s="3">
        <f t="shared" si="348"/>
        <v>39.040127780206767</v>
      </c>
      <c r="J1667" s="7">
        <f t="shared" si="356"/>
        <v>540918.84725211316</v>
      </c>
      <c r="K1667" s="3">
        <f t="shared" si="349"/>
        <v>9.8244782308223915</v>
      </c>
      <c r="L1667" s="7">
        <f t="shared" si="350"/>
        <v>4901.0121011576566</v>
      </c>
      <c r="M1667" s="27">
        <f t="shared" si="358"/>
        <v>13.323667656863931</v>
      </c>
      <c r="N1667" s="9"/>
      <c r="O1667" s="10">
        <f t="shared" si="359"/>
        <v>14.592703772466322</v>
      </c>
      <c r="P1667" s="10"/>
      <c r="Q1667" s="29">
        <f t="shared" si="360"/>
        <v>7.2577640954996608E-2</v>
      </c>
      <c r="R1667" s="6">
        <f t="shared" si="351"/>
        <v>0.99289340879634969</v>
      </c>
      <c r="S1667" s="6">
        <f t="shared" si="357"/>
        <v>45.267699831066764</v>
      </c>
      <c r="T1667" s="13">
        <f t="shared" si="352"/>
        <v>0.14270204314620316</v>
      </c>
      <c r="U1667" s="67">
        <f t="shared" si="353"/>
        <v>8.8387323571454957E-3</v>
      </c>
      <c r="V1667" s="13">
        <f t="shared" si="354"/>
        <v>0.13386331078905767</v>
      </c>
      <c r="Y1667" s="28"/>
      <c r="Z1667" s="28"/>
    </row>
    <row r="1668" spans="1:26" x14ac:dyDescent="0.35">
      <c r="A1668" s="1">
        <v>2009.04</v>
      </c>
      <c r="B1668" s="2">
        <v>848.15</v>
      </c>
      <c r="C1668" s="3">
        <f>C1667*2/3+C1670/3</f>
        <v>26.703333333333333</v>
      </c>
      <c r="D1668" s="4">
        <f>D1667*2/3+D1670/3</f>
        <v>7.0766666666666662</v>
      </c>
      <c r="E1668" s="5">
        <v>213.24</v>
      </c>
      <c r="F1668" s="3">
        <f t="shared" si="355"/>
        <v>2009.291666666541</v>
      </c>
      <c r="G1668" s="6">
        <v>2.93</v>
      </c>
      <c r="H1668" s="3">
        <f t="shared" si="347"/>
        <v>1211.6445617613956</v>
      </c>
      <c r="I1668" s="3">
        <f t="shared" si="348"/>
        <v>38.147672716188332</v>
      </c>
      <c r="J1668" s="7">
        <f t="shared" si="356"/>
        <v>606023.51630404731</v>
      </c>
      <c r="K1668" s="3">
        <f t="shared" si="349"/>
        <v>10.109538032264114</v>
      </c>
      <c r="L1668" s="7">
        <f t="shared" si="350"/>
        <v>5056.4480540529084</v>
      </c>
      <c r="M1668" s="27">
        <f t="shared" si="358"/>
        <v>14.981866453039247</v>
      </c>
      <c r="N1668" s="9"/>
      <c r="O1668" s="10">
        <f t="shared" si="359"/>
        <v>16.441219972398429</v>
      </c>
      <c r="P1668" s="10"/>
      <c r="Q1668" s="29">
        <f t="shared" si="360"/>
        <v>6.268316394846539E-2</v>
      </c>
      <c r="R1668" s="6">
        <f t="shared" si="351"/>
        <v>0.9720157544991832</v>
      </c>
      <c r="S1668" s="6">
        <f t="shared" si="357"/>
        <v>44.834078422500028</v>
      </c>
      <c r="T1668" s="13">
        <f t="shared" si="352"/>
        <v>0.13332895853557458</v>
      </c>
      <c r="U1668" s="67">
        <f t="shared" si="353"/>
        <v>9.8455428084029961E-3</v>
      </c>
      <c r="V1668" s="13">
        <f t="shared" si="354"/>
        <v>0.12348341572717159</v>
      </c>
      <c r="Y1668" s="28"/>
      <c r="Z1668" s="28"/>
    </row>
    <row r="1669" spans="1:26" x14ac:dyDescent="0.35">
      <c r="A1669" s="1">
        <v>2009.05</v>
      </c>
      <c r="B1669" s="2">
        <v>902.41</v>
      </c>
      <c r="C1669" s="3">
        <f>C1667/3+C1670*2/3</f>
        <v>26.146666666666668</v>
      </c>
      <c r="D1669" s="4">
        <f>D1667/3+D1670*2/3</f>
        <v>7.293333333333333</v>
      </c>
      <c r="E1669" s="5">
        <v>213.85599999999999</v>
      </c>
      <c r="F1669" s="3">
        <f t="shared" si="355"/>
        <v>2009.3749999998743</v>
      </c>
      <c r="G1669" s="6">
        <v>3.29</v>
      </c>
      <c r="H1669" s="3">
        <f t="shared" si="347"/>
        <v>1285.445607745399</v>
      </c>
      <c r="I1669" s="3">
        <f t="shared" si="348"/>
        <v>37.244841949723181</v>
      </c>
      <c r="J1669" s="7">
        <f t="shared" si="356"/>
        <v>644488.68040569604</v>
      </c>
      <c r="K1669" s="3">
        <f t="shared" si="349"/>
        <v>10.38905076313033</v>
      </c>
      <c r="L1669" s="7">
        <f t="shared" si="350"/>
        <v>5208.7973047272026</v>
      </c>
      <c r="M1669" s="27">
        <f t="shared" si="358"/>
        <v>15.996355755263155</v>
      </c>
      <c r="N1669" s="9"/>
      <c r="O1669" s="10">
        <f t="shared" si="359"/>
        <v>17.585230774696495</v>
      </c>
      <c r="P1669" s="10"/>
      <c r="Q1669" s="29">
        <f t="shared" si="360"/>
        <v>5.5145826881175114E-2</v>
      </c>
      <c r="R1669" s="6">
        <f t="shared" si="351"/>
        <v>0.96712671402633488</v>
      </c>
      <c r="S1669" s="6">
        <f t="shared" si="357"/>
        <v>43.453902503117028</v>
      </c>
      <c r="T1669" s="13">
        <f t="shared" si="352"/>
        <v>0.12440077540897732</v>
      </c>
      <c r="U1669" s="67">
        <f t="shared" si="353"/>
        <v>1.4158755547390545E-2</v>
      </c>
      <c r="V1669" s="13">
        <f t="shared" si="354"/>
        <v>0.11024201986158677</v>
      </c>
      <c r="Y1669" s="28"/>
      <c r="Z1669" s="28"/>
    </row>
    <row r="1670" spans="1:26" x14ac:dyDescent="0.35">
      <c r="A1670" s="1">
        <v>2009.06</v>
      </c>
      <c r="B1670" s="2">
        <v>926.12</v>
      </c>
      <c r="C1670" s="3">
        <v>25.59</v>
      </c>
      <c r="D1670" s="4">
        <v>7.51</v>
      </c>
      <c r="E1670" s="5">
        <v>215.69300000000001</v>
      </c>
      <c r="F1670" s="3">
        <f t="shared" si="355"/>
        <v>2009.4583333332075</v>
      </c>
      <c r="G1670" s="6">
        <v>3.72</v>
      </c>
      <c r="H1670" s="3">
        <f t="shared" si="347"/>
        <v>1307.9840768128774</v>
      </c>
      <c r="I1670" s="3">
        <f t="shared" si="348"/>
        <v>36.141442281390681</v>
      </c>
      <c r="J1670" s="7">
        <f t="shared" si="356"/>
        <v>657298.90794502909</v>
      </c>
      <c r="K1670" s="3">
        <f t="shared" si="349"/>
        <v>10.606574112279953</v>
      </c>
      <c r="L1670" s="7">
        <f t="shared" si="350"/>
        <v>5330.1027930151258</v>
      </c>
      <c r="M1670" s="27">
        <f t="shared" si="358"/>
        <v>16.38418281621534</v>
      </c>
      <c r="N1670" s="9"/>
      <c r="O1670" s="10">
        <f t="shared" si="359"/>
        <v>18.040717081299718</v>
      </c>
      <c r="P1670" s="10"/>
      <c r="Q1670" s="29">
        <f t="shared" si="360"/>
        <v>5.0243597361463214E-2</v>
      </c>
      <c r="R1670" s="6">
        <f t="shared" si="351"/>
        <v>1.0164518630076158</v>
      </c>
      <c r="S1670" s="6">
        <f t="shared" si="357"/>
        <v>41.667510513244387</v>
      </c>
      <c r="T1670" s="13">
        <f t="shared" si="352"/>
        <v>0.12373531710759567</v>
      </c>
      <c r="U1670" s="67">
        <f t="shared" si="353"/>
        <v>2.1664392570096558E-2</v>
      </c>
      <c r="V1670" s="13">
        <f t="shared" si="354"/>
        <v>0.10207092453749911</v>
      </c>
      <c r="Y1670" s="28"/>
      <c r="Z1670" s="28"/>
    </row>
    <row r="1671" spans="1:26" x14ac:dyDescent="0.35">
      <c r="A1671" s="1">
        <v>2009.07</v>
      </c>
      <c r="B1671" s="2">
        <v>935.82</v>
      </c>
      <c r="C1671" s="3">
        <f>C1670*2/3+C1673/3</f>
        <v>25.026666666666664</v>
      </c>
      <c r="D1671" s="4">
        <f>D1670*2/3+D1673/3</f>
        <v>9.1866666666666674</v>
      </c>
      <c r="E1671" s="5">
        <v>215.351</v>
      </c>
      <c r="F1671" s="3">
        <f t="shared" si="355"/>
        <v>2009.5416666665408</v>
      </c>
      <c r="G1671" s="6">
        <v>3.56</v>
      </c>
      <c r="H1671" s="3">
        <f t="shared" si="347"/>
        <v>1323.7826189801767</v>
      </c>
      <c r="I1671" s="3">
        <f t="shared" si="348"/>
        <v>35.401964420875686</v>
      </c>
      <c r="J1671" s="7">
        <f t="shared" si="356"/>
        <v>666720.66170454735</v>
      </c>
      <c r="K1671" s="3">
        <f t="shared" si="349"/>
        <v>12.995180333502052</v>
      </c>
      <c r="L1671" s="7">
        <f t="shared" si="350"/>
        <v>6544.9984813950423</v>
      </c>
      <c r="M1671" s="27">
        <f t="shared" si="358"/>
        <v>16.69462081699562</v>
      </c>
      <c r="N1671" s="9"/>
      <c r="O1671" s="10">
        <f t="shared" si="359"/>
        <v>18.410569541960587</v>
      </c>
      <c r="P1671" s="10"/>
      <c r="Q1671" s="29">
        <f t="shared" si="360"/>
        <v>5.0237564816960845E-2</v>
      </c>
      <c r="R1671" s="6">
        <f t="shared" si="351"/>
        <v>1.0004667153457725</v>
      </c>
      <c r="S1671" s="6">
        <f t="shared" si="357"/>
        <v>42.420279728848818</v>
      </c>
      <c r="T1671" s="13">
        <f t="shared" si="352"/>
        <v>0.12617285794027766</v>
      </c>
      <c r="U1671" s="67">
        <f t="shared" si="353"/>
        <v>2.3778419341503154E-2</v>
      </c>
      <c r="V1671" s="13">
        <f t="shared" si="354"/>
        <v>0.10239443859877451</v>
      </c>
      <c r="Y1671" s="28"/>
      <c r="Z1671" s="28"/>
    </row>
    <row r="1672" spans="1:26" x14ac:dyDescent="0.35">
      <c r="A1672" s="1">
        <v>2009.08</v>
      </c>
      <c r="B1672" s="2">
        <v>1009.73</v>
      </c>
      <c r="C1672" s="3">
        <f>C1670/3+C1673*2/3</f>
        <v>24.463333333333331</v>
      </c>
      <c r="D1672" s="4">
        <f>D1670/3+D1673*2/3</f>
        <v>10.863333333333333</v>
      </c>
      <c r="E1672" s="5">
        <v>215.834</v>
      </c>
      <c r="F1672" s="3">
        <f t="shared" si="355"/>
        <v>2009.624999999874</v>
      </c>
      <c r="G1672" s="6">
        <v>3.59</v>
      </c>
      <c r="H1672" s="3">
        <f t="shared" si="347"/>
        <v>1425.1370968892763</v>
      </c>
      <c r="I1672" s="3">
        <f t="shared" si="348"/>
        <v>34.527649814209063</v>
      </c>
      <c r="J1672" s="7">
        <f t="shared" si="356"/>
        <v>719216.80548940331</v>
      </c>
      <c r="K1672" s="3">
        <f t="shared" si="349"/>
        <v>15.332553582846078</v>
      </c>
      <c r="L1672" s="7">
        <f t="shared" si="350"/>
        <v>7737.8030730656219</v>
      </c>
      <c r="M1672" s="27">
        <f t="shared" si="358"/>
        <v>18.094069801576079</v>
      </c>
      <c r="N1672" s="9"/>
      <c r="O1672" s="10">
        <f t="shared" si="359"/>
        <v>19.979249781377383</v>
      </c>
      <c r="P1672" s="10"/>
      <c r="Q1672" s="29">
        <f t="shared" si="360"/>
        <v>4.5288721336082284E-2</v>
      </c>
      <c r="R1672" s="6">
        <f t="shared" si="351"/>
        <v>1.0189667410869547</v>
      </c>
      <c r="S1672" s="6">
        <f t="shared" si="357"/>
        <v>42.345104205505407</v>
      </c>
      <c r="T1672" s="13">
        <f t="shared" si="352"/>
        <v>0.11412287561186862</v>
      </c>
      <c r="U1672" s="67">
        <f t="shared" si="353"/>
        <v>2.4104218349018547E-2</v>
      </c>
      <c r="V1672" s="13">
        <f t="shared" si="354"/>
        <v>9.0018657262850077E-2</v>
      </c>
      <c r="Y1672" s="28"/>
      <c r="Z1672" s="28"/>
    </row>
    <row r="1673" spans="1:26" x14ac:dyDescent="0.35">
      <c r="A1673" s="1">
        <v>2009.09</v>
      </c>
      <c r="B1673" s="2">
        <v>1044.55</v>
      </c>
      <c r="C1673" s="3">
        <v>23.9</v>
      </c>
      <c r="D1673" s="4">
        <v>12.54</v>
      </c>
      <c r="E1673" s="5">
        <v>215.96899999999999</v>
      </c>
      <c r="F1673" s="3">
        <f t="shared" si="355"/>
        <v>2009.7083333332073</v>
      </c>
      <c r="G1673" s="6">
        <v>3.4</v>
      </c>
      <c r="H1673" s="3">
        <f t="shared" ref="H1673:H1736" si="361">B1673*$E$1838/E1673</f>
        <v>1473.3606302293383</v>
      </c>
      <c r="I1673" s="3">
        <f t="shared" ref="I1673:I1736" si="362">C1673*$E$1838/E1673</f>
        <v>33.711472942876064</v>
      </c>
      <c r="J1673" s="7">
        <f t="shared" si="356"/>
        <v>744971.28471451974</v>
      </c>
      <c r="K1673" s="3">
        <f t="shared" ref="K1673:K1736" si="363">D1673*$E$1838/E1673</f>
        <v>17.687944380906519</v>
      </c>
      <c r="L1673" s="7">
        <f t="shared" ref="L1673:L1736" si="364">K1673*(J1673/H1673)</f>
        <v>8943.5066873965607</v>
      </c>
      <c r="M1673" s="27">
        <f t="shared" si="358"/>
        <v>18.831902264840071</v>
      </c>
      <c r="N1673" s="9"/>
      <c r="O1673" s="10">
        <f t="shared" si="359"/>
        <v>20.817180576489964</v>
      </c>
      <c r="P1673" s="10"/>
      <c r="Q1673" s="29">
        <f t="shared" si="360"/>
        <v>4.4597619535910044E-2</v>
      </c>
      <c r="R1673" s="6">
        <f t="shared" ref="R1673:R1736" si="365">((G1673/G1674+G1673/1200+((1+G1674/1200)^(-119))*(1-G1673/G1674)))</f>
        <v>1.0036745227795021</v>
      </c>
      <c r="S1673" s="6">
        <f t="shared" si="357"/>
        <v>43.121281304336676</v>
      </c>
      <c r="T1673" s="13">
        <f t="shared" ref="T1673:T1736" si="366">(($J1793/$J1673)^(1/10)-1)</f>
        <v>0.11350254571629614</v>
      </c>
      <c r="U1673" s="67">
        <f t="shared" ref="U1673:U1736" si="367">(($S1793/$S1673)^(1/10)-1)</f>
        <v>2.1650823143270381E-2</v>
      </c>
      <c r="V1673" s="13">
        <f t="shared" ref="V1673:V1736" si="368">T1673-U1673</f>
        <v>9.1851722573025762E-2</v>
      </c>
      <c r="Y1673" s="28"/>
      <c r="Z1673" s="28"/>
    </row>
    <row r="1674" spans="1:26" x14ac:dyDescent="0.35">
      <c r="A1674" s="1">
        <v>2009.1</v>
      </c>
      <c r="B1674" s="2">
        <v>1067.6600000000001</v>
      </c>
      <c r="C1674" s="3">
        <f>C1673*2/3+C1676/3</f>
        <v>23.403333333333332</v>
      </c>
      <c r="D1674" s="4">
        <f>D1673*2/3+D1676/3</f>
        <v>25.349999999999998</v>
      </c>
      <c r="E1674" s="5">
        <v>216.17699999999999</v>
      </c>
      <c r="F1674" s="3">
        <f t="shared" ref="F1674:F1737" si="369">F1673+1/12</f>
        <v>2009.7916666665406</v>
      </c>
      <c r="G1674" s="6">
        <v>3.39</v>
      </c>
      <c r="H1674" s="3">
        <f t="shared" si="361"/>
        <v>1504.5087966804981</v>
      </c>
      <c r="I1674" s="3">
        <f t="shared" si="362"/>
        <v>32.979151482350112</v>
      </c>
      <c r="J1674" s="7">
        <f t="shared" ref="J1674:J1737" si="370">J1673*((H1674+(I1674/12))/H1673)</f>
        <v>762110.24295522901</v>
      </c>
      <c r="K1674" s="3">
        <f t="shared" si="363"/>
        <v>35.7223254555295</v>
      </c>
      <c r="L1674" s="7">
        <f t="shared" si="364"/>
        <v>18095.17511091083</v>
      </c>
      <c r="M1674" s="27">
        <f t="shared" si="358"/>
        <v>19.358008443486838</v>
      </c>
      <c r="N1674" s="9"/>
      <c r="O1674" s="10">
        <f t="shared" si="359"/>
        <v>21.420018718305087</v>
      </c>
      <c r="P1674" s="10"/>
      <c r="Q1674" s="29">
        <f t="shared" si="360"/>
        <v>4.3170097780186538E-2</v>
      </c>
      <c r="R1674" s="6">
        <f t="shared" si="365"/>
        <v>1.0019842066094584</v>
      </c>
      <c r="S1674" s="6">
        <f t="shared" ref="S1674:S1737" si="371">S1673*R1673*E1673/E1674</f>
        <v>43.238088780194055</v>
      </c>
      <c r="T1674" s="13">
        <f t="shared" si="366"/>
        <v>0.11073097359151785</v>
      </c>
      <c r="U1674" s="67">
        <f t="shared" si="367"/>
        <v>2.1192844126104893E-2</v>
      </c>
      <c r="V1674" s="13">
        <f t="shared" si="368"/>
        <v>8.9538129465412952E-2</v>
      </c>
      <c r="Y1674" s="28"/>
      <c r="Z1674" s="28"/>
    </row>
    <row r="1675" spans="1:26" x14ac:dyDescent="0.35">
      <c r="A1675" s="1">
        <v>2009.11</v>
      </c>
      <c r="B1675" s="2">
        <v>1088.07</v>
      </c>
      <c r="C1675" s="3">
        <f>C1673/3+C1676*2/3</f>
        <v>22.906666666666666</v>
      </c>
      <c r="D1675" s="4">
        <f>D1673/3+D1676*2/3</f>
        <v>38.159999999999997</v>
      </c>
      <c r="E1675" s="5">
        <v>216.33</v>
      </c>
      <c r="F1675" s="3">
        <f t="shared" si="369"/>
        <v>2009.8749999998738</v>
      </c>
      <c r="G1675" s="6">
        <v>3.4</v>
      </c>
      <c r="H1675" s="3">
        <f t="shared" si="361"/>
        <v>1532.1854390514491</v>
      </c>
      <c r="I1675" s="3">
        <f t="shared" si="362"/>
        <v>32.256436740165483</v>
      </c>
      <c r="J1675" s="7">
        <f t="shared" si="370"/>
        <v>777491.49746344122</v>
      </c>
      <c r="K1675" s="3">
        <f t="shared" si="363"/>
        <v>53.735693801137145</v>
      </c>
      <c r="L1675" s="7">
        <f t="shared" si="364"/>
        <v>27267.616553351272</v>
      </c>
      <c r="M1675" s="27">
        <f t="shared" si="358"/>
        <v>19.812761079966052</v>
      </c>
      <c r="N1675" s="9"/>
      <c r="O1675" s="10">
        <f t="shared" si="359"/>
        <v>21.938367056892972</v>
      </c>
      <c r="P1675" s="10"/>
      <c r="Q1675" s="29">
        <f t="shared" si="360"/>
        <v>4.1896014709401866E-2</v>
      </c>
      <c r="R1675" s="6">
        <f t="shared" si="365"/>
        <v>0.98700030830100394</v>
      </c>
      <c r="S1675" s="6">
        <f t="shared" si="371"/>
        <v>43.29324114446721</v>
      </c>
      <c r="T1675" s="13">
        <f t="shared" si="366"/>
        <v>0.11339393605862669</v>
      </c>
      <c r="U1675" s="67">
        <f t="shared" si="367"/>
        <v>2.0333961691598956E-2</v>
      </c>
      <c r="V1675" s="13">
        <f t="shared" si="368"/>
        <v>9.3059974367027731E-2</v>
      </c>
      <c r="Y1675" s="28"/>
      <c r="Z1675" s="28"/>
    </row>
    <row r="1676" spans="1:26" x14ac:dyDescent="0.35">
      <c r="A1676" s="1">
        <v>2009.12</v>
      </c>
      <c r="B1676" s="2">
        <v>1110.3800000000001</v>
      </c>
      <c r="C1676" s="3">
        <v>22.41</v>
      </c>
      <c r="D1676" s="4">
        <v>50.97</v>
      </c>
      <c r="E1676" s="5">
        <v>215.94900000000001</v>
      </c>
      <c r="F1676" s="3">
        <f t="shared" si="369"/>
        <v>2009.9583333332071</v>
      </c>
      <c r="G1676" s="6">
        <v>3.59</v>
      </c>
      <c r="H1676" s="3">
        <f t="shared" si="361"/>
        <v>1566.3603398024536</v>
      </c>
      <c r="I1676" s="3">
        <f t="shared" si="362"/>
        <v>31.612722865120933</v>
      </c>
      <c r="J1676" s="7">
        <f t="shared" si="370"/>
        <v>796169.98939686897</v>
      </c>
      <c r="K1676" s="3">
        <f t="shared" si="363"/>
        <v>71.900958698581604</v>
      </c>
      <c r="L1676" s="7">
        <f t="shared" si="364"/>
        <v>36546.753687528959</v>
      </c>
      <c r="M1676" s="27">
        <f t="shared" si="358"/>
        <v>20.322376500216535</v>
      </c>
      <c r="N1676" s="9"/>
      <c r="O1676" s="10">
        <f t="shared" si="359"/>
        <v>22.511278992034377</v>
      </c>
      <c r="P1676" s="10"/>
      <c r="Q1676" s="29">
        <f t="shared" si="360"/>
        <v>3.8549596504991027E-2</v>
      </c>
      <c r="R1676" s="6">
        <f t="shared" si="365"/>
        <v>0.99140152775318757</v>
      </c>
      <c r="S1676" s="6">
        <f t="shared" si="371"/>
        <v>42.805831909740633</v>
      </c>
      <c r="T1676" s="13">
        <f t="shared" si="366"/>
        <v>0.11356901199859704</v>
      </c>
      <c r="U1676" s="67">
        <f t="shared" si="367"/>
        <v>2.1274266242021111E-2</v>
      </c>
      <c r="V1676" s="13">
        <f t="shared" si="368"/>
        <v>9.2294745756575924E-2</v>
      </c>
      <c r="Y1676" s="28"/>
      <c r="Z1676" s="28"/>
    </row>
    <row r="1677" spans="1:26" x14ac:dyDescent="0.35">
      <c r="A1677" s="1">
        <v>2010.01</v>
      </c>
      <c r="B1677" s="2">
        <v>1123.58</v>
      </c>
      <c r="C1677" s="3">
        <f>C1676*2/3+C1679/3</f>
        <v>22.24</v>
      </c>
      <c r="D1677" s="4">
        <f>D1676*2/3+D1679/3</f>
        <v>54.289999999999992</v>
      </c>
      <c r="E1677" s="5">
        <v>216.68700000000001</v>
      </c>
      <c r="F1677" s="3">
        <f t="shared" si="369"/>
        <v>2010.0416666665403</v>
      </c>
      <c r="G1677" s="6">
        <v>3.73</v>
      </c>
      <c r="H1677" s="3">
        <f t="shared" si="361"/>
        <v>1579.5827706322943</v>
      </c>
      <c r="I1677" s="3">
        <f t="shared" si="362"/>
        <v>31.266061000429186</v>
      </c>
      <c r="J1677" s="7">
        <f t="shared" si="370"/>
        <v>804215.21835726511</v>
      </c>
      <c r="K1677" s="3">
        <f t="shared" si="363"/>
        <v>76.323491533871419</v>
      </c>
      <c r="L1677" s="7">
        <f t="shared" si="364"/>
        <v>38858.687591996939</v>
      </c>
      <c r="M1677" s="27">
        <f t="shared" si="358"/>
        <v>20.527859801454408</v>
      </c>
      <c r="N1677" s="9"/>
      <c r="O1677" s="10">
        <f t="shared" si="359"/>
        <v>22.741430277197445</v>
      </c>
      <c r="P1677" s="10"/>
      <c r="Q1677" s="29">
        <f t="shared" si="360"/>
        <v>3.6702678750251287E-2</v>
      </c>
      <c r="R1677" s="6">
        <f t="shared" si="365"/>
        <v>1.0064260099968045</v>
      </c>
      <c r="S1677" s="6">
        <f t="shared" si="371"/>
        <v>42.293231152403486</v>
      </c>
      <c r="T1677" s="13">
        <f t="shared" si="366"/>
        <v>0.1156869295242009</v>
      </c>
      <c r="U1677" s="67">
        <f t="shared" si="367"/>
        <v>2.3192198999803626E-2</v>
      </c>
      <c r="V1677" s="13">
        <f t="shared" si="368"/>
        <v>9.2494730524397273E-2</v>
      </c>
      <c r="Y1677" s="28"/>
      <c r="Z1677" s="28"/>
    </row>
    <row r="1678" spans="1:26" x14ac:dyDescent="0.35">
      <c r="A1678" s="1">
        <v>2010.02</v>
      </c>
      <c r="B1678" s="2">
        <v>1089.1600000000001</v>
      </c>
      <c r="C1678" s="3">
        <f>C1676/3+C1679*2/3</f>
        <v>22.07</v>
      </c>
      <c r="D1678" s="4">
        <f>D1676/3+D1679*2/3</f>
        <v>57.61</v>
      </c>
      <c r="E1678" s="5">
        <v>216.74100000000001</v>
      </c>
      <c r="F1678" s="3">
        <f t="shared" si="369"/>
        <v>2010.1249999998736</v>
      </c>
      <c r="G1678" s="6">
        <v>3.69</v>
      </c>
      <c r="H1678" s="3">
        <f t="shared" si="361"/>
        <v>1530.8119905324791</v>
      </c>
      <c r="I1678" s="3">
        <f t="shared" si="362"/>
        <v>31.01933658144975</v>
      </c>
      <c r="J1678" s="7">
        <f t="shared" si="370"/>
        <v>780700.55842333427</v>
      </c>
      <c r="K1678" s="3">
        <f t="shared" si="363"/>
        <v>80.970728611568646</v>
      </c>
      <c r="L1678" s="7">
        <f t="shared" si="364"/>
        <v>41294.354521620589</v>
      </c>
      <c r="M1678" s="27">
        <f t="shared" si="358"/>
        <v>19.920539306600439</v>
      </c>
      <c r="N1678" s="9"/>
      <c r="O1678" s="10">
        <f t="shared" si="359"/>
        <v>22.07037780464017</v>
      </c>
      <c r="P1678" s="10"/>
      <c r="Q1678" s="29">
        <f t="shared" si="360"/>
        <v>3.8007944073646077E-2</v>
      </c>
      <c r="R1678" s="6">
        <f t="shared" si="365"/>
        <v>0.99976353173900601</v>
      </c>
      <c r="S1678" s="6">
        <f t="shared" si="371"/>
        <v>42.554403007216735</v>
      </c>
      <c r="T1678" s="13">
        <f t="shared" si="366"/>
        <v>0.11883422247401376</v>
      </c>
      <c r="U1678" s="67">
        <f t="shared" si="367"/>
        <v>2.4851064787257959E-2</v>
      </c>
      <c r="V1678" s="13">
        <f t="shared" si="368"/>
        <v>9.3983157686755803E-2</v>
      </c>
      <c r="Y1678" s="28"/>
      <c r="Z1678" s="28"/>
    </row>
    <row r="1679" spans="1:26" x14ac:dyDescent="0.35">
      <c r="A1679" s="1">
        <v>2010.03</v>
      </c>
      <c r="B1679" s="2">
        <v>1152.05</v>
      </c>
      <c r="C1679" s="3">
        <v>21.9</v>
      </c>
      <c r="D1679" s="4">
        <v>60.93</v>
      </c>
      <c r="E1679" s="5">
        <v>217.631</v>
      </c>
      <c r="F1679" s="3">
        <f t="shared" si="369"/>
        <v>2010.2083333332068</v>
      </c>
      <c r="G1679" s="6">
        <v>3.73</v>
      </c>
      <c r="H1679" s="3">
        <f t="shared" si="361"/>
        <v>1612.5820285253481</v>
      </c>
      <c r="I1679" s="3">
        <f t="shared" si="362"/>
        <v>30.654525779875112</v>
      </c>
      <c r="J1679" s="7">
        <f t="shared" si="370"/>
        <v>823705.34837360785</v>
      </c>
      <c r="K1679" s="3">
        <f t="shared" si="363"/>
        <v>85.286769669762137</v>
      </c>
      <c r="L1679" s="7">
        <f t="shared" si="364"/>
        <v>43564.399875356045</v>
      </c>
      <c r="M1679" s="27">
        <f t="shared" si="358"/>
        <v>21.004601209715354</v>
      </c>
      <c r="N1679" s="9"/>
      <c r="O1679" s="10">
        <f t="shared" si="359"/>
        <v>23.269199472972968</v>
      </c>
      <c r="P1679" s="10"/>
      <c r="Q1679" s="29">
        <f t="shared" si="360"/>
        <v>3.4595708150527101E-2</v>
      </c>
      <c r="R1679" s="6">
        <f t="shared" si="365"/>
        <v>0.9932295149287379</v>
      </c>
      <c r="S1679" s="6">
        <f t="shared" si="371"/>
        <v>42.370355548114091</v>
      </c>
      <c r="T1679" s="13">
        <f t="shared" si="366"/>
        <v>8.9995831852773156E-2</v>
      </c>
      <c r="U1679" s="67">
        <f t="shared" si="367"/>
        <v>3.1617360277725215E-2</v>
      </c>
      <c r="V1679" s="13">
        <f t="shared" si="368"/>
        <v>5.8378471575047941E-2</v>
      </c>
      <c r="Y1679" s="28"/>
      <c r="Z1679" s="28"/>
    </row>
    <row r="1680" spans="1:26" x14ac:dyDescent="0.35">
      <c r="A1680" s="1">
        <v>2010.04</v>
      </c>
      <c r="B1680" s="2">
        <v>1197.32</v>
      </c>
      <c r="C1680" s="3">
        <f>C1679*2/3+C1682/3</f>
        <v>21.946666666666665</v>
      </c>
      <c r="D1680" s="4">
        <f>D1679*2/3+D1682/3</f>
        <v>62.986666666666665</v>
      </c>
      <c r="E1680" s="5">
        <v>218.00899999999999</v>
      </c>
      <c r="F1680" s="3">
        <f t="shared" si="369"/>
        <v>2010.2916666665401</v>
      </c>
      <c r="G1680" s="6">
        <v>3.85</v>
      </c>
      <c r="H1680" s="3">
        <f t="shared" si="361"/>
        <v>1673.0428297914307</v>
      </c>
      <c r="I1680" s="3">
        <f t="shared" si="362"/>
        <v>30.666583122715121</v>
      </c>
      <c r="J1680" s="7">
        <f t="shared" si="370"/>
        <v>855894.03924091021</v>
      </c>
      <c r="K1680" s="3">
        <f t="shared" si="363"/>
        <v>88.012720942713372</v>
      </c>
      <c r="L1680" s="7">
        <f t="shared" si="364"/>
        <v>45025.484040736083</v>
      </c>
      <c r="M1680" s="27">
        <f t="shared" si="358"/>
        <v>21.804845599625153</v>
      </c>
      <c r="N1680" s="9"/>
      <c r="O1680" s="10">
        <f t="shared" si="359"/>
        <v>24.150482266532837</v>
      </c>
      <c r="P1680" s="10"/>
      <c r="Q1680" s="29">
        <f t="shared" si="360"/>
        <v>3.1766404576117541E-2</v>
      </c>
      <c r="R1680" s="6">
        <f t="shared" si="365"/>
        <v>1.039328421597483</v>
      </c>
      <c r="S1680" s="6">
        <f t="shared" si="371"/>
        <v>42.010520249699262</v>
      </c>
      <c r="T1680" s="13">
        <f t="shared" si="366"/>
        <v>9.1157985758824278E-2</v>
      </c>
      <c r="U1680" s="67">
        <f t="shared" si="367"/>
        <v>3.5327636286682118E-2</v>
      </c>
      <c r="V1680" s="13">
        <f t="shared" si="368"/>
        <v>5.583034947214216E-2</v>
      </c>
      <c r="Y1680" s="28"/>
      <c r="Z1680" s="28"/>
    </row>
    <row r="1681" spans="1:26" x14ac:dyDescent="0.35">
      <c r="A1681" s="1">
        <v>2010.05</v>
      </c>
      <c r="B1681" s="2">
        <v>1125.06</v>
      </c>
      <c r="C1681" s="3">
        <f>C1679/3+C1682*2/3</f>
        <v>21.993333333333332</v>
      </c>
      <c r="D1681" s="4">
        <f>D1679/3+D1682*2/3</f>
        <v>65.043333333333322</v>
      </c>
      <c r="E1681" s="5">
        <v>218.178</v>
      </c>
      <c r="F1681" s="3">
        <f t="shared" si="369"/>
        <v>2010.3749999998734</v>
      </c>
      <c r="G1681" s="6">
        <v>3.42</v>
      </c>
      <c r="H1681" s="3">
        <f t="shared" si="361"/>
        <v>1570.8545441795231</v>
      </c>
      <c r="I1681" s="3">
        <f t="shared" si="362"/>
        <v>30.707986781435341</v>
      </c>
      <c r="J1681" s="7">
        <f t="shared" si="370"/>
        <v>804925.76089593815</v>
      </c>
      <c r="K1681" s="3">
        <f t="shared" si="363"/>
        <v>90.81614823676081</v>
      </c>
      <c r="L1681" s="7">
        <f t="shared" si="364"/>
        <v>46535.344403446456</v>
      </c>
      <c r="M1681" s="27">
        <f t="shared" si="358"/>
        <v>20.480068638423401</v>
      </c>
      <c r="N1681" s="9"/>
      <c r="O1681" s="10">
        <f t="shared" si="359"/>
        <v>22.679628014583443</v>
      </c>
      <c r="P1681" s="10"/>
      <c r="Q1681" s="29">
        <f t="shared" si="360"/>
        <v>3.8992847915187687E-2</v>
      </c>
      <c r="R1681" s="6">
        <f t="shared" si="365"/>
        <v>1.0215228025568179</v>
      </c>
      <c r="S1681" s="6">
        <f t="shared" si="371"/>
        <v>43.628906688575761</v>
      </c>
      <c r="T1681" s="13">
        <f t="shared" si="366"/>
        <v>0.10417436781651546</v>
      </c>
      <c r="U1681" s="67">
        <f t="shared" si="367"/>
        <v>3.1377276679924737E-2</v>
      </c>
      <c r="V1681" s="13">
        <f t="shared" si="368"/>
        <v>7.2797091136590719E-2</v>
      </c>
      <c r="Y1681" s="28"/>
      <c r="Z1681" s="28"/>
    </row>
    <row r="1682" spans="1:26" x14ac:dyDescent="0.35">
      <c r="A1682" s="1">
        <v>2010.06</v>
      </c>
      <c r="B1682" s="2">
        <v>1083.3599999999999</v>
      </c>
      <c r="C1682" s="3">
        <v>22.04</v>
      </c>
      <c r="D1682" s="4">
        <v>67.099999999999994</v>
      </c>
      <c r="E1682" s="5">
        <v>217.965</v>
      </c>
      <c r="F1682" s="3">
        <f t="shared" si="369"/>
        <v>2010.4583333332066</v>
      </c>
      <c r="G1682" s="6">
        <v>3.2</v>
      </c>
      <c r="H1682" s="3">
        <f t="shared" si="361"/>
        <v>1514.1094828986304</v>
      </c>
      <c r="I1682" s="3">
        <f t="shared" si="362"/>
        <v>30.803216846741449</v>
      </c>
      <c r="J1682" s="7">
        <f t="shared" si="370"/>
        <v>777164.2027722653</v>
      </c>
      <c r="K1682" s="3">
        <f t="shared" si="363"/>
        <v>93.779303557910666</v>
      </c>
      <c r="L1682" s="7">
        <f t="shared" si="364"/>
        <v>48135.170216750666</v>
      </c>
      <c r="M1682" s="27">
        <f t="shared" si="358"/>
        <v>19.742039853739449</v>
      </c>
      <c r="N1682" s="9"/>
      <c r="O1682" s="10">
        <f t="shared" si="359"/>
        <v>21.859418086479796</v>
      </c>
      <c r="P1682" s="10"/>
      <c r="Q1682" s="29">
        <f t="shared" si="360"/>
        <v>4.238219488690164E-2</v>
      </c>
      <c r="R1682" s="6">
        <f t="shared" si="365"/>
        <v>1.0189388850860499</v>
      </c>
      <c r="S1682" s="6">
        <f t="shared" si="371"/>
        <v>44.611475748375675</v>
      </c>
      <c r="T1682" s="13">
        <f t="shared" si="366"/>
        <v>0.11445705377866244</v>
      </c>
      <c r="U1682" s="67">
        <f t="shared" si="367"/>
        <v>2.7987409428008148E-2</v>
      </c>
      <c r="V1682" s="13">
        <f t="shared" si="368"/>
        <v>8.6469644350654296E-2</v>
      </c>
      <c r="Y1682" s="28"/>
      <c r="Z1682" s="28"/>
    </row>
    <row r="1683" spans="1:26" x14ac:dyDescent="0.35">
      <c r="A1683" s="1">
        <v>2010.07</v>
      </c>
      <c r="B1683" s="2">
        <v>1079.8</v>
      </c>
      <c r="C1683" s="3">
        <f>C1682*2/3+C1685/3</f>
        <v>22.143333333333334</v>
      </c>
      <c r="D1683" s="4">
        <f>D1682*2/3+D1685/3</f>
        <v>68.686666666666667</v>
      </c>
      <c r="E1683" s="5">
        <v>218.011</v>
      </c>
      <c r="F1683" s="3">
        <f t="shared" si="369"/>
        <v>2010.5416666665399</v>
      </c>
      <c r="G1683" s="6">
        <v>3.01</v>
      </c>
      <c r="H1683" s="3">
        <f t="shared" si="361"/>
        <v>1508.8155836173403</v>
      </c>
      <c r="I1683" s="3">
        <f t="shared" si="362"/>
        <v>30.941106136846308</v>
      </c>
      <c r="J1683" s="7">
        <f t="shared" si="370"/>
        <v>775770.40065203642</v>
      </c>
      <c r="K1683" s="3">
        <f t="shared" si="363"/>
        <v>95.976581823852925</v>
      </c>
      <c r="L1683" s="7">
        <f t="shared" si="364"/>
        <v>49347.178106550178</v>
      </c>
      <c r="M1683" s="27">
        <f t="shared" si="358"/>
        <v>19.668660470717697</v>
      </c>
      <c r="N1683" s="9"/>
      <c r="O1683" s="10">
        <f t="shared" si="359"/>
        <v>21.774656015068235</v>
      </c>
      <c r="P1683" s="10"/>
      <c r="Q1683" s="29">
        <f t="shared" si="360"/>
        <v>4.4255547690110766E-2</v>
      </c>
      <c r="R1683" s="6">
        <f t="shared" si="365"/>
        <v>1.0294520196577643</v>
      </c>
      <c r="S1683" s="6">
        <f t="shared" si="371"/>
        <v>45.446776134510152</v>
      </c>
      <c r="T1683" s="13">
        <f t="shared" si="366"/>
        <v>0.11790785238337143</v>
      </c>
      <c r="U1683" s="67">
        <f t="shared" si="367"/>
        <v>2.6706010440047612E-2</v>
      </c>
      <c r="V1683" s="13">
        <f t="shared" si="368"/>
        <v>9.1201841943323814E-2</v>
      </c>
      <c r="Y1683" s="28"/>
      <c r="Z1683" s="28"/>
    </row>
    <row r="1684" spans="1:26" x14ac:dyDescent="0.35">
      <c r="A1684" s="1">
        <v>2010.08</v>
      </c>
      <c r="B1684" s="2">
        <v>1087.28</v>
      </c>
      <c r="C1684" s="3">
        <f>C1682/3+C1685*2/3</f>
        <v>22.246666666666666</v>
      </c>
      <c r="D1684" s="4">
        <f>D1682/3+D1685*2/3</f>
        <v>70.273333333333326</v>
      </c>
      <c r="E1684" s="5">
        <v>218.31200000000001</v>
      </c>
      <c r="F1684" s="3">
        <f t="shared" si="369"/>
        <v>2010.6249999998731</v>
      </c>
      <c r="G1684" s="6">
        <v>2.7</v>
      </c>
      <c r="H1684" s="3">
        <f t="shared" si="361"/>
        <v>1517.1727578877935</v>
      </c>
      <c r="I1684" s="3">
        <f t="shared" si="362"/>
        <v>31.042635402543151</v>
      </c>
      <c r="J1684" s="7">
        <f t="shared" si="370"/>
        <v>781397.38272520725</v>
      </c>
      <c r="K1684" s="3">
        <f t="shared" si="363"/>
        <v>98.058261845432213</v>
      </c>
      <c r="L1684" s="7">
        <f t="shared" si="364"/>
        <v>50503.457013871979</v>
      </c>
      <c r="M1684" s="27">
        <f t="shared" si="358"/>
        <v>19.770299174358573</v>
      </c>
      <c r="N1684" s="9"/>
      <c r="O1684" s="10">
        <f t="shared" si="359"/>
        <v>21.882717641224723</v>
      </c>
      <c r="P1684" s="10"/>
      <c r="Q1684" s="29">
        <f t="shared" si="360"/>
        <v>4.7235393545863251E-2</v>
      </c>
      <c r="R1684" s="6">
        <f t="shared" si="365"/>
        <v>1.006606134301999</v>
      </c>
      <c r="S1684" s="6">
        <f t="shared" si="371"/>
        <v>46.720769780709809</v>
      </c>
      <c r="T1684" s="13">
        <f t="shared" si="366"/>
        <v>0.12316107219014549</v>
      </c>
      <c r="U1684" s="67">
        <f t="shared" si="367"/>
        <v>2.330691784663852E-2</v>
      </c>
      <c r="V1684" s="13">
        <f t="shared" si="368"/>
        <v>9.9854154343506973E-2</v>
      </c>
      <c r="Y1684" s="28"/>
      <c r="Z1684" s="28"/>
    </row>
    <row r="1685" spans="1:26" x14ac:dyDescent="0.35">
      <c r="A1685" s="1">
        <v>2010.09</v>
      </c>
      <c r="B1685" s="2">
        <v>1122.08</v>
      </c>
      <c r="C1685" s="3">
        <v>22.35</v>
      </c>
      <c r="D1685" s="4">
        <v>71.86</v>
      </c>
      <c r="E1685" s="5">
        <v>218.43899999999999</v>
      </c>
      <c r="F1685" s="3">
        <f t="shared" si="369"/>
        <v>2010.7083333332064</v>
      </c>
      <c r="G1685" s="6">
        <v>2.65</v>
      </c>
      <c r="H1685" s="3">
        <f t="shared" si="361"/>
        <v>1564.8217961078378</v>
      </c>
      <c r="I1685" s="3">
        <f t="shared" si="362"/>
        <v>31.168693090519557</v>
      </c>
      <c r="J1685" s="7">
        <f t="shared" si="370"/>
        <v>807276.06275733619</v>
      </c>
      <c r="K1685" s="3">
        <f t="shared" si="363"/>
        <v>100.21397250490985</v>
      </c>
      <c r="L1685" s="7">
        <f t="shared" si="364"/>
        <v>51699.395648921811</v>
      </c>
      <c r="M1685" s="27">
        <f t="shared" si="358"/>
        <v>20.381395233204024</v>
      </c>
      <c r="N1685" s="9"/>
      <c r="O1685" s="10">
        <f t="shared" si="359"/>
        <v>22.552614727121689</v>
      </c>
      <c r="P1685" s="10"/>
      <c r="Q1685" s="29">
        <f t="shared" si="360"/>
        <v>4.5746695534279888E-2</v>
      </c>
      <c r="R1685" s="6">
        <f t="shared" si="365"/>
        <v>1.0118423248854442</v>
      </c>
      <c r="S1685" s="6">
        <f t="shared" si="371"/>
        <v>47.002070653156359</v>
      </c>
      <c r="T1685" s="13">
        <f t="shared" si="366"/>
        <v>0.11864716983627455</v>
      </c>
      <c r="U1685" s="67">
        <f t="shared" si="367"/>
        <v>2.2311539911794798E-2</v>
      </c>
      <c r="V1685" s="13">
        <f t="shared" si="368"/>
        <v>9.6335629924479749E-2</v>
      </c>
      <c r="Y1685" s="28"/>
      <c r="Z1685" s="28"/>
    </row>
    <row r="1686" spans="1:26" x14ac:dyDescent="0.35">
      <c r="A1686" s="1">
        <v>2010.1</v>
      </c>
      <c r="B1686" s="2">
        <v>1171.58</v>
      </c>
      <c r="C1686" s="3">
        <f>C1685*2/3+C1688/3</f>
        <v>22.476666666666667</v>
      </c>
      <c r="D1686" s="4">
        <f>D1685*2/3+D1688/3</f>
        <v>73.69</v>
      </c>
      <c r="E1686" s="5">
        <v>218.71100000000001</v>
      </c>
      <c r="F1686" s="3">
        <f t="shared" si="369"/>
        <v>2010.7916666665396</v>
      </c>
      <c r="G1686" s="6">
        <v>2.54</v>
      </c>
      <c r="H1686" s="3">
        <f t="shared" si="361"/>
        <v>1631.8211878689226</v>
      </c>
      <c r="I1686" s="3">
        <f t="shared" si="362"/>
        <v>31.306356287520973</v>
      </c>
      <c r="J1686" s="7">
        <f t="shared" si="370"/>
        <v>843186.27182909683</v>
      </c>
      <c r="K1686" s="3">
        <f t="shared" si="363"/>
        <v>102.63823497675014</v>
      </c>
      <c r="L1686" s="7">
        <f t="shared" si="364"/>
        <v>53034.702172353711</v>
      </c>
      <c r="M1686" s="27">
        <f t="shared" si="358"/>
        <v>21.240127651759423</v>
      </c>
      <c r="N1686" s="9"/>
      <c r="O1686" s="10">
        <f t="shared" si="359"/>
        <v>23.493816810047189</v>
      </c>
      <c r="P1686" s="10"/>
      <c r="Q1686" s="29">
        <f t="shared" si="360"/>
        <v>4.4813802887339077E-2</v>
      </c>
      <c r="R1686" s="6">
        <f t="shared" si="365"/>
        <v>0.98304994184036232</v>
      </c>
      <c r="S1686" s="6">
        <f t="shared" si="371"/>
        <v>47.499538072109083</v>
      </c>
      <c r="T1686" s="13">
        <f t="shared" ref="T1686:T1718" si="372">(J1806/J1686)^(1/10)-1</f>
        <v>0.1156499808974365</v>
      </c>
      <c r="U1686" s="67">
        <f t="shared" si="367"/>
        <v>2.01756368609185E-2</v>
      </c>
      <c r="V1686" s="13">
        <f t="shared" si="368"/>
        <v>9.5474344036518E-2</v>
      </c>
      <c r="Y1686" s="28"/>
      <c r="Z1686" s="28"/>
    </row>
    <row r="1687" spans="1:26" x14ac:dyDescent="0.35">
      <c r="A1687" s="1">
        <v>2010.11</v>
      </c>
      <c r="B1687" s="2">
        <v>1198.8900000000001</v>
      </c>
      <c r="C1687" s="3">
        <f>C1685/3+C1688*2/3</f>
        <v>22.603333333333335</v>
      </c>
      <c r="D1687" s="4">
        <f>D1685/3+D1688*2/3</f>
        <v>75.52</v>
      </c>
      <c r="E1687" s="5">
        <v>218.803</v>
      </c>
      <c r="F1687" s="3">
        <f t="shared" si="369"/>
        <v>2010.8749999998729</v>
      </c>
      <c r="G1687" s="6">
        <v>2.76</v>
      </c>
      <c r="H1687" s="3">
        <f t="shared" si="361"/>
        <v>1669.157469550235</v>
      </c>
      <c r="I1687" s="3">
        <f t="shared" si="362"/>
        <v>31.469544887410141</v>
      </c>
      <c r="J1687" s="7">
        <f t="shared" si="370"/>
        <v>863833.54888644139</v>
      </c>
      <c r="K1687" s="3">
        <f t="shared" si="363"/>
        <v>105.14290060008318</v>
      </c>
      <c r="L1687" s="7">
        <f t="shared" si="364"/>
        <v>54414.257865111933</v>
      </c>
      <c r="M1687" s="27">
        <f t="shared" si="358"/>
        <v>21.700723827760619</v>
      </c>
      <c r="N1687" s="9"/>
      <c r="O1687" s="10">
        <f t="shared" si="359"/>
        <v>23.993185849903515</v>
      </c>
      <c r="P1687" s="10"/>
      <c r="Q1687" s="29">
        <f t="shared" si="360"/>
        <v>4.1598763705560919E-2</v>
      </c>
      <c r="R1687" s="6">
        <f t="shared" si="365"/>
        <v>0.95750629597564929</v>
      </c>
      <c r="S1687" s="6">
        <f t="shared" si="371"/>
        <v>46.674784558024029</v>
      </c>
      <c r="T1687" s="13">
        <f t="shared" si="372"/>
        <v>0.11734634061825466</v>
      </c>
      <c r="U1687" s="67">
        <f t="shared" si="367"/>
        <v>2.1315070488141297E-2</v>
      </c>
      <c r="V1687" s="13">
        <f t="shared" si="368"/>
        <v>9.6031270130113366E-2</v>
      </c>
      <c r="Y1687" s="28"/>
      <c r="Z1687" s="28"/>
    </row>
    <row r="1688" spans="1:26" x14ac:dyDescent="0.35">
      <c r="A1688" s="1">
        <v>2010.12</v>
      </c>
      <c r="B1688" s="2">
        <v>1241.53</v>
      </c>
      <c r="C1688" s="3">
        <v>22.73</v>
      </c>
      <c r="D1688" s="4">
        <v>77.349999999999994</v>
      </c>
      <c r="E1688" s="5">
        <v>219.179</v>
      </c>
      <c r="F1688" s="3">
        <f t="shared" si="369"/>
        <v>2010.9583333332062</v>
      </c>
      <c r="G1688" s="6">
        <v>3.29</v>
      </c>
      <c r="H1688" s="3">
        <f t="shared" si="361"/>
        <v>1725.5578425396595</v>
      </c>
      <c r="I1688" s="3">
        <f t="shared" si="362"/>
        <v>31.591608548264208</v>
      </c>
      <c r="J1688" s="7">
        <f t="shared" si="370"/>
        <v>894384.70592156588</v>
      </c>
      <c r="K1688" s="3">
        <f t="shared" si="363"/>
        <v>107.50597981558452</v>
      </c>
      <c r="L1688" s="7">
        <f t="shared" si="364"/>
        <v>55722.098542148087</v>
      </c>
      <c r="M1688" s="27">
        <f t="shared" si="358"/>
        <v>22.396379773044217</v>
      </c>
      <c r="N1688" s="9"/>
      <c r="O1688" s="10">
        <f t="shared" si="359"/>
        <v>24.75055377797063</v>
      </c>
      <c r="P1688" s="10"/>
      <c r="Q1688" s="29">
        <f t="shared" si="360"/>
        <v>3.5101900448263758E-2</v>
      </c>
      <c r="R1688" s="6">
        <f t="shared" si="365"/>
        <v>0.99432977220497754</v>
      </c>
      <c r="S1688" s="6">
        <f t="shared" si="371"/>
        <v>44.614732301828184</v>
      </c>
      <c r="T1688" s="13">
        <f t="shared" si="372"/>
        <v>0.11801886562262798</v>
      </c>
      <c r="U1688" s="67">
        <f t="shared" si="367"/>
        <v>2.5329539767073417E-2</v>
      </c>
      <c r="V1688" s="13">
        <f t="shared" si="368"/>
        <v>9.2689325855554561E-2</v>
      </c>
      <c r="Y1688" s="28"/>
      <c r="Z1688" s="28"/>
    </row>
    <row r="1689" spans="1:26" x14ac:dyDescent="0.35">
      <c r="A1689" s="1">
        <v>2011.01</v>
      </c>
      <c r="B1689" s="2">
        <v>1282.6199999999999</v>
      </c>
      <c r="C1689" s="3">
        <f>C1688*2/3+C1691/3</f>
        <v>22.963333333333335</v>
      </c>
      <c r="D1689" s="4">
        <f>D1688*2/3+D1691/3</f>
        <v>78.67</v>
      </c>
      <c r="E1689" s="5">
        <v>220.22300000000001</v>
      </c>
      <c r="F1689" s="3">
        <f t="shared" si="369"/>
        <v>2011.0416666665394</v>
      </c>
      <c r="G1689" s="6">
        <v>3.39</v>
      </c>
      <c r="H1689" s="3">
        <f t="shared" si="361"/>
        <v>1774.216353332758</v>
      </c>
      <c r="I1689" s="3">
        <f t="shared" si="362"/>
        <v>31.764608010970701</v>
      </c>
      <c r="J1689" s="7">
        <f t="shared" si="370"/>
        <v>920977.21320698655</v>
      </c>
      <c r="K1689" s="3">
        <f t="shared" si="363"/>
        <v>108.82225485076491</v>
      </c>
      <c r="L1689" s="7">
        <f t="shared" si="364"/>
        <v>56488.498045402099</v>
      </c>
      <c r="M1689" s="27">
        <f t="shared" si="358"/>
        <v>22.978299430554983</v>
      </c>
      <c r="N1689" s="9"/>
      <c r="O1689" s="10">
        <f t="shared" si="359"/>
        <v>25.380551443716648</v>
      </c>
      <c r="P1689" s="10"/>
      <c r="Q1689" s="29">
        <f t="shared" si="360"/>
        <v>3.2812539448880594E-2</v>
      </c>
      <c r="R1689" s="6">
        <f t="shared" si="365"/>
        <v>0.98698454237292954</v>
      </c>
      <c r="S1689" s="6">
        <f t="shared" si="371"/>
        <v>44.151453078433043</v>
      </c>
      <c r="T1689" s="13">
        <f t="shared" si="372"/>
        <v>0.11735056505854047</v>
      </c>
      <c r="U1689" s="67">
        <f t="shared" si="367"/>
        <v>2.4589398477465663E-2</v>
      </c>
      <c r="V1689" s="13">
        <f t="shared" si="368"/>
        <v>9.2761166581074805E-2</v>
      </c>
      <c r="Y1689" s="28"/>
      <c r="Z1689" s="28"/>
    </row>
    <row r="1690" spans="1:26" x14ac:dyDescent="0.35">
      <c r="A1690" s="1">
        <v>2011.02</v>
      </c>
      <c r="B1690" s="2">
        <v>1321.12</v>
      </c>
      <c r="C1690" s="3">
        <f>C1688/3+C1691*2/3</f>
        <v>23.196666666666665</v>
      </c>
      <c r="D1690" s="4">
        <f>D1688/3+D1691*2/3</f>
        <v>79.990000000000009</v>
      </c>
      <c r="E1690" s="5">
        <v>221.309</v>
      </c>
      <c r="F1690" s="3">
        <f t="shared" si="369"/>
        <v>2011.1249999998727</v>
      </c>
      <c r="G1690" s="6">
        <v>3.58</v>
      </c>
      <c r="H1690" s="3">
        <f t="shared" si="361"/>
        <v>1818.5047353700029</v>
      </c>
      <c r="I1690" s="3">
        <f t="shared" si="362"/>
        <v>31.929914147187869</v>
      </c>
      <c r="J1690" s="7">
        <f t="shared" si="370"/>
        <v>945348.05775702524</v>
      </c>
      <c r="K1690" s="3">
        <f t="shared" si="363"/>
        <v>110.10520905159757</v>
      </c>
      <c r="L1690" s="7">
        <f t="shared" si="364"/>
        <v>57238.094298765049</v>
      </c>
      <c r="M1690" s="27">
        <f t="shared" si="358"/>
        <v>23.489828703298524</v>
      </c>
      <c r="N1690" s="9"/>
      <c r="O1690" s="10">
        <f t="shared" si="359"/>
        <v>25.931891523572471</v>
      </c>
      <c r="P1690" s="10"/>
      <c r="Q1690" s="29">
        <f t="shared" si="360"/>
        <v>3.00599455536531E-2</v>
      </c>
      <c r="R1690" s="6">
        <f t="shared" si="365"/>
        <v>1.0172700924103824</v>
      </c>
      <c r="S1690" s="6">
        <f t="shared" si="371"/>
        <v>43.362963112026527</v>
      </c>
      <c r="T1690" s="13">
        <f t="shared" si="372"/>
        <v>0.1165718216207563</v>
      </c>
      <c r="U1690" s="67">
        <f t="shared" si="367"/>
        <v>2.4237185033735509E-2</v>
      </c>
      <c r="V1690" s="13">
        <f t="shared" si="368"/>
        <v>9.2334636587020791E-2</v>
      </c>
      <c r="Y1690" s="28"/>
      <c r="Z1690" s="28"/>
    </row>
    <row r="1691" spans="1:26" x14ac:dyDescent="0.35">
      <c r="A1691" s="1">
        <v>2011.03</v>
      </c>
      <c r="B1691" s="2">
        <v>1304.49</v>
      </c>
      <c r="C1691" s="3">
        <v>23.43</v>
      </c>
      <c r="D1691" s="4">
        <v>81.31</v>
      </c>
      <c r="E1691" s="5">
        <v>223.46700000000001</v>
      </c>
      <c r="F1691" s="3">
        <f t="shared" si="369"/>
        <v>2011.2083333332059</v>
      </c>
      <c r="G1691" s="6">
        <v>3.41</v>
      </c>
      <c r="H1691" s="3">
        <f t="shared" si="361"/>
        <v>1778.2736789324599</v>
      </c>
      <c r="I1691" s="3">
        <f t="shared" si="362"/>
        <v>31.939648672958423</v>
      </c>
      <c r="J1691" s="7">
        <f t="shared" si="370"/>
        <v>925817.6289176509</v>
      </c>
      <c r="K1691" s="3">
        <f t="shared" si="363"/>
        <v>110.8413501322343</v>
      </c>
      <c r="L1691" s="7">
        <f t="shared" si="364"/>
        <v>57707.020680338057</v>
      </c>
      <c r="M1691" s="27">
        <f t="shared" si="358"/>
        <v>22.899336430143642</v>
      </c>
      <c r="N1691" s="9"/>
      <c r="O1691" s="10">
        <f t="shared" si="359"/>
        <v>25.267990036105875</v>
      </c>
      <c r="P1691" s="10"/>
      <c r="Q1691" s="29">
        <f t="shared" si="360"/>
        <v>3.3618415146610417E-2</v>
      </c>
      <c r="R1691" s="6">
        <f t="shared" si="365"/>
        <v>0.99864955434184033</v>
      </c>
      <c r="S1691" s="6">
        <f t="shared" si="371"/>
        <v>43.685861509861702</v>
      </c>
      <c r="T1691" s="13">
        <f t="shared" si="372"/>
        <v>0.1190302059269932</v>
      </c>
      <c r="U1691" s="67">
        <f t="shared" si="367"/>
        <v>1.953879574426054E-2</v>
      </c>
      <c r="V1691" s="13">
        <f t="shared" si="368"/>
        <v>9.9491410182732665E-2</v>
      </c>
      <c r="Y1691" s="28"/>
      <c r="Z1691" s="28"/>
    </row>
    <row r="1692" spans="1:26" x14ac:dyDescent="0.35">
      <c r="A1692" s="1">
        <v>2011.04</v>
      </c>
      <c r="B1692" s="2">
        <v>1331.51</v>
      </c>
      <c r="C1692" s="3">
        <f>C1691*2/3+C1694/3</f>
        <v>23.733333333333334</v>
      </c>
      <c r="D1692" s="4">
        <f>D1691*2/3+D1694/3</f>
        <v>82.163333333333341</v>
      </c>
      <c r="E1692" s="5">
        <v>224.90600000000001</v>
      </c>
      <c r="F1692" s="3">
        <f t="shared" si="369"/>
        <v>2011.2916666665392</v>
      </c>
      <c r="G1692" s="6">
        <v>3.46</v>
      </c>
      <c r="H1692" s="3">
        <f t="shared" si="361"/>
        <v>1803.4937253341398</v>
      </c>
      <c r="I1692" s="3">
        <f t="shared" si="362"/>
        <v>32.146148168568203</v>
      </c>
      <c r="J1692" s="7">
        <f t="shared" si="370"/>
        <v>940342.55071296031</v>
      </c>
      <c r="K1692" s="3">
        <f t="shared" si="363"/>
        <v>111.28797839986485</v>
      </c>
      <c r="L1692" s="7">
        <f t="shared" si="364"/>
        <v>58025.608851413715</v>
      </c>
      <c r="M1692" s="27">
        <f t="shared" si="358"/>
        <v>23.143929447285942</v>
      </c>
      <c r="N1692" s="9"/>
      <c r="O1692" s="10">
        <f t="shared" si="359"/>
        <v>25.526061033561675</v>
      </c>
      <c r="P1692" s="10"/>
      <c r="Q1692" s="29">
        <f t="shared" si="360"/>
        <v>3.2908223969483306E-2</v>
      </c>
      <c r="R1692" s="6">
        <f t="shared" si="365"/>
        <v>1.0275324139969944</v>
      </c>
      <c r="S1692" s="6">
        <f t="shared" si="371"/>
        <v>43.347731465568302</v>
      </c>
      <c r="T1692" s="13">
        <f t="shared" si="372"/>
        <v>0.12292232877039777</v>
      </c>
      <c r="U1692" s="67">
        <f t="shared" si="367"/>
        <v>1.9353414887507636E-2</v>
      </c>
      <c r="V1692" s="13">
        <f t="shared" si="368"/>
        <v>0.10356891388289013</v>
      </c>
      <c r="Y1692" s="28"/>
      <c r="Z1692" s="28"/>
    </row>
    <row r="1693" spans="1:26" x14ac:dyDescent="0.35">
      <c r="A1693" s="1">
        <v>2011.05</v>
      </c>
      <c r="B1693" s="2">
        <v>1338.31</v>
      </c>
      <c r="C1693" s="3">
        <f>C1691/3+C1694*2/3</f>
        <v>24.036666666666665</v>
      </c>
      <c r="D1693" s="4">
        <f>D1691/3+D1694*2/3</f>
        <v>83.016666666666666</v>
      </c>
      <c r="E1693" s="5">
        <v>225.964</v>
      </c>
      <c r="F1693" s="3">
        <f t="shared" si="369"/>
        <v>2011.3749999998724</v>
      </c>
      <c r="G1693" s="6">
        <v>3.17</v>
      </c>
      <c r="H1693" s="3">
        <f t="shared" si="361"/>
        <v>1804.2167645731179</v>
      </c>
      <c r="I1693" s="3">
        <f t="shared" si="362"/>
        <v>32.404567674496825</v>
      </c>
      <c r="J1693" s="7">
        <f t="shared" si="370"/>
        <v>942127.52358838974</v>
      </c>
      <c r="K1693" s="3">
        <f t="shared" si="363"/>
        <v>111.91731492627144</v>
      </c>
      <c r="L1693" s="7">
        <f t="shared" si="364"/>
        <v>58441.083592911571</v>
      </c>
      <c r="M1693" s="27">
        <f t="shared" si="358"/>
        <v>23.059491506095334</v>
      </c>
      <c r="N1693" s="9"/>
      <c r="O1693" s="10">
        <f t="shared" si="359"/>
        <v>25.422751410495927</v>
      </c>
      <c r="P1693" s="10"/>
      <c r="Q1693" s="29">
        <f t="shared" si="360"/>
        <v>3.5984982522714586E-2</v>
      </c>
      <c r="R1693" s="6">
        <f t="shared" si="365"/>
        <v>1.0172079264743594</v>
      </c>
      <c r="S1693" s="6">
        <f t="shared" si="371"/>
        <v>44.33265005467247</v>
      </c>
      <c r="T1693" s="13">
        <f t="shared" si="372"/>
        <v>0.12266336224044849</v>
      </c>
      <c r="U1693" s="67">
        <f t="shared" si="367"/>
        <v>1.6578487443136503E-2</v>
      </c>
      <c r="V1693" s="13">
        <f t="shared" si="368"/>
        <v>0.10608487479731199</v>
      </c>
      <c r="Y1693" s="28"/>
      <c r="Z1693" s="28"/>
    </row>
    <row r="1694" spans="1:26" x14ac:dyDescent="0.35">
      <c r="A1694" s="1">
        <v>2011.06</v>
      </c>
      <c r="B1694" s="2">
        <v>1287.29</v>
      </c>
      <c r="C1694" s="3">
        <v>24.34</v>
      </c>
      <c r="D1694" s="4">
        <v>83.87</v>
      </c>
      <c r="E1694" s="5">
        <v>225.72200000000001</v>
      </c>
      <c r="F1694" s="3">
        <f t="shared" si="369"/>
        <v>2011.4583333332057</v>
      </c>
      <c r="G1694" s="6">
        <v>3</v>
      </c>
      <c r="H1694" s="3">
        <f t="shared" si="361"/>
        <v>1737.2957239879145</v>
      </c>
      <c r="I1694" s="3">
        <f t="shared" si="362"/>
        <v>32.848680500793009</v>
      </c>
      <c r="J1694" s="7">
        <f t="shared" si="370"/>
        <v>908612.04754984973</v>
      </c>
      <c r="K1694" s="3">
        <f t="shared" si="363"/>
        <v>113.1889413969396</v>
      </c>
      <c r="L1694" s="7">
        <f t="shared" si="364"/>
        <v>59198.232277113842</v>
      </c>
      <c r="M1694" s="27">
        <f t="shared" si="358"/>
        <v>22.100831286610994</v>
      </c>
      <c r="N1694" s="9"/>
      <c r="O1694" s="10">
        <f t="shared" si="359"/>
        <v>24.359226657703818</v>
      </c>
      <c r="P1694" s="10"/>
      <c r="Q1694" s="29">
        <f t="shared" si="360"/>
        <v>3.9283553984869643E-2</v>
      </c>
      <c r="R1694" s="6">
        <f t="shared" si="365"/>
        <v>1.0024999999999999</v>
      </c>
      <c r="S1694" s="6">
        <f t="shared" si="371"/>
        <v>45.143870635489286</v>
      </c>
      <c r="T1694" s="13">
        <f t="shared" si="372"/>
        <v>0.12771753734754654</v>
      </c>
      <c r="U1694" s="67">
        <f t="shared" si="367"/>
        <v>1.4863335423374924E-2</v>
      </c>
      <c r="V1694" s="13">
        <f t="shared" si="368"/>
        <v>0.11285420192417162</v>
      </c>
      <c r="Y1694" s="28"/>
      <c r="Z1694" s="28"/>
    </row>
    <row r="1695" spans="1:26" x14ac:dyDescent="0.35">
      <c r="A1695" s="1">
        <v>2011.07</v>
      </c>
      <c r="B1695" s="2">
        <v>1325.19</v>
      </c>
      <c r="C1695" s="3">
        <f>C1694*2/3+C1697/3</f>
        <v>24.619999999999997</v>
      </c>
      <c r="D1695" s="4">
        <f>D1694*2/3+D1697/3</f>
        <v>84.906666666666666</v>
      </c>
      <c r="E1695" s="5">
        <v>225.922</v>
      </c>
      <c r="F1695" s="3">
        <f t="shared" si="369"/>
        <v>2011.541666666539</v>
      </c>
      <c r="G1695" s="6">
        <v>3</v>
      </c>
      <c r="H1695" s="3">
        <f t="shared" si="361"/>
        <v>1786.8614146032703</v>
      </c>
      <c r="I1695" s="3">
        <f t="shared" si="362"/>
        <v>33.197147599614027</v>
      </c>
      <c r="J1695" s="7">
        <f t="shared" si="370"/>
        <v>935981.93839196104</v>
      </c>
      <c r="K1695" s="3">
        <f t="shared" si="363"/>
        <v>114.48656155664345</v>
      </c>
      <c r="L1695" s="7">
        <f t="shared" si="364"/>
        <v>59969.594132967177</v>
      </c>
      <c r="M1695" s="27">
        <f t="shared" si="358"/>
        <v>22.610981701156621</v>
      </c>
      <c r="N1695" s="9"/>
      <c r="O1695" s="10">
        <f t="shared" si="359"/>
        <v>24.915089078411949</v>
      </c>
      <c r="P1695" s="10"/>
      <c r="Q1695" s="29">
        <f t="shared" si="360"/>
        <v>3.8641504124610919E-2</v>
      </c>
      <c r="R1695" s="6">
        <f t="shared" si="365"/>
        <v>1.0645164336237931</v>
      </c>
      <c r="S1695" s="6">
        <f t="shared" si="371"/>
        <v>45.216666280852998</v>
      </c>
      <c r="T1695" s="13">
        <f t="shared" si="372"/>
        <v>0.127238653575799</v>
      </c>
      <c r="U1695" s="67">
        <f t="shared" si="367"/>
        <v>1.6208166046813854E-2</v>
      </c>
      <c r="V1695" s="13">
        <f t="shared" si="368"/>
        <v>0.11103048752898514</v>
      </c>
      <c r="Y1695" s="28"/>
      <c r="Z1695" s="28"/>
    </row>
    <row r="1696" spans="1:26" x14ac:dyDescent="0.35">
      <c r="A1696" s="1">
        <v>2011.08</v>
      </c>
      <c r="B1696" s="2">
        <v>1185.31</v>
      </c>
      <c r="C1696" s="3">
        <f>C1694/3+C1697*2/3</f>
        <v>24.9</v>
      </c>
      <c r="D1696" s="4">
        <f>D1694/3+D1697*2/3</f>
        <v>85.943333333333342</v>
      </c>
      <c r="E1696" s="5">
        <v>226.54499999999999</v>
      </c>
      <c r="F1696" s="3">
        <f t="shared" si="369"/>
        <v>2011.6249999998722</v>
      </c>
      <c r="G1696" s="6">
        <v>2.2999999999999998</v>
      </c>
      <c r="H1696" s="3">
        <f t="shared" si="361"/>
        <v>1593.8546425213535</v>
      </c>
      <c r="I1696" s="3">
        <f t="shared" si="362"/>
        <v>33.482363768787657</v>
      </c>
      <c r="J1696" s="7">
        <f t="shared" si="370"/>
        <v>836343.94899757032</v>
      </c>
      <c r="K1696" s="3">
        <f t="shared" si="363"/>
        <v>115.56570080999361</v>
      </c>
      <c r="L1696" s="7">
        <f t="shared" si="364"/>
        <v>60640.833866258217</v>
      </c>
      <c r="M1696" s="27">
        <f t="shared" si="358"/>
        <v>20.049852721660493</v>
      </c>
      <c r="N1696" s="9"/>
      <c r="O1696" s="10">
        <f t="shared" si="359"/>
        <v>22.092618712120789</v>
      </c>
      <c r="P1696" s="10"/>
      <c r="Q1696" s="29">
        <f t="shared" si="360"/>
        <v>5.1573026527262561E-2</v>
      </c>
      <c r="R1696" s="6">
        <f t="shared" si="365"/>
        <v>1.0307073647848104</v>
      </c>
      <c r="S1696" s="6">
        <f t="shared" si="371"/>
        <v>48.001515882157548</v>
      </c>
      <c r="T1696" s="13">
        <f t="shared" si="372"/>
        <v>0.14223025185387073</v>
      </c>
      <c r="U1696" s="67">
        <f t="shared" si="367"/>
        <v>1.0430351899859192E-2</v>
      </c>
      <c r="V1696" s="13">
        <f t="shared" si="368"/>
        <v>0.13179989995401153</v>
      </c>
      <c r="Y1696" s="28"/>
      <c r="Z1696" s="28"/>
    </row>
    <row r="1697" spans="1:26" x14ac:dyDescent="0.35">
      <c r="A1697" s="1">
        <v>2011.09</v>
      </c>
      <c r="B1697" s="2">
        <v>1173.8800000000001</v>
      </c>
      <c r="C1697" s="3">
        <v>25.18</v>
      </c>
      <c r="D1697" s="4">
        <v>86.98</v>
      </c>
      <c r="E1697" s="5">
        <v>226.88900000000001</v>
      </c>
      <c r="F1697" s="3">
        <f t="shared" si="369"/>
        <v>2011.7083333332055</v>
      </c>
      <c r="G1697" s="6">
        <v>1.98</v>
      </c>
      <c r="H1697" s="3">
        <f t="shared" si="361"/>
        <v>1576.0917916690544</v>
      </c>
      <c r="I1697" s="3">
        <f t="shared" si="362"/>
        <v>33.80753681315533</v>
      </c>
      <c r="J1697" s="7">
        <f t="shared" si="370"/>
        <v>828501.56168688659</v>
      </c>
      <c r="K1697" s="3">
        <f t="shared" si="363"/>
        <v>116.78234916633244</v>
      </c>
      <c r="L1697" s="7">
        <f t="shared" si="364"/>
        <v>61388.784062702645</v>
      </c>
      <c r="M1697" s="27">
        <f t="shared" si="358"/>
        <v>19.698114568877706</v>
      </c>
      <c r="N1697" s="9"/>
      <c r="O1697" s="10">
        <f t="shared" si="359"/>
        <v>21.706400031075077</v>
      </c>
      <c r="P1697" s="10"/>
      <c r="Q1697" s="29">
        <f t="shared" si="360"/>
        <v>5.5358354551440621E-2</v>
      </c>
      <c r="R1697" s="6">
        <f t="shared" si="365"/>
        <v>0.98647982816789093</v>
      </c>
      <c r="S1697" s="6">
        <f t="shared" si="371"/>
        <v>49.400503148048266</v>
      </c>
      <c r="T1697" s="13">
        <f t="shared" si="372"/>
        <v>0.14290119686247293</v>
      </c>
      <c r="U1697" s="67">
        <f t="shared" si="367"/>
        <v>6.5234102391205084E-3</v>
      </c>
      <c r="V1697" s="13">
        <f t="shared" si="368"/>
        <v>0.13637778662335243</v>
      </c>
      <c r="Y1697" s="28"/>
      <c r="Z1697" s="28"/>
    </row>
    <row r="1698" spans="1:26" x14ac:dyDescent="0.35">
      <c r="A1698" s="1">
        <v>2011.1</v>
      </c>
      <c r="B1698" s="2">
        <v>1207.22</v>
      </c>
      <c r="C1698" s="3">
        <f>C1697*2/3+C1700/3</f>
        <v>25.596666666666664</v>
      </c>
      <c r="D1698" s="4">
        <f>D1697*2/3+D1700/3</f>
        <v>86.97</v>
      </c>
      <c r="E1698" s="5">
        <v>226.42099999999999</v>
      </c>
      <c r="F1698" s="3">
        <f t="shared" si="369"/>
        <v>2011.7916666665387</v>
      </c>
      <c r="G1698" s="6">
        <v>2.15</v>
      </c>
      <c r="H1698" s="3">
        <f t="shared" si="361"/>
        <v>1624.2054464029397</v>
      </c>
      <c r="I1698" s="3">
        <f t="shared" si="362"/>
        <v>34.438002526267439</v>
      </c>
      <c r="J1698" s="7">
        <f t="shared" si="370"/>
        <v>855301.96752722282</v>
      </c>
      <c r="K1698" s="3">
        <f t="shared" si="363"/>
        <v>117.0102778894184</v>
      </c>
      <c r="L1698" s="7">
        <f t="shared" si="364"/>
        <v>61617.279465087209</v>
      </c>
      <c r="M1698" s="27">
        <f t="shared" si="358"/>
        <v>20.15582478668874</v>
      </c>
      <c r="N1698" s="9"/>
      <c r="O1698" s="10">
        <f t="shared" si="359"/>
        <v>22.212668163493944</v>
      </c>
      <c r="P1698" s="10"/>
      <c r="Q1698" s="29">
        <f t="shared" si="360"/>
        <v>5.2639316240052067E-2</v>
      </c>
      <c r="R1698" s="6">
        <f t="shared" si="365"/>
        <v>1.0143693635798472</v>
      </c>
      <c r="S1698" s="6">
        <f t="shared" si="371"/>
        <v>48.833327513485166</v>
      </c>
      <c r="T1698" s="13">
        <f t="shared" si="372"/>
        <v>0.13884072918840973</v>
      </c>
      <c r="U1698" s="67">
        <f t="shared" si="367"/>
        <v>5.0132943302627631E-3</v>
      </c>
      <c r="V1698" s="13">
        <f t="shared" si="368"/>
        <v>0.13382743485814697</v>
      </c>
      <c r="Y1698" s="28"/>
      <c r="Z1698" s="28"/>
    </row>
    <row r="1699" spans="1:26" x14ac:dyDescent="0.35">
      <c r="A1699" s="1">
        <v>2011.11</v>
      </c>
      <c r="B1699" s="2">
        <v>1226.42</v>
      </c>
      <c r="C1699" s="3">
        <f>C1697/3+C1700*2/3</f>
        <v>26.013333333333335</v>
      </c>
      <c r="D1699" s="4">
        <f>D1697/3+D1700*2/3</f>
        <v>86.960000000000008</v>
      </c>
      <c r="E1699" s="5">
        <v>226.23</v>
      </c>
      <c r="F1699" s="3">
        <f t="shared" si="369"/>
        <v>2011.874999999872</v>
      </c>
      <c r="G1699" s="6">
        <v>2.0099999999999998</v>
      </c>
      <c r="H1699" s="3">
        <f t="shared" si="361"/>
        <v>1651.4303946426205</v>
      </c>
      <c r="I1699" s="3">
        <f t="shared" si="362"/>
        <v>35.028138266366092</v>
      </c>
      <c r="J1699" s="7">
        <f t="shared" si="370"/>
        <v>871175.6909841256</v>
      </c>
      <c r="K1699" s="3">
        <f t="shared" si="363"/>
        <v>117.09560111391065</v>
      </c>
      <c r="L1699" s="7">
        <f t="shared" si="364"/>
        <v>61771.202433081307</v>
      </c>
      <c r="M1699" s="27">
        <f t="shared" si="358"/>
        <v>20.345246797645817</v>
      </c>
      <c r="N1699" s="9"/>
      <c r="O1699" s="10">
        <f t="shared" si="359"/>
        <v>22.423888769998207</v>
      </c>
      <c r="P1699" s="10"/>
      <c r="Q1699" s="29">
        <f t="shared" si="360"/>
        <v>5.3664048821724597E-2</v>
      </c>
      <c r="R1699" s="6">
        <f t="shared" si="365"/>
        <v>1.0043741279485761</v>
      </c>
      <c r="S1699" s="6">
        <f t="shared" si="371"/>
        <v>49.576852466966351</v>
      </c>
      <c r="T1699" s="13">
        <f t="shared" si="372"/>
        <v>0.14147135410418965</v>
      </c>
      <c r="U1699" s="67">
        <f t="shared" si="367"/>
        <v>3.3198404340519794E-3</v>
      </c>
      <c r="V1699" s="13">
        <f t="shared" si="368"/>
        <v>0.13815151367013767</v>
      </c>
      <c r="Y1699" s="28"/>
      <c r="Z1699" s="28"/>
    </row>
    <row r="1700" spans="1:26" x14ac:dyDescent="0.35">
      <c r="A1700" s="1">
        <v>2011.12</v>
      </c>
      <c r="B1700" s="2">
        <v>1243.32</v>
      </c>
      <c r="C1700" s="3">
        <v>26.43</v>
      </c>
      <c r="D1700" s="4">
        <v>86.95</v>
      </c>
      <c r="E1700" s="5">
        <v>225.672</v>
      </c>
      <c r="F1700" s="3">
        <f t="shared" si="369"/>
        <v>2011.9583333332052</v>
      </c>
      <c r="G1700" s="6">
        <v>1.98</v>
      </c>
      <c r="H1700" s="3">
        <f t="shared" si="361"/>
        <v>1678.3266345847071</v>
      </c>
      <c r="I1700" s="3">
        <f t="shared" si="362"/>
        <v>35.677197304051901</v>
      </c>
      <c r="J1700" s="7">
        <f t="shared" si="370"/>
        <v>886932.60253909184</v>
      </c>
      <c r="K1700" s="3">
        <f t="shared" si="363"/>
        <v>117.37163471764332</v>
      </c>
      <c r="L1700" s="7">
        <f t="shared" si="364"/>
        <v>62026.501456402249</v>
      </c>
      <c r="M1700" s="27">
        <f t="shared" si="358"/>
        <v>20.52357549943169</v>
      </c>
      <c r="N1700" s="9"/>
      <c r="O1700" s="10">
        <f t="shared" si="359"/>
        <v>22.623608815264824</v>
      </c>
      <c r="P1700" s="10"/>
      <c r="Q1700" s="29">
        <f t="shared" si="360"/>
        <v>5.3689049554547084E-2</v>
      </c>
      <c r="R1700" s="6">
        <f t="shared" si="365"/>
        <v>1.0025501440208808</v>
      </c>
      <c r="S1700" s="6">
        <f t="shared" si="371"/>
        <v>49.916828638275653</v>
      </c>
      <c r="T1700" s="13">
        <f t="shared" si="372"/>
        <v>0.13938028915548362</v>
      </c>
      <c r="U1700" s="67">
        <f t="shared" si="367"/>
        <v>3.2849756444806033E-3</v>
      </c>
      <c r="V1700" s="13">
        <f t="shared" si="368"/>
        <v>0.13609531351100301</v>
      </c>
      <c r="Y1700" s="28"/>
      <c r="Z1700" s="28"/>
    </row>
    <row r="1701" spans="1:26" x14ac:dyDescent="0.35">
      <c r="A1701" s="1">
        <v>2012.01</v>
      </c>
      <c r="B1701" s="2">
        <v>1300.58</v>
      </c>
      <c r="C1701" s="3">
        <f>C1700*2/3+C1703/3</f>
        <v>26.736666666666668</v>
      </c>
      <c r="D1701" s="4">
        <f>D1700*2/3+D1703/3</f>
        <v>87.48</v>
      </c>
      <c r="E1701" s="5">
        <v>226.66499999999999</v>
      </c>
      <c r="F1701" s="3">
        <f t="shared" si="369"/>
        <v>2012.0416666665385</v>
      </c>
      <c r="G1701" s="6">
        <v>1.97</v>
      </c>
      <c r="H1701" s="3">
        <f t="shared" si="361"/>
        <v>1747.9292560386473</v>
      </c>
      <c r="I1701" s="3">
        <f t="shared" si="362"/>
        <v>35.933046698872793</v>
      </c>
      <c r="J1701" s="7">
        <f t="shared" si="370"/>
        <v>925297.41310794454</v>
      </c>
      <c r="K1701" s="3">
        <f t="shared" si="363"/>
        <v>117.5697391304348</v>
      </c>
      <c r="L1701" s="7">
        <f t="shared" si="364"/>
        <v>62237.63067145658</v>
      </c>
      <c r="M1701" s="27">
        <f t="shared" si="358"/>
        <v>21.213008091803438</v>
      </c>
      <c r="N1701" s="9"/>
      <c r="O1701" s="10">
        <f t="shared" si="359"/>
        <v>23.386046013731434</v>
      </c>
      <c r="P1701" s="10"/>
      <c r="Q1701" s="29">
        <f t="shared" si="360"/>
        <v>5.2423716122966466E-2</v>
      </c>
      <c r="R1701" s="6">
        <f t="shared" si="365"/>
        <v>1.0016416666666668</v>
      </c>
      <c r="S1701" s="6">
        <f t="shared" si="371"/>
        <v>49.824884709754606</v>
      </c>
      <c r="T1701" s="13">
        <f t="shared" si="372"/>
        <v>0.13126854152476031</v>
      </c>
      <c r="U1701" s="67">
        <f t="shared" si="367"/>
        <v>7.9281946645526347E-5</v>
      </c>
      <c r="V1701" s="13">
        <f t="shared" si="368"/>
        <v>0.13118925957811478</v>
      </c>
      <c r="Y1701" s="28"/>
      <c r="Z1701" s="28"/>
    </row>
    <row r="1702" spans="1:26" x14ac:dyDescent="0.35">
      <c r="A1702" s="1">
        <v>2012.02</v>
      </c>
      <c r="B1702" s="2">
        <v>1352.49</v>
      </c>
      <c r="C1702" s="3">
        <f>C1700/3+C1703*2/3</f>
        <v>27.043333333333337</v>
      </c>
      <c r="D1702" s="4">
        <f>D1700/3+D1703*2/3</f>
        <v>88.01</v>
      </c>
      <c r="E1702" s="5">
        <v>227.66300000000001</v>
      </c>
      <c r="F1702" s="3">
        <f t="shared" si="369"/>
        <v>2012.1249999998718</v>
      </c>
      <c r="G1702" s="6">
        <v>1.97</v>
      </c>
      <c r="H1702" s="3">
        <f t="shared" si="361"/>
        <v>1809.7261136416546</v>
      </c>
      <c r="I1702" s="3">
        <f t="shared" si="362"/>
        <v>36.185869421030219</v>
      </c>
      <c r="J1702" s="7">
        <f t="shared" si="370"/>
        <v>959606.98058706755</v>
      </c>
      <c r="K1702" s="3">
        <f t="shared" si="363"/>
        <v>117.76352894409722</v>
      </c>
      <c r="L1702" s="7">
        <f t="shared" si="364"/>
        <v>62444.092275335002</v>
      </c>
      <c r="M1702" s="27">
        <f t="shared" si="358"/>
        <v>21.797435963717522</v>
      </c>
      <c r="N1702" s="9"/>
      <c r="O1702" s="10">
        <f t="shared" si="359"/>
        <v>24.031932260644233</v>
      </c>
      <c r="P1702" s="10"/>
      <c r="Q1702" s="29">
        <f t="shared" si="360"/>
        <v>5.1205760095649311E-2</v>
      </c>
      <c r="R1702" s="6">
        <f t="shared" si="365"/>
        <v>0.98381158299933291</v>
      </c>
      <c r="S1702" s="6">
        <f t="shared" si="371"/>
        <v>49.687906026101899</v>
      </c>
      <c r="T1702" s="13">
        <f t="shared" si="372"/>
        <v>0.12282176668922751</v>
      </c>
      <c r="U1702" s="67">
        <f t="shared" si="367"/>
        <v>-1.9490135365755057E-3</v>
      </c>
      <c r="V1702" s="13">
        <f t="shared" si="368"/>
        <v>0.12477078022580301</v>
      </c>
      <c r="Y1702" s="28"/>
      <c r="Z1702" s="28"/>
    </row>
    <row r="1703" spans="1:26" x14ac:dyDescent="0.35">
      <c r="A1703" s="1">
        <v>2012.03</v>
      </c>
      <c r="B1703" s="2">
        <v>1389.24</v>
      </c>
      <c r="C1703" s="3">
        <v>27.35</v>
      </c>
      <c r="D1703" s="4">
        <v>88.54</v>
      </c>
      <c r="E1703" s="5">
        <v>229.392</v>
      </c>
      <c r="F1703" s="3">
        <f t="shared" si="369"/>
        <v>2012.208333333205</v>
      </c>
      <c r="G1703" s="6">
        <v>2.17</v>
      </c>
      <c r="H1703" s="3">
        <f t="shared" si="361"/>
        <v>1844.8890630885123</v>
      </c>
      <c r="I1703" s="3">
        <f t="shared" si="362"/>
        <v>36.320373639882824</v>
      </c>
      <c r="J1703" s="7">
        <f t="shared" si="370"/>
        <v>979857.0348970471</v>
      </c>
      <c r="K1703" s="3">
        <f t="shared" si="363"/>
        <v>117.57973974680897</v>
      </c>
      <c r="L1703" s="7">
        <f t="shared" si="364"/>
        <v>62448.923058495697</v>
      </c>
      <c r="M1703" s="27">
        <f t="shared" si="358"/>
        <v>22.053943972904694</v>
      </c>
      <c r="N1703" s="9"/>
      <c r="O1703" s="10">
        <f t="shared" si="359"/>
        <v>24.315942005487827</v>
      </c>
      <c r="P1703" s="10"/>
      <c r="Q1703" s="29">
        <f t="shared" si="360"/>
        <v>4.887281930267473E-2</v>
      </c>
      <c r="R1703" s="6">
        <f t="shared" si="365"/>
        <v>1.0125684261707941</v>
      </c>
      <c r="S1703" s="6">
        <f t="shared" si="371"/>
        <v>48.515086812518632</v>
      </c>
      <c r="T1703" s="13">
        <f t="shared" si="372"/>
        <v>0.11799260850579585</v>
      </c>
      <c r="U1703" s="67">
        <f t="shared" si="367"/>
        <v>-2.5243235935009656E-3</v>
      </c>
      <c r="V1703" s="13">
        <f t="shared" si="368"/>
        <v>0.12051693209929681</v>
      </c>
      <c r="Y1703" s="28"/>
      <c r="Z1703" s="28"/>
    </row>
    <row r="1704" spans="1:26" x14ac:dyDescent="0.35">
      <c r="A1704" s="1">
        <v>2012.04</v>
      </c>
      <c r="B1704" s="2">
        <v>1386.43</v>
      </c>
      <c r="C1704" s="3">
        <f>C1703*2/3+C1706/3</f>
        <v>27.673333333333332</v>
      </c>
      <c r="D1704" s="4">
        <f>D1703*2/3+D1706/3</f>
        <v>88.333333333333343</v>
      </c>
      <c r="E1704" s="5">
        <v>230.08500000000001</v>
      </c>
      <c r="F1704" s="3">
        <f t="shared" si="369"/>
        <v>2012.2916666665383</v>
      </c>
      <c r="G1704" s="6">
        <v>2.0499999999999998</v>
      </c>
      <c r="H1704" s="3">
        <f t="shared" si="361"/>
        <v>1835.6119889171396</v>
      </c>
      <c r="I1704" s="3">
        <f t="shared" si="362"/>
        <v>36.639067561987957</v>
      </c>
      <c r="J1704" s="7">
        <f t="shared" si="370"/>
        <v>976551.44189227582</v>
      </c>
      <c r="K1704" s="3">
        <f t="shared" si="363"/>
        <v>116.95197427037836</v>
      </c>
      <c r="L1704" s="7">
        <f t="shared" si="364"/>
        <v>62218.82391019936</v>
      </c>
      <c r="M1704" s="27">
        <f t="shared" si="358"/>
        <v>21.779246906824888</v>
      </c>
      <c r="N1704" s="9"/>
      <c r="O1704" s="10">
        <f t="shared" si="359"/>
        <v>24.015130965765522</v>
      </c>
      <c r="P1704" s="10"/>
      <c r="Q1704" s="29">
        <f t="shared" si="360"/>
        <v>5.0382220122844462E-2</v>
      </c>
      <c r="R1704" s="6">
        <f t="shared" si="365"/>
        <v>1.0243977858120352</v>
      </c>
      <c r="S1704" s="6">
        <f t="shared" si="371"/>
        <v>48.976884486240564</v>
      </c>
      <c r="T1704" s="13">
        <f t="shared" si="372"/>
        <v>0.11788165486930313</v>
      </c>
      <c r="U1704" s="67">
        <f t="shared" si="367"/>
        <v>-9.3262172199778393E-3</v>
      </c>
      <c r="V1704" s="13">
        <f t="shared" si="368"/>
        <v>0.12720787208928097</v>
      </c>
      <c r="Y1704" s="28"/>
      <c r="Z1704" s="28"/>
    </row>
    <row r="1705" spans="1:26" x14ac:dyDescent="0.35">
      <c r="A1705" s="1">
        <v>2012.05</v>
      </c>
      <c r="B1705" s="2">
        <v>1341.27</v>
      </c>
      <c r="C1705" s="3">
        <f>C1703/3+C1706*2/3</f>
        <v>27.996666666666666</v>
      </c>
      <c r="D1705" s="4">
        <f>D1703/3+D1706*2/3</f>
        <v>88.126666666666665</v>
      </c>
      <c r="E1705" s="5">
        <v>229.815</v>
      </c>
      <c r="F1705" s="3">
        <f t="shared" si="369"/>
        <v>2012.3749999998715</v>
      </c>
      <c r="G1705" s="6">
        <v>1.8</v>
      </c>
      <c r="H1705" s="3">
        <f t="shared" si="361"/>
        <v>1777.9071811239478</v>
      </c>
      <c r="I1705" s="3">
        <f t="shared" si="362"/>
        <v>37.110704566716706</v>
      </c>
      <c r="J1705" s="7">
        <f t="shared" si="370"/>
        <v>947497.55092546507</v>
      </c>
      <c r="K1705" s="3">
        <f t="shared" si="363"/>
        <v>116.8154312816831</v>
      </c>
      <c r="L1705" s="7">
        <f t="shared" si="364"/>
        <v>62254.282014725955</v>
      </c>
      <c r="M1705" s="27">
        <f t="shared" si="358"/>
        <v>20.941467419743471</v>
      </c>
      <c r="N1705" s="9"/>
      <c r="O1705" s="10">
        <f t="shared" si="359"/>
        <v>23.095237989596896</v>
      </c>
      <c r="P1705" s="10"/>
      <c r="Q1705" s="29">
        <f t="shared" si="360"/>
        <v>5.4598754439490117E-2</v>
      </c>
      <c r="R1705" s="6">
        <f t="shared" si="365"/>
        <v>1.0179797396872907</v>
      </c>
      <c r="S1705" s="6">
        <f t="shared" si="371"/>
        <v>50.230756780313044</v>
      </c>
      <c r="T1705" s="13">
        <f t="shared" si="372"/>
        <v>0.11088943740564594</v>
      </c>
      <c r="U1705" s="67">
        <f t="shared" si="367"/>
        <v>-1.3963687404937475E-2</v>
      </c>
      <c r="V1705" s="13">
        <f t="shared" si="368"/>
        <v>0.12485312481058342</v>
      </c>
      <c r="Y1705" s="28"/>
      <c r="Z1705" s="28"/>
    </row>
    <row r="1706" spans="1:26" x14ac:dyDescent="0.35">
      <c r="A1706" s="1">
        <v>2012.06</v>
      </c>
      <c r="B1706" s="2">
        <v>1323.48</v>
      </c>
      <c r="C1706" s="3">
        <v>28.32</v>
      </c>
      <c r="D1706" s="4">
        <v>87.92</v>
      </c>
      <c r="E1706" s="5">
        <v>229.47800000000001</v>
      </c>
      <c r="F1706" s="3">
        <f t="shared" si="369"/>
        <v>2012.4583333332048</v>
      </c>
      <c r="G1706" s="6">
        <v>1.62</v>
      </c>
      <c r="H1706" s="3">
        <f t="shared" si="361"/>
        <v>1756.9021384184978</v>
      </c>
      <c r="I1706" s="3">
        <f t="shared" si="362"/>
        <v>37.594424214957428</v>
      </c>
      <c r="J1706" s="7">
        <f t="shared" si="370"/>
        <v>937972.95858775754</v>
      </c>
      <c r="K1706" s="3">
        <f t="shared" si="363"/>
        <v>116.71263336790454</v>
      </c>
      <c r="L1706" s="7">
        <f t="shared" si="364"/>
        <v>62310.41082527551</v>
      </c>
      <c r="M1706" s="27">
        <f t="shared" si="358"/>
        <v>20.547504086856087</v>
      </c>
      <c r="N1706" s="9"/>
      <c r="O1706" s="10">
        <f t="shared" si="359"/>
        <v>22.665536337915775</v>
      </c>
      <c r="P1706" s="10"/>
      <c r="Q1706" s="29">
        <f t="shared" si="360"/>
        <v>5.7106964442697764E-2</v>
      </c>
      <c r="R1706" s="6">
        <f t="shared" si="365"/>
        <v>1.009626024902085</v>
      </c>
      <c r="S1706" s="6">
        <f t="shared" si="371"/>
        <v>51.208985408177099</v>
      </c>
      <c r="T1706" s="13">
        <f t="shared" si="372"/>
        <v>0.10669827465301562</v>
      </c>
      <c r="U1706" s="67">
        <f t="shared" si="367"/>
        <v>-1.8990050147513204E-2</v>
      </c>
      <c r="V1706" s="13">
        <f t="shared" si="368"/>
        <v>0.12568832480052883</v>
      </c>
      <c r="Y1706" s="28"/>
      <c r="Z1706" s="28"/>
    </row>
    <row r="1707" spans="1:26" x14ac:dyDescent="0.35">
      <c r="A1707" s="1">
        <v>2012.07</v>
      </c>
      <c r="B1707" s="2">
        <v>1359.78</v>
      </c>
      <c r="C1707" s="3">
        <f>C1706*2/3+C1709/3</f>
        <v>28.743333333333332</v>
      </c>
      <c r="D1707" s="4">
        <f>D1706*2/3+D1709/3</f>
        <v>87.446666666666673</v>
      </c>
      <c r="E1707" s="5">
        <v>229.10400000000001</v>
      </c>
      <c r="F1707" s="3">
        <f t="shared" si="369"/>
        <v>2012.541666666538</v>
      </c>
      <c r="G1707" s="6">
        <v>1.53</v>
      </c>
      <c r="H1707" s="3">
        <f t="shared" si="361"/>
        <v>1808.0366192646136</v>
      </c>
      <c r="I1707" s="3">
        <f t="shared" si="362"/>
        <v>38.218681865004541</v>
      </c>
      <c r="J1707" s="7">
        <f t="shared" si="370"/>
        <v>966972.92393175617</v>
      </c>
      <c r="K1707" s="3">
        <f t="shared" si="363"/>
        <v>116.27379102940151</v>
      </c>
      <c r="L1707" s="7">
        <f t="shared" si="364"/>
        <v>62185.47041047251</v>
      </c>
      <c r="M1707" s="27">
        <f t="shared" si="358"/>
        <v>20.99934129338056</v>
      </c>
      <c r="N1707" s="9"/>
      <c r="O1707" s="10">
        <f t="shared" si="359"/>
        <v>23.168289603671187</v>
      </c>
      <c r="P1707" s="10"/>
      <c r="Q1707" s="29">
        <f t="shared" si="360"/>
        <v>5.6678853537401992E-2</v>
      </c>
      <c r="R1707" s="6">
        <f t="shared" si="365"/>
        <v>0.98758185677390697</v>
      </c>
      <c r="S1707" s="6">
        <f t="shared" si="371"/>
        <v>51.786324997243128</v>
      </c>
      <c r="T1707" s="13">
        <f t="shared" si="372"/>
        <v>0.10385926245499966</v>
      </c>
      <c r="U1707" s="67">
        <f t="shared" si="367"/>
        <v>-1.7820101163145141E-2</v>
      </c>
      <c r="V1707" s="13">
        <f t="shared" si="368"/>
        <v>0.1216793636181448</v>
      </c>
      <c r="Y1707" s="28"/>
      <c r="Z1707" s="28"/>
    </row>
    <row r="1708" spans="1:26" x14ac:dyDescent="0.35">
      <c r="A1708" s="1">
        <v>2012.08</v>
      </c>
      <c r="B1708" s="2">
        <v>1403.45</v>
      </c>
      <c r="C1708" s="3">
        <f>C1706/3+C1709*2/3</f>
        <v>29.166666666666664</v>
      </c>
      <c r="D1708" s="4">
        <f>D1706/3+D1709*2/3</f>
        <v>86.973333333333329</v>
      </c>
      <c r="E1708" s="5">
        <v>230.37899999999999</v>
      </c>
      <c r="F1708" s="3">
        <f t="shared" si="369"/>
        <v>2012.6249999998713</v>
      </c>
      <c r="G1708" s="6">
        <v>1.68</v>
      </c>
      <c r="H1708" s="3">
        <f t="shared" si="361"/>
        <v>1855.7749189379242</v>
      </c>
      <c r="I1708" s="3">
        <f t="shared" si="362"/>
        <v>38.566937524687582</v>
      </c>
      <c r="J1708" s="7">
        <f t="shared" si="370"/>
        <v>994223.15108743333</v>
      </c>
      <c r="K1708" s="3">
        <f t="shared" si="363"/>
        <v>115.00440387361695</v>
      </c>
      <c r="L1708" s="7">
        <f t="shared" si="364"/>
        <v>61613.097386614674</v>
      </c>
      <c r="M1708" s="27">
        <f t="shared" si="358"/>
        <v>21.410428453442929</v>
      </c>
      <c r="N1708" s="9"/>
      <c r="O1708" s="10">
        <f t="shared" si="359"/>
        <v>23.625464836831142</v>
      </c>
      <c r="P1708" s="10"/>
      <c r="Q1708" s="29">
        <f t="shared" si="360"/>
        <v>5.4492344264520598E-2</v>
      </c>
      <c r="R1708" s="6">
        <f t="shared" si="365"/>
        <v>0.99775557799757064</v>
      </c>
      <c r="S1708" s="6">
        <f t="shared" si="371"/>
        <v>50.860189993820796</v>
      </c>
      <c r="T1708" s="13">
        <f t="shared" si="372"/>
        <v>0.10773537236902442</v>
      </c>
      <c r="U1708" s="67">
        <f t="shared" si="367"/>
        <v>-1.5773679081037995E-2</v>
      </c>
      <c r="V1708" s="13">
        <f t="shared" si="368"/>
        <v>0.12350905145006241</v>
      </c>
      <c r="Y1708" s="28"/>
      <c r="Z1708" s="28"/>
    </row>
    <row r="1709" spans="1:26" x14ac:dyDescent="0.35">
      <c r="A1709" s="1">
        <v>2012.09</v>
      </c>
      <c r="B1709" s="2">
        <v>1443.42</v>
      </c>
      <c r="C1709" s="3">
        <v>29.59</v>
      </c>
      <c r="D1709" s="4">
        <v>86.5</v>
      </c>
      <c r="E1709" s="5">
        <v>231.40700000000001</v>
      </c>
      <c r="F1709" s="3">
        <f t="shared" si="369"/>
        <v>2012.7083333332046</v>
      </c>
      <c r="G1709" s="6">
        <v>1.72</v>
      </c>
      <c r="H1709" s="3">
        <f t="shared" si="361"/>
        <v>1900.1481855777915</v>
      </c>
      <c r="I1709" s="3">
        <f t="shared" si="362"/>
        <v>38.952892998051055</v>
      </c>
      <c r="J1709" s="7">
        <f t="shared" si="370"/>
        <v>1019735.0010616039</v>
      </c>
      <c r="K1709" s="3">
        <f t="shared" si="363"/>
        <v>113.87040366108199</v>
      </c>
      <c r="L1709" s="7">
        <f t="shared" si="364"/>
        <v>61109.779268562677</v>
      </c>
      <c r="M1709" s="27">
        <f t="shared" si="358"/>
        <v>21.78369030172767</v>
      </c>
      <c r="N1709" s="9"/>
      <c r="O1709" s="10">
        <f t="shared" si="359"/>
        <v>24.040589108752918</v>
      </c>
      <c r="P1709" s="10"/>
      <c r="Q1709" s="29">
        <f t="shared" si="360"/>
        <v>5.3578290187035311E-2</v>
      </c>
      <c r="R1709" s="6">
        <f t="shared" si="365"/>
        <v>0.99870399172195323</v>
      </c>
      <c r="S1709" s="6">
        <f t="shared" si="371"/>
        <v>50.520604602725506</v>
      </c>
      <c r="T1709" s="13">
        <f t="shared" si="372"/>
        <v>9.6380583447934542E-2</v>
      </c>
      <c r="U1709" s="67">
        <f t="shared" si="367"/>
        <v>-2.0303581951340743E-2</v>
      </c>
      <c r="V1709" s="13">
        <f t="shared" si="368"/>
        <v>0.11668416539927529</v>
      </c>
      <c r="Y1709" s="28"/>
      <c r="Z1709" s="28"/>
    </row>
    <row r="1710" spans="1:26" x14ac:dyDescent="0.35">
      <c r="A1710" s="1">
        <v>2012.1</v>
      </c>
      <c r="B1710" s="2">
        <v>1437.82</v>
      </c>
      <c r="C1710" s="3">
        <f>C1709*2/3+C1712/3</f>
        <v>30.143333333333331</v>
      </c>
      <c r="D1710" s="4">
        <f>D1709*2/3+D1712/3</f>
        <v>86.50333333333333</v>
      </c>
      <c r="E1710" s="5">
        <v>231.31700000000001</v>
      </c>
      <c r="F1710" s="33">
        <f t="shared" si="369"/>
        <v>2012.7916666665378</v>
      </c>
      <c r="G1710" s="6">
        <v>1.75</v>
      </c>
      <c r="H1710" s="3">
        <f t="shared" si="361"/>
        <v>1893.5126634877679</v>
      </c>
      <c r="I1710" s="3">
        <f t="shared" si="362"/>
        <v>39.696751600617333</v>
      </c>
      <c r="J1710" s="7">
        <f t="shared" si="370"/>
        <v>1017949.2840852637</v>
      </c>
      <c r="K1710" s="3">
        <f t="shared" si="363"/>
        <v>113.91909773168423</v>
      </c>
      <c r="L1710" s="7">
        <f t="shared" si="364"/>
        <v>61242.719003530066</v>
      </c>
      <c r="M1710" s="27">
        <f t="shared" si="358"/>
        <v>21.57710965452878</v>
      </c>
      <c r="N1710" s="9"/>
      <c r="O1710" s="10">
        <f t="shared" si="359"/>
        <v>23.81681365936625</v>
      </c>
      <c r="P1710" s="10"/>
      <c r="Q1710" s="29">
        <f t="shared" si="360"/>
        <v>5.3508222372874691E-2</v>
      </c>
      <c r="R1710" s="6">
        <f t="shared" si="365"/>
        <v>1.0106004066436509</v>
      </c>
      <c r="S1710" s="6">
        <f t="shared" si="371"/>
        <v>50.47476038422527</v>
      </c>
      <c r="T1710" s="13">
        <f t="shared" si="372"/>
        <v>9.2693827456812317E-2</v>
      </c>
      <c r="U1710" s="67">
        <f t="shared" si="367"/>
        <v>-2.4064601069763936E-2</v>
      </c>
      <c r="V1710" s="13">
        <f t="shared" si="368"/>
        <v>0.11675842852657625</v>
      </c>
      <c r="Y1710" s="28"/>
      <c r="Z1710" s="28"/>
    </row>
    <row r="1711" spans="1:26" x14ac:dyDescent="0.35">
      <c r="A1711" s="1">
        <v>2012.11</v>
      </c>
      <c r="B1711" s="2">
        <v>1394.51</v>
      </c>
      <c r="C1711" s="3">
        <f>C1709/3+C1712*2/3</f>
        <v>30.696666666666665</v>
      </c>
      <c r="D1711" s="4">
        <f>D1709/3+D1712*2/3</f>
        <v>86.506666666666675</v>
      </c>
      <c r="E1711" s="5">
        <v>230.221</v>
      </c>
      <c r="F1711" s="33">
        <f t="shared" si="369"/>
        <v>2012.8749999998711</v>
      </c>
      <c r="G1711" s="6">
        <v>1.65</v>
      </c>
      <c r="H1711" s="3">
        <f t="shared" si="361"/>
        <v>1845.2191016023735</v>
      </c>
      <c r="I1711" s="3">
        <f t="shared" si="362"/>
        <v>40.617905707993629</v>
      </c>
      <c r="J1711" s="7">
        <f t="shared" si="370"/>
        <v>993806.4214791843</v>
      </c>
      <c r="K1711" s="3">
        <f t="shared" si="363"/>
        <v>114.46583656573468</v>
      </c>
      <c r="L1711" s="7">
        <f t="shared" si="364"/>
        <v>61649.526237956445</v>
      </c>
      <c r="M1711" s="27">
        <f t="shared" si="358"/>
        <v>20.898162059573693</v>
      </c>
      <c r="N1711" s="9"/>
      <c r="O1711" s="10">
        <f t="shared" si="359"/>
        <v>23.073935342391621</v>
      </c>
      <c r="P1711" s="10"/>
      <c r="Q1711" s="29">
        <f t="shared" si="360"/>
        <v>5.5527377657510563E-2</v>
      </c>
      <c r="R1711" s="6">
        <f t="shared" si="365"/>
        <v>0.99499726149574863</v>
      </c>
      <c r="S1711" s="6">
        <f t="shared" si="371"/>
        <v>51.252652882237626</v>
      </c>
      <c r="T1711" s="13">
        <f t="shared" si="372"/>
        <v>0.10108790636910037</v>
      </c>
      <c r="U1711" s="67">
        <f t="shared" si="367"/>
        <v>-2.4418648856516456E-2</v>
      </c>
      <c r="V1711" s="13">
        <f t="shared" si="368"/>
        <v>0.12550655522561682</v>
      </c>
      <c r="Y1711" s="28"/>
      <c r="Z1711" s="28"/>
    </row>
    <row r="1712" spans="1:26" x14ac:dyDescent="0.35">
      <c r="A1712" s="1">
        <v>2012.12</v>
      </c>
      <c r="B1712" s="2">
        <v>1422.29</v>
      </c>
      <c r="C1712" s="3">
        <v>31.25</v>
      </c>
      <c r="D1712" s="4">
        <v>86.51</v>
      </c>
      <c r="E1712" s="5">
        <v>229.601</v>
      </c>
      <c r="F1712" s="33">
        <f t="shared" si="369"/>
        <v>2012.9583333332043</v>
      </c>
      <c r="G1712" s="6">
        <v>1.72</v>
      </c>
      <c r="H1712" s="3">
        <f t="shared" si="361"/>
        <v>1887.0596400277002</v>
      </c>
      <c r="I1712" s="3">
        <f t="shared" si="362"/>
        <v>41.461736882679084</v>
      </c>
      <c r="J1712" s="7">
        <f t="shared" si="370"/>
        <v>1018201.9746989181</v>
      </c>
      <c r="K1712" s="3">
        <f t="shared" si="363"/>
        <v>114.77935544705818</v>
      </c>
      <c r="L1712" s="7">
        <f t="shared" si="364"/>
        <v>61931.570095552546</v>
      </c>
      <c r="M1712" s="27">
        <f t="shared" si="358"/>
        <v>21.238261139845605</v>
      </c>
      <c r="N1712" s="9"/>
      <c r="O1712" s="10">
        <f t="shared" si="359"/>
        <v>23.456313867189632</v>
      </c>
      <c r="P1712" s="10"/>
      <c r="Q1712" s="29">
        <f t="shared" si="360"/>
        <v>5.4011137971734811E-2</v>
      </c>
      <c r="R1712" s="6">
        <f t="shared" si="365"/>
        <v>0.98428092591792593</v>
      </c>
      <c r="S1712" s="6">
        <f t="shared" si="371"/>
        <v>51.133956304185233</v>
      </c>
      <c r="T1712" s="13">
        <f t="shared" si="372"/>
        <v>9.8771828705218834E-2</v>
      </c>
      <c r="U1712" s="67">
        <f t="shared" si="367"/>
        <v>-2.1411373169075598E-2</v>
      </c>
      <c r="V1712" s="13">
        <f t="shared" si="368"/>
        <v>0.12018320187429443</v>
      </c>
      <c r="Y1712" s="28"/>
      <c r="Z1712" s="28"/>
    </row>
    <row r="1713" spans="1:26" x14ac:dyDescent="0.35">
      <c r="A1713" s="1">
        <v>2013.01</v>
      </c>
      <c r="B1713" s="2">
        <v>1480.4</v>
      </c>
      <c r="C1713" s="3">
        <f>C1712*2/3+C1715/3</f>
        <v>31.536666666666665</v>
      </c>
      <c r="D1713" s="4">
        <f>D1712*2/3+D1715/3</f>
        <v>86.906666666666666</v>
      </c>
      <c r="E1713" s="5">
        <v>230.28</v>
      </c>
      <c r="F1713" s="33">
        <f t="shared" si="369"/>
        <v>2013.0416666665376</v>
      </c>
      <c r="G1713" s="6">
        <v>1.91</v>
      </c>
      <c r="H1713" s="3">
        <f t="shared" si="361"/>
        <v>1958.3670818134447</v>
      </c>
      <c r="I1713" s="3">
        <f t="shared" si="362"/>
        <v>41.718704316484278</v>
      </c>
      <c r="J1713" s="7">
        <f t="shared" si="370"/>
        <v>1058553.2255805624</v>
      </c>
      <c r="K1713" s="3">
        <f t="shared" si="363"/>
        <v>114.9656546812576</v>
      </c>
      <c r="L1713" s="7">
        <f t="shared" si="364"/>
        <v>62142.213134595193</v>
      </c>
      <c r="M1713" s="27">
        <f t="shared" si="358"/>
        <v>21.900475413821802</v>
      </c>
      <c r="N1713" s="9"/>
      <c r="O1713" s="10">
        <f t="shared" si="359"/>
        <v>24.193771416596864</v>
      </c>
      <c r="P1713" s="10"/>
      <c r="Q1713" s="29">
        <f t="shared" si="360"/>
        <v>5.0537938236435147E-2</v>
      </c>
      <c r="R1713" s="6">
        <f t="shared" si="365"/>
        <v>0.99529370145332274</v>
      </c>
      <c r="S1713" s="6">
        <f t="shared" si="371"/>
        <v>50.18177508306858</v>
      </c>
      <c r="T1713" s="13">
        <f t="shared" si="372"/>
        <v>9.5135580101542105E-2</v>
      </c>
      <c r="U1713" s="67">
        <f t="shared" si="367"/>
        <v>-1.9323204210377476E-2</v>
      </c>
      <c r="V1713" s="13">
        <f t="shared" si="368"/>
        <v>0.11445878431191958</v>
      </c>
      <c r="Y1713" s="28"/>
      <c r="Z1713" s="28"/>
    </row>
    <row r="1714" spans="1:26" x14ac:dyDescent="0.35">
      <c r="A1714" s="1">
        <v>2013.02</v>
      </c>
      <c r="B1714" s="2">
        <v>1512.31</v>
      </c>
      <c r="C1714" s="3">
        <f>C1712/3+C1715*2/3</f>
        <v>31.823333333333331</v>
      </c>
      <c r="D1714" s="4">
        <f>D1712/3+D1715*2/3</f>
        <v>87.303333333333342</v>
      </c>
      <c r="E1714" s="5">
        <v>232.166</v>
      </c>
      <c r="F1714" s="33">
        <f t="shared" si="369"/>
        <v>2013.1249999998709</v>
      </c>
      <c r="G1714" s="6">
        <v>1.98</v>
      </c>
      <c r="H1714" s="3">
        <f t="shared" si="361"/>
        <v>1984.3279506473816</v>
      </c>
      <c r="I1714" s="3">
        <f t="shared" si="362"/>
        <v>41.755942773705023</v>
      </c>
      <c r="J1714" s="7">
        <f t="shared" si="370"/>
        <v>1074466.6715623213</v>
      </c>
      <c r="K1714" s="3">
        <f t="shared" si="363"/>
        <v>114.55220458637356</v>
      </c>
      <c r="L1714" s="7">
        <f t="shared" si="364"/>
        <v>62027.310526917456</v>
      </c>
      <c r="M1714" s="27">
        <f t="shared" si="358"/>
        <v>22.052724336861932</v>
      </c>
      <c r="N1714" s="9"/>
      <c r="O1714" s="10">
        <f t="shared" si="359"/>
        <v>24.367396962422962</v>
      </c>
      <c r="P1714" s="10"/>
      <c r="Q1714" s="29">
        <f t="shared" si="360"/>
        <v>4.9571974966961689E-2</v>
      </c>
      <c r="R1714" s="6">
        <f t="shared" si="365"/>
        <v>1.0034511580252754</v>
      </c>
      <c r="S1714" s="6">
        <f t="shared" si="371"/>
        <v>49.539871656185113</v>
      </c>
      <c r="T1714" s="13">
        <f t="shared" si="372"/>
        <v>9.6286685089266522E-2</v>
      </c>
      <c r="U1714" s="67">
        <f t="shared" si="367"/>
        <v>-2.0113744427384672E-2</v>
      </c>
      <c r="V1714" s="13">
        <f t="shared" si="368"/>
        <v>0.11640042951665119</v>
      </c>
      <c r="Y1714" s="28"/>
      <c r="Z1714" s="28"/>
    </row>
    <row r="1715" spans="1:26" x14ac:dyDescent="0.35">
      <c r="A1715" s="1">
        <v>2013.03</v>
      </c>
      <c r="B1715" s="2">
        <v>1550.83</v>
      </c>
      <c r="C1715" s="3">
        <v>32.11</v>
      </c>
      <c r="D1715" s="4">
        <v>87.7</v>
      </c>
      <c r="E1715" s="5">
        <v>232.773</v>
      </c>
      <c r="F1715" s="33">
        <f t="shared" si="369"/>
        <v>2013.2083333332041</v>
      </c>
      <c r="G1715" s="6">
        <v>1.96</v>
      </c>
      <c r="H1715" s="3">
        <f t="shared" si="361"/>
        <v>2029.5643913598228</v>
      </c>
      <c r="I1715" s="3">
        <f t="shared" si="362"/>
        <v>42.022215592014547</v>
      </c>
      <c r="J1715" s="7">
        <f t="shared" si="370"/>
        <v>1100857.3044103039</v>
      </c>
      <c r="K1715" s="3">
        <f t="shared" si="363"/>
        <v>114.77260378136641</v>
      </c>
      <c r="L1715" s="7">
        <f t="shared" si="364"/>
        <v>62253.880565106207</v>
      </c>
      <c r="M1715" s="27">
        <f t="shared" si="358"/>
        <v>22.419207114602568</v>
      </c>
      <c r="N1715" s="9"/>
      <c r="O1715" s="10">
        <f t="shared" si="359"/>
        <v>24.777200805369681</v>
      </c>
      <c r="P1715" s="10"/>
      <c r="Q1715" s="29">
        <f t="shared" si="360"/>
        <v>4.8684797595349036E-2</v>
      </c>
      <c r="R1715" s="6">
        <f t="shared" si="365"/>
        <v>1.019820122666715</v>
      </c>
      <c r="S1715" s="6">
        <f t="shared" si="371"/>
        <v>49.581211079830545</v>
      </c>
      <c r="T1715" s="13">
        <f t="shared" si="372"/>
        <v>9.0467538915607548E-2</v>
      </c>
      <c r="U1715" s="67">
        <f t="shared" si="367"/>
        <v>-1.9433599980491545E-2</v>
      </c>
      <c r="V1715" s="13">
        <f t="shared" si="368"/>
        <v>0.10990113889609909</v>
      </c>
      <c r="Y1715" s="28"/>
      <c r="Z1715" s="28"/>
    </row>
    <row r="1716" spans="1:26" x14ac:dyDescent="0.35">
      <c r="A1716" s="1">
        <v>2013.04</v>
      </c>
      <c r="B1716" s="2">
        <v>1570.7</v>
      </c>
      <c r="C1716" s="3">
        <f>C1715*2/3+C1718/3</f>
        <v>32.49666666666667</v>
      </c>
      <c r="D1716" s="4">
        <f>D1715*2/3+D1718/3</f>
        <v>88.783333333333331</v>
      </c>
      <c r="E1716" s="5">
        <v>232.53100000000001</v>
      </c>
      <c r="F1716" s="33">
        <f t="shared" si="369"/>
        <v>2013.2916666665374</v>
      </c>
      <c r="G1716" s="6">
        <v>1.76</v>
      </c>
      <c r="H1716" s="3">
        <f t="shared" si="361"/>
        <v>2057.7074467490356</v>
      </c>
      <c r="I1716" s="3">
        <f t="shared" si="362"/>
        <v>42.572504612288263</v>
      </c>
      <c r="J1716" s="7">
        <f t="shared" si="370"/>
        <v>1118046.711801342</v>
      </c>
      <c r="K1716" s="3">
        <f t="shared" si="363"/>
        <v>116.31127914127579</v>
      </c>
      <c r="L1716" s="7">
        <f t="shared" si="364"/>
        <v>63197.245747816771</v>
      </c>
      <c r="M1716" s="27">
        <f t="shared" si="358"/>
        <v>22.595655396105585</v>
      </c>
      <c r="N1716" s="9"/>
      <c r="O1716" s="10">
        <f t="shared" si="359"/>
        <v>24.976932098870414</v>
      </c>
      <c r="P1716" s="10"/>
      <c r="Q1716" s="29">
        <f t="shared" si="360"/>
        <v>5.045254718824474E-2</v>
      </c>
      <c r="R1716" s="6">
        <f t="shared" si="365"/>
        <v>0.98613460955449705</v>
      </c>
      <c r="S1716" s="6">
        <f t="shared" si="371"/>
        <v>50.616539718281743</v>
      </c>
      <c r="T1716" s="13">
        <f t="shared" si="372"/>
        <v>9.2293683142894878E-2</v>
      </c>
      <c r="U1716" s="67">
        <f t="shared" si="367"/>
        <v>-2.0082681848827222E-2</v>
      </c>
      <c r="V1716" s="13">
        <f t="shared" si="368"/>
        <v>0.1123763649917221</v>
      </c>
      <c r="Y1716" s="28"/>
      <c r="Z1716" s="28"/>
    </row>
    <row r="1717" spans="1:26" x14ac:dyDescent="0.35">
      <c r="A1717" s="1">
        <v>2013.05</v>
      </c>
      <c r="B1717" s="2">
        <v>1639.84</v>
      </c>
      <c r="C1717" s="3">
        <f>C1715/3+C1718*2/3</f>
        <v>32.88333333333334</v>
      </c>
      <c r="D1717" s="4">
        <f>D1715/3+D1718*2/3</f>
        <v>89.866666666666674</v>
      </c>
      <c r="E1717" s="5">
        <v>232.94499999999999</v>
      </c>
      <c r="F1717" s="33">
        <f t="shared" si="369"/>
        <v>2013.3749999998706</v>
      </c>
      <c r="G1717" s="6">
        <v>1.93</v>
      </c>
      <c r="H1717" s="3">
        <f t="shared" si="361"/>
        <v>2144.4668027216726</v>
      </c>
      <c r="I1717" s="3">
        <f t="shared" si="362"/>
        <v>43.002498229195744</v>
      </c>
      <c r="J1717" s="7">
        <f t="shared" si="370"/>
        <v>1167134.1462832568</v>
      </c>
      <c r="K1717" s="3">
        <f t="shared" si="363"/>
        <v>117.52127240335703</v>
      </c>
      <c r="L1717" s="7">
        <f t="shared" si="364"/>
        <v>63961.395794298238</v>
      </c>
      <c r="M1717" s="27">
        <f t="shared" si="358"/>
        <v>23.411841781842398</v>
      </c>
      <c r="N1717" s="9"/>
      <c r="O1717" s="10">
        <f t="shared" si="359"/>
        <v>25.881910504712465</v>
      </c>
      <c r="P1717" s="10"/>
      <c r="Q1717" s="29">
        <f t="shared" si="360"/>
        <v>4.7559095488884817E-2</v>
      </c>
      <c r="R1717" s="6">
        <f t="shared" si="365"/>
        <v>0.96882821841789979</v>
      </c>
      <c r="S1717" s="6">
        <f t="shared" si="371"/>
        <v>49.826011014749959</v>
      </c>
      <c r="T1717" s="13">
        <f t="shared" si="372"/>
        <v>8.7958269099888797E-2</v>
      </c>
      <c r="U1717" s="67">
        <f t="shared" si="367"/>
        <v>-1.943069119364349E-2</v>
      </c>
      <c r="V1717" s="13">
        <f t="shared" si="368"/>
        <v>0.10738896029353229</v>
      </c>
      <c r="Y1717" s="28"/>
      <c r="Z1717" s="28"/>
    </row>
    <row r="1718" spans="1:26" x14ac:dyDescent="0.35">
      <c r="A1718" s="1">
        <v>2013.06</v>
      </c>
      <c r="B1718" s="2">
        <v>1618.77</v>
      </c>
      <c r="C1718" s="3">
        <v>33.270000000000003</v>
      </c>
      <c r="D1718" s="4">
        <v>90.95</v>
      </c>
      <c r="E1718" s="5">
        <v>233.50399999999999</v>
      </c>
      <c r="F1718" s="33">
        <f t="shared" si="369"/>
        <v>2013.4583333332039</v>
      </c>
      <c r="G1718" s="6">
        <v>2.2999999999999998</v>
      </c>
      <c r="H1718" s="3">
        <f t="shared" si="361"/>
        <v>2111.8451346872002</v>
      </c>
      <c r="I1718" s="3">
        <f t="shared" si="362"/>
        <v>43.40399663389065</v>
      </c>
      <c r="J1718" s="7">
        <f t="shared" si="370"/>
        <v>1151348.2461475818</v>
      </c>
      <c r="K1718" s="3">
        <f t="shared" si="363"/>
        <v>118.6532459829382</v>
      </c>
      <c r="L1718" s="7">
        <f t="shared" si="364"/>
        <v>64688.079830440751</v>
      </c>
      <c r="M1718" s="27">
        <f t="shared" si="358"/>
        <v>22.92533317391532</v>
      </c>
      <c r="N1718" s="9"/>
      <c r="O1718" s="10">
        <f t="shared" si="359"/>
        <v>25.347211669351619</v>
      </c>
      <c r="P1718" s="10"/>
      <c r="Q1718" s="29">
        <f t="shared" si="360"/>
        <v>4.4899452656777174E-2</v>
      </c>
      <c r="R1718" s="6">
        <f t="shared" si="365"/>
        <v>0.97744062666193965</v>
      </c>
      <c r="S1718" s="6">
        <f t="shared" si="371"/>
        <v>48.157282063143434</v>
      </c>
      <c r="T1718" s="13">
        <f t="shared" si="372"/>
        <v>9.259702696209593E-2</v>
      </c>
      <c r="U1718" s="67">
        <f t="shared" si="367"/>
        <v>-1.6909741414037782E-2</v>
      </c>
      <c r="V1718" s="13">
        <f t="shared" si="368"/>
        <v>0.10950676837613371</v>
      </c>
      <c r="Y1718" s="28"/>
      <c r="Z1718" s="28"/>
    </row>
    <row r="1719" spans="1:26" x14ac:dyDescent="0.35">
      <c r="A1719" s="1">
        <v>2013.07</v>
      </c>
      <c r="B1719" s="2">
        <v>1668.68</v>
      </c>
      <c r="C1719" s="3">
        <f>C1718*2/3+C1721/3</f>
        <v>33.646666666666668</v>
      </c>
      <c r="D1719" s="4">
        <f>D1718*2/3+D1721/3</f>
        <v>92.09</v>
      </c>
      <c r="E1719" s="5">
        <v>233.596</v>
      </c>
      <c r="F1719" s="33">
        <f t="shared" si="369"/>
        <v>2013.5416666665371</v>
      </c>
      <c r="G1719" s="6">
        <v>2.58</v>
      </c>
      <c r="H1719" s="3">
        <f t="shared" si="361"/>
        <v>2176.1002744910015</v>
      </c>
      <c r="I1719" s="3">
        <f t="shared" si="362"/>
        <v>43.878107587458693</v>
      </c>
      <c r="J1719" s="7">
        <f t="shared" si="370"/>
        <v>1188372.7212946417</v>
      </c>
      <c r="K1719" s="3">
        <f t="shared" si="363"/>
        <v>120.09317201493177</v>
      </c>
      <c r="L1719" s="7">
        <f t="shared" si="364"/>
        <v>65583.121931121335</v>
      </c>
      <c r="M1719" s="27">
        <f t="shared" si="358"/>
        <v>23.492460177159629</v>
      </c>
      <c r="N1719" s="9"/>
      <c r="O1719" s="10">
        <f t="shared" si="359"/>
        <v>25.976012306614148</v>
      </c>
      <c r="P1719" s="10"/>
      <c r="Q1719" s="29">
        <f t="shared" si="360"/>
        <v>4.0975328731904334E-2</v>
      </c>
      <c r="R1719" s="6">
        <f t="shared" si="365"/>
        <v>0.98827007178827742</v>
      </c>
      <c r="S1719" s="6">
        <f t="shared" si="371"/>
        <v>47.052345450094542</v>
      </c>
      <c r="T1719" s="13"/>
      <c r="U1719" s="67"/>
      <c r="Y1719" s="28"/>
      <c r="Z1719" s="28"/>
    </row>
    <row r="1720" spans="1:26" x14ac:dyDescent="0.35">
      <c r="A1720" s="1">
        <v>2013.08</v>
      </c>
      <c r="B1720" s="2">
        <v>1670.09</v>
      </c>
      <c r="C1720" s="3">
        <f>C1718/3+C1721*2/3</f>
        <v>34.023333333333333</v>
      </c>
      <c r="D1720" s="4">
        <f>D1718/3+D1721*2/3</f>
        <v>93.23</v>
      </c>
      <c r="E1720" s="5">
        <v>233.87700000000001</v>
      </c>
      <c r="F1720" s="33">
        <f t="shared" si="369"/>
        <v>2013.6249999998704</v>
      </c>
      <c r="G1720" s="6">
        <v>2.74</v>
      </c>
      <c r="H1720" s="3">
        <f t="shared" si="361"/>
        <v>2175.3222702959247</v>
      </c>
      <c r="I1720" s="3">
        <f t="shared" si="362"/>
        <v>44.316003754110064</v>
      </c>
      <c r="J1720" s="7">
        <f t="shared" si="370"/>
        <v>1189964.6065168623</v>
      </c>
      <c r="K1720" s="3">
        <f t="shared" si="363"/>
        <v>121.43375222873563</v>
      </c>
      <c r="L1720" s="7">
        <f t="shared" si="364"/>
        <v>66427.797463350536</v>
      </c>
      <c r="M1720" s="27">
        <f t="shared" si="358"/>
        <v>23.356649094916087</v>
      </c>
      <c r="N1720" s="9"/>
      <c r="O1720" s="10">
        <f t="shared" si="359"/>
        <v>25.827397250944141</v>
      </c>
      <c r="P1720" s="10"/>
      <c r="Q1720" s="29">
        <f t="shared" si="360"/>
        <v>3.9356890135809078E-2</v>
      </c>
      <c r="R1720" s="6">
        <f t="shared" si="365"/>
        <v>0.99623107360015073</v>
      </c>
      <c r="S1720" s="6">
        <f t="shared" si="371"/>
        <v>46.444555194675061</v>
      </c>
      <c r="T1720" s="13"/>
      <c r="U1720" s="67"/>
      <c r="Y1720" s="28"/>
      <c r="Z1720" s="28"/>
    </row>
    <row r="1721" spans="1:26" x14ac:dyDescent="0.35">
      <c r="A1721" s="1">
        <v>2013.09</v>
      </c>
      <c r="B1721" s="2">
        <v>1687.17</v>
      </c>
      <c r="C1721" s="3">
        <v>34.4</v>
      </c>
      <c r="D1721" s="4">
        <v>94.37</v>
      </c>
      <c r="E1721" s="5">
        <v>234.149</v>
      </c>
      <c r="F1721" s="33">
        <f t="shared" si="369"/>
        <v>2013.7083333332037</v>
      </c>
      <c r="G1721" s="6">
        <v>2.81</v>
      </c>
      <c r="H1721" s="3">
        <f t="shared" si="361"/>
        <v>2195.0164635766118</v>
      </c>
      <c r="I1721" s="3">
        <f t="shared" si="362"/>
        <v>44.754569099163355</v>
      </c>
      <c r="J1721" s="7">
        <f t="shared" si="370"/>
        <v>1202778.0745590578</v>
      </c>
      <c r="K1721" s="3">
        <f t="shared" si="363"/>
        <v>122.77583389209437</v>
      </c>
      <c r="L1721" s="7">
        <f t="shared" si="364"/>
        <v>67276.069925459975</v>
      </c>
      <c r="M1721" s="27">
        <f t="shared" si="358"/>
        <v>23.442287167960597</v>
      </c>
      <c r="N1721" s="9"/>
      <c r="O1721" s="10">
        <f t="shared" si="359"/>
        <v>25.923107076121397</v>
      </c>
      <c r="P1721" s="10"/>
      <c r="Q1721" s="29">
        <f t="shared" si="360"/>
        <v>3.8287251690726408E-2</v>
      </c>
      <c r="R1721" s="6">
        <f t="shared" si="365"/>
        <v>1.0189187020214248</v>
      </c>
      <c r="S1721" s="6">
        <f t="shared" si="371"/>
        <v>46.215759948362788</v>
      </c>
      <c r="T1721" s="13"/>
      <c r="U1721" s="67"/>
      <c r="Y1721" s="28"/>
      <c r="Z1721" s="28"/>
    </row>
    <row r="1722" spans="1:26" x14ac:dyDescent="0.35">
      <c r="A1722" s="1">
        <v>2013.1</v>
      </c>
      <c r="B1722" s="2">
        <v>1720.03</v>
      </c>
      <c r="C1722" s="3">
        <f>C1721*2/3+C1724/3</f>
        <v>34.596666666666664</v>
      </c>
      <c r="D1722" s="4">
        <f>D1721*2/3+D1724/3</f>
        <v>96.313333333333333</v>
      </c>
      <c r="E1722" s="5">
        <v>233.54599999999999</v>
      </c>
      <c r="F1722" s="33">
        <f t="shared" si="369"/>
        <v>2013.7916666665369</v>
      </c>
      <c r="G1722" s="6">
        <v>2.62</v>
      </c>
      <c r="H1722" s="3">
        <f t="shared" si="361"/>
        <v>2243.5452496296234</v>
      </c>
      <c r="I1722" s="3">
        <f t="shared" si="362"/>
        <v>45.126647298604986</v>
      </c>
      <c r="J1722" s="7">
        <f t="shared" si="370"/>
        <v>1231430.4663393658</v>
      </c>
      <c r="K1722" s="3">
        <f t="shared" si="363"/>
        <v>125.62764688755108</v>
      </c>
      <c r="L1722" s="7">
        <f t="shared" si="364"/>
        <v>68954.130440379216</v>
      </c>
      <c r="M1722" s="27">
        <f t="shared" si="358"/>
        <v>23.83473788763143</v>
      </c>
      <c r="N1722" s="9"/>
      <c r="O1722" s="10">
        <f t="shared" si="359"/>
        <v>26.356918954589542</v>
      </c>
      <c r="P1722" s="10"/>
      <c r="Q1722" s="29">
        <f t="shared" si="360"/>
        <v>3.9331513230855569E-2</v>
      </c>
      <c r="R1722" s="6">
        <f t="shared" si="365"/>
        <v>0.99350010533486743</v>
      </c>
      <c r="S1722" s="6">
        <f t="shared" si="371"/>
        <v>47.211685603120436</v>
      </c>
      <c r="T1722" s="13"/>
      <c r="U1722" s="67"/>
      <c r="Y1722" s="28"/>
      <c r="Z1722" s="28"/>
    </row>
    <row r="1723" spans="1:26" x14ac:dyDescent="0.35">
      <c r="A1723" s="1">
        <v>2013.11</v>
      </c>
      <c r="B1723" s="2">
        <v>1783.54</v>
      </c>
      <c r="C1723" s="3">
        <f>C1721/3+C1724*2/3</f>
        <v>34.793333333333337</v>
      </c>
      <c r="D1723" s="4">
        <f>D1721/3+D1724*2/3</f>
        <v>98.256666666666661</v>
      </c>
      <c r="E1723" s="5">
        <v>233.06899999999999</v>
      </c>
      <c r="F1723" s="33">
        <f t="shared" si="369"/>
        <v>2013.8749999998702</v>
      </c>
      <c r="G1723" s="6">
        <v>2.72</v>
      </c>
      <c r="H1723" s="3">
        <f t="shared" si="361"/>
        <v>2331.1465989041876</v>
      </c>
      <c r="I1723" s="3">
        <f t="shared" si="362"/>
        <v>45.476053615023886</v>
      </c>
      <c r="J1723" s="7">
        <f t="shared" si="370"/>
        <v>1281592.8987218856</v>
      </c>
      <c r="K1723" s="3">
        <f t="shared" si="363"/>
        <v>128.42475880533232</v>
      </c>
      <c r="L1723" s="7">
        <f t="shared" si="364"/>
        <v>70603.993323437317</v>
      </c>
      <c r="M1723" s="27">
        <f t="shared" si="358"/>
        <v>24.642077092412055</v>
      </c>
      <c r="N1723" s="9"/>
      <c r="O1723" s="10">
        <f t="shared" si="359"/>
        <v>27.246316008132847</v>
      </c>
      <c r="P1723" s="10"/>
      <c r="Q1723" s="29">
        <f t="shared" si="360"/>
        <v>3.7024686012149394E-2</v>
      </c>
      <c r="R1723" s="6">
        <f t="shared" si="365"/>
        <v>0.98677017693488689</v>
      </c>
      <c r="S1723" s="6">
        <f t="shared" si="371"/>
        <v>47.000810211486936</v>
      </c>
      <c r="T1723" s="13"/>
      <c r="U1723" s="67"/>
      <c r="Y1723" s="28"/>
      <c r="Z1723" s="28"/>
    </row>
    <row r="1724" spans="1:26" x14ac:dyDescent="0.35">
      <c r="A1724" s="1">
        <v>2013.12</v>
      </c>
      <c r="B1724" s="2">
        <v>1807.78</v>
      </c>
      <c r="C1724" s="3">
        <v>34.99</v>
      </c>
      <c r="D1724" s="4">
        <v>100.2</v>
      </c>
      <c r="E1724" s="5">
        <v>233.04900000000001</v>
      </c>
      <c r="F1724" s="33">
        <f t="shared" si="369"/>
        <v>2013.9583333332034</v>
      </c>
      <c r="G1724" s="6">
        <v>2.9</v>
      </c>
      <c r="H1724" s="3">
        <f t="shared" si="361"/>
        <v>2363.0318672038929</v>
      </c>
      <c r="I1724" s="3">
        <f t="shared" si="362"/>
        <v>45.737028307351679</v>
      </c>
      <c r="J1724" s="7">
        <f t="shared" si="370"/>
        <v>1301217.8425180109</v>
      </c>
      <c r="K1724" s="3">
        <f t="shared" si="363"/>
        <v>130.97599989701737</v>
      </c>
      <c r="L1724" s="7">
        <f t="shared" si="364"/>
        <v>72122.729436272493</v>
      </c>
      <c r="M1724" s="27">
        <f t="shared" si="358"/>
        <v>24.861869296461936</v>
      </c>
      <c r="N1724" s="9"/>
      <c r="O1724" s="10">
        <f t="shared" si="359"/>
        <v>27.48375359866268</v>
      </c>
      <c r="P1724" s="10"/>
      <c r="Q1724" s="29">
        <f t="shared" si="360"/>
        <v>3.4968173305041081E-2</v>
      </c>
      <c r="R1724" s="6">
        <f t="shared" si="365"/>
        <v>1.0058668846418555</v>
      </c>
      <c r="S1724" s="6">
        <f t="shared" si="371"/>
        <v>46.382978001290546</v>
      </c>
      <c r="T1724" s="13"/>
      <c r="U1724" s="67"/>
      <c r="Y1724" s="28"/>
      <c r="Z1724" s="28"/>
    </row>
    <row r="1725" spans="1:26" x14ac:dyDescent="0.35">
      <c r="A1725" s="1">
        <v>2014.01</v>
      </c>
      <c r="B1725" s="2">
        <v>1822.36</v>
      </c>
      <c r="C1725" s="3">
        <f>C1724*2/3+C1727/3</f>
        <v>35.403333333333336</v>
      </c>
      <c r="D1725" s="4">
        <f>D1724*2/3+D1727/3</f>
        <v>100.41666666666666</v>
      </c>
      <c r="E1725" s="5">
        <v>233.916</v>
      </c>
      <c r="F1725" s="33">
        <f t="shared" si="369"/>
        <v>2014.0416666665367</v>
      </c>
      <c r="G1725" s="6">
        <v>2.86</v>
      </c>
      <c r="H1725" s="3">
        <f t="shared" si="361"/>
        <v>2373.2609331554918</v>
      </c>
      <c r="I1725" s="3">
        <f t="shared" si="362"/>
        <v>46.105790240941197</v>
      </c>
      <c r="J1725" s="7">
        <f t="shared" si="370"/>
        <v>1308966.2425535924</v>
      </c>
      <c r="K1725" s="3">
        <f t="shared" si="363"/>
        <v>130.77270793789225</v>
      </c>
      <c r="L1725" s="7">
        <f t="shared" si="364"/>
        <v>72127.366083772285</v>
      </c>
      <c r="M1725" s="27">
        <f t="shared" si="358"/>
        <v>24.859609093632709</v>
      </c>
      <c r="N1725" s="9"/>
      <c r="O1725" s="10">
        <f t="shared" si="359"/>
        <v>27.474102609349284</v>
      </c>
      <c r="P1725" s="10"/>
      <c r="Q1725" s="29">
        <f t="shared" si="360"/>
        <v>3.5253275788467715E-2</v>
      </c>
      <c r="R1725" s="6">
        <f t="shared" si="365"/>
        <v>1.0154143860838949</v>
      </c>
      <c r="S1725" s="6">
        <f t="shared" si="371"/>
        <v>46.482176374067258</v>
      </c>
      <c r="T1725" s="13"/>
      <c r="U1725" s="67"/>
      <c r="Y1725" s="28"/>
      <c r="Z1725" s="28"/>
    </row>
    <row r="1726" spans="1:26" x14ac:dyDescent="0.35">
      <c r="A1726" s="1">
        <v>2014.02</v>
      </c>
      <c r="B1726" s="2">
        <v>1817.04</v>
      </c>
      <c r="C1726" s="3">
        <f>C1724/3+C1727*2/3</f>
        <v>35.816666666666663</v>
      </c>
      <c r="D1726" s="4">
        <f>D1724/3+D1727*2/3</f>
        <v>100.63333333333333</v>
      </c>
      <c r="E1726" s="5">
        <v>234.78100000000001</v>
      </c>
      <c r="F1726" s="33">
        <f t="shared" si="369"/>
        <v>2014.1249999998699</v>
      </c>
      <c r="G1726" s="6">
        <v>2.71</v>
      </c>
      <c r="H1726" s="3">
        <f t="shared" si="361"/>
        <v>2357.614449891601</v>
      </c>
      <c r="I1726" s="3">
        <f t="shared" si="362"/>
        <v>46.472224541168153</v>
      </c>
      <c r="J1726" s="7">
        <f t="shared" si="370"/>
        <v>1302472.4332284522</v>
      </c>
      <c r="K1726" s="3">
        <f t="shared" si="363"/>
        <v>130.57202967872186</v>
      </c>
      <c r="L1726" s="7">
        <f t="shared" si="364"/>
        <v>72134.97915871779</v>
      </c>
      <c r="M1726" s="27">
        <f t="shared" si="358"/>
        <v>24.590930877894124</v>
      </c>
      <c r="N1726" s="9"/>
      <c r="O1726" s="10">
        <f t="shared" si="359"/>
        <v>27.170675136889404</v>
      </c>
      <c r="P1726" s="10"/>
      <c r="Q1726" s="29">
        <f t="shared" si="360"/>
        <v>3.7019397023219061E-2</v>
      </c>
      <c r="R1726" s="6">
        <f t="shared" si="365"/>
        <v>1.0013900105334868</v>
      </c>
      <c r="S1726" s="6">
        <f t="shared" si="371"/>
        <v>47.024777256091646</v>
      </c>
      <c r="T1726" s="13"/>
      <c r="U1726" s="67"/>
      <c r="Y1726" s="28"/>
      <c r="Z1726" s="28"/>
    </row>
    <row r="1727" spans="1:26" x14ac:dyDescent="0.35">
      <c r="A1727" s="1">
        <v>2014.03</v>
      </c>
      <c r="B1727" s="2">
        <v>1863.52</v>
      </c>
      <c r="C1727" s="3">
        <v>36.229999999999997</v>
      </c>
      <c r="D1727" s="4">
        <v>100.85</v>
      </c>
      <c r="E1727" s="5">
        <v>236.29300000000001</v>
      </c>
      <c r="F1727" s="33">
        <f t="shared" si="369"/>
        <v>2014.2083333332032</v>
      </c>
      <c r="G1727" s="6">
        <v>2.72</v>
      </c>
      <c r="H1727" s="3">
        <f t="shared" si="361"/>
        <v>2402.4504918893072</v>
      </c>
      <c r="I1727" s="3">
        <f t="shared" si="362"/>
        <v>46.707725874232416</v>
      </c>
      <c r="J1727" s="7">
        <f t="shared" si="370"/>
        <v>1329392.5837365934</v>
      </c>
      <c r="K1727" s="3">
        <f t="shared" si="363"/>
        <v>130.01584748596022</v>
      </c>
      <c r="L1727" s="7">
        <f t="shared" si="364"/>
        <v>71944.085424269884</v>
      </c>
      <c r="M1727" s="27">
        <f t="shared" si="358"/>
        <v>24.956039153965385</v>
      </c>
      <c r="N1727" s="9"/>
      <c r="O1727" s="10">
        <f t="shared" si="359"/>
        <v>27.56681236508285</v>
      </c>
      <c r="P1727" s="10"/>
      <c r="Q1727" s="29">
        <f t="shared" si="360"/>
        <v>3.6323988184061073E-2</v>
      </c>
      <c r="R1727" s="6">
        <f t="shared" si="365"/>
        <v>1.0031354035167042</v>
      </c>
      <c r="S1727" s="6">
        <f t="shared" si="371"/>
        <v>46.788820125589524</v>
      </c>
      <c r="T1727" s="13"/>
      <c r="U1727" s="67"/>
      <c r="Y1727" s="28"/>
      <c r="Z1727" s="28"/>
    </row>
    <row r="1728" spans="1:26" x14ac:dyDescent="0.35">
      <c r="A1728" s="1">
        <v>2014.04</v>
      </c>
      <c r="B1728" s="2">
        <v>1864.26</v>
      </c>
      <c r="C1728" s="3">
        <f>C1727*2/3+C1730/3</f>
        <v>36.61333333333333</v>
      </c>
      <c r="D1728" s="4">
        <f>D1727*2/3+D1730/3</f>
        <v>101.60666666666667</v>
      </c>
      <c r="E1728" s="5">
        <v>237.072</v>
      </c>
      <c r="F1728" s="33">
        <f t="shared" si="369"/>
        <v>2014.2916666665365</v>
      </c>
      <c r="G1728" s="6">
        <v>2.71</v>
      </c>
      <c r="H1728" s="3">
        <f t="shared" si="361"/>
        <v>2395.5071013869206</v>
      </c>
      <c r="I1728" s="3">
        <f t="shared" si="362"/>
        <v>47.046817506917726</v>
      </c>
      <c r="J1728" s="7">
        <f t="shared" si="370"/>
        <v>1327719.909247254</v>
      </c>
      <c r="K1728" s="3">
        <f t="shared" si="363"/>
        <v>130.56091508065063</v>
      </c>
      <c r="L1728" s="7">
        <f t="shared" si="364"/>
        <v>72363.937565351749</v>
      </c>
      <c r="M1728" s="27">
        <f t="shared" si="358"/>
        <v>24.786315396962632</v>
      </c>
      <c r="N1728" s="9"/>
      <c r="O1728" s="10">
        <f t="shared" si="359"/>
        <v>27.372610571113665</v>
      </c>
      <c r="P1728" s="10"/>
      <c r="Q1728" s="29">
        <f t="shared" si="360"/>
        <v>3.6708065945364902E-2</v>
      </c>
      <c r="R1728" s="6">
        <f t="shared" si="365"/>
        <v>1.0153830378430897</v>
      </c>
      <c r="S1728" s="6">
        <f t="shared" si="371"/>
        <v>46.781295512448587</v>
      </c>
      <c r="T1728" s="13"/>
      <c r="U1728" s="67"/>
      <c r="Y1728" s="28"/>
      <c r="Z1728" s="28"/>
    </row>
    <row r="1729" spans="1:26" x14ac:dyDescent="0.35">
      <c r="A1729" s="1">
        <v>2014.05</v>
      </c>
      <c r="B1729" s="2">
        <v>1889.77</v>
      </c>
      <c r="C1729" s="3">
        <f>C1727/3+C1730*2/3</f>
        <v>36.99666666666667</v>
      </c>
      <c r="D1729" s="4">
        <f>D1727/3+D1730*2/3</f>
        <v>102.36333333333334</v>
      </c>
      <c r="E1729" s="5">
        <v>237.9</v>
      </c>
      <c r="F1729" s="33">
        <f t="shared" si="369"/>
        <v>2014.3749999998697</v>
      </c>
      <c r="G1729" s="6">
        <v>2.56</v>
      </c>
      <c r="H1729" s="3">
        <f t="shared" si="361"/>
        <v>2419.8349950819675</v>
      </c>
      <c r="I1729" s="3">
        <f t="shared" si="362"/>
        <v>47.373928415300554</v>
      </c>
      <c r="J1729" s="7">
        <f t="shared" si="370"/>
        <v>1343391.8468432291</v>
      </c>
      <c r="K1729" s="3">
        <f t="shared" si="363"/>
        <v>131.07540928961751</v>
      </c>
      <c r="L1729" s="7">
        <f t="shared" si="364"/>
        <v>72767.62114738606</v>
      </c>
      <c r="M1729" s="27">
        <f t="shared" ref="M1729:M1792" si="373">H1729/AVERAGE(K1609:K1728)</f>
        <v>24.943274109902585</v>
      </c>
      <c r="N1729" s="9"/>
      <c r="O1729" s="10">
        <f t="shared" ref="O1729:O1792" si="374">J1729/AVERAGE(L1609:L1728)</f>
        <v>27.538632386895756</v>
      </c>
      <c r="P1729" s="10"/>
      <c r="Q1729" s="29">
        <f t="shared" ref="Q1729:Q1792" si="375">1/M1729-(G1729/100-(((E1729/E1609)^(1/10))-1))</f>
        <v>3.77139623445997E-2</v>
      </c>
      <c r="R1729" s="6">
        <f t="shared" si="365"/>
        <v>0.99864009586182401</v>
      </c>
      <c r="S1729" s="6">
        <f t="shared" si="371"/>
        <v>47.335609137407339</v>
      </c>
      <c r="T1729" s="13"/>
      <c r="U1729" s="67"/>
      <c r="Y1729" s="28"/>
      <c r="Z1729" s="28"/>
    </row>
    <row r="1730" spans="1:26" x14ac:dyDescent="0.35">
      <c r="A1730" s="1">
        <v>2014.06</v>
      </c>
      <c r="B1730" s="2">
        <v>1947.09</v>
      </c>
      <c r="C1730" s="3">
        <v>37.380000000000003</v>
      </c>
      <c r="D1730" s="4">
        <v>103.12</v>
      </c>
      <c r="E1730" s="5">
        <v>238.34299999999999</v>
      </c>
      <c r="F1730" s="33">
        <f t="shared" si="369"/>
        <v>2014.458333333203</v>
      </c>
      <c r="G1730" s="6">
        <v>2.6</v>
      </c>
      <c r="H1730" s="3">
        <f t="shared" si="361"/>
        <v>2488.5986985562827</v>
      </c>
      <c r="I1730" s="3">
        <f t="shared" si="362"/>
        <v>47.775818966783177</v>
      </c>
      <c r="J1730" s="7">
        <f t="shared" si="370"/>
        <v>1383776.8603990192</v>
      </c>
      <c r="K1730" s="3">
        <f t="shared" si="363"/>
        <v>131.79888849263457</v>
      </c>
      <c r="L1730" s="7">
        <f t="shared" si="364"/>
        <v>73286.324640538878</v>
      </c>
      <c r="M1730" s="27">
        <f t="shared" si="373"/>
        <v>25.558007623511298</v>
      </c>
      <c r="N1730" s="9"/>
      <c r="O1730" s="10">
        <f t="shared" si="374"/>
        <v>28.20860107272215</v>
      </c>
      <c r="P1730" s="10"/>
      <c r="Q1730" s="29">
        <f t="shared" si="375"/>
        <v>3.6215896801316864E-2</v>
      </c>
      <c r="R1730" s="6">
        <f t="shared" si="365"/>
        <v>1.0074215711496362</v>
      </c>
      <c r="S1730" s="6">
        <f t="shared" si="371"/>
        <v>47.183375811246862</v>
      </c>
      <c r="T1730" s="13"/>
      <c r="U1730" s="67"/>
      <c r="Y1730" s="28"/>
      <c r="Z1730" s="28"/>
    </row>
    <row r="1731" spans="1:26" x14ac:dyDescent="0.35">
      <c r="A1731" s="1">
        <v>2014.07</v>
      </c>
      <c r="B1731" s="2">
        <v>1973.1</v>
      </c>
      <c r="C1731" s="3">
        <f>C1730*2/3+C1733/3</f>
        <v>37.75</v>
      </c>
      <c r="D1731" s="4">
        <f>D1730*2/3+D1733/3</f>
        <v>104.06666666666666</v>
      </c>
      <c r="E1731" s="5">
        <v>238.25</v>
      </c>
      <c r="F1731" s="33">
        <f t="shared" si="369"/>
        <v>2014.5416666665362</v>
      </c>
      <c r="G1731" s="6">
        <v>2.54</v>
      </c>
      <c r="H1731" s="3">
        <f t="shared" si="361"/>
        <v>2522.826778174187</v>
      </c>
      <c r="I1731" s="3">
        <f t="shared" si="362"/>
        <v>48.267554039874078</v>
      </c>
      <c r="J1731" s="7">
        <f t="shared" si="370"/>
        <v>1405045.8520398012</v>
      </c>
      <c r="K1731" s="3">
        <f t="shared" si="363"/>
        <v>133.0607538300105</v>
      </c>
      <c r="L1731" s="7">
        <f t="shared" si="364"/>
        <v>74105.944116166749</v>
      </c>
      <c r="M1731" s="27">
        <f t="shared" si="373"/>
        <v>25.81754597615874</v>
      </c>
      <c r="N1731" s="9"/>
      <c r="O1731" s="10">
        <f t="shared" si="374"/>
        <v>28.485636237139374</v>
      </c>
      <c r="P1731" s="10"/>
      <c r="Q1731" s="29">
        <f t="shared" si="375"/>
        <v>3.6544567621686556E-2</v>
      </c>
      <c r="R1731" s="6">
        <f t="shared" si="365"/>
        <v>1.0126870256928058</v>
      </c>
      <c r="S1731" s="6">
        <f t="shared" si="371"/>
        <v>47.55210513631738</v>
      </c>
      <c r="T1731" s="13"/>
      <c r="U1731" s="67"/>
      <c r="Y1731" s="28"/>
      <c r="Z1731" s="28"/>
    </row>
    <row r="1732" spans="1:26" x14ac:dyDescent="0.35">
      <c r="A1732" s="1">
        <v>2014.08</v>
      </c>
      <c r="B1732" s="2">
        <v>1961.53</v>
      </c>
      <c r="C1732" s="3">
        <f>C1730/3+C1733*2/3</f>
        <v>38.120000000000005</v>
      </c>
      <c r="D1732" s="4">
        <f>D1730/3+D1733*2/3</f>
        <v>105.01333333333334</v>
      </c>
      <c r="E1732" s="5">
        <v>237.852</v>
      </c>
      <c r="F1732" s="33">
        <f t="shared" si="369"/>
        <v>2014.6249999998695</v>
      </c>
      <c r="G1732" s="6">
        <v>2.42</v>
      </c>
      <c r="H1732" s="3">
        <f t="shared" si="361"/>
        <v>2512.2299680894002</v>
      </c>
      <c r="I1732" s="3">
        <f t="shared" si="362"/>
        <v>48.822198173654215</v>
      </c>
      <c r="J1732" s="7">
        <f t="shared" si="370"/>
        <v>1401410.0289697337</v>
      </c>
      <c r="K1732" s="3">
        <f t="shared" si="363"/>
        <v>134.49584918352591</v>
      </c>
      <c r="L1732" s="7">
        <f t="shared" si="364"/>
        <v>75026.50406003221</v>
      </c>
      <c r="M1732" s="27">
        <f t="shared" si="373"/>
        <v>25.617606421799398</v>
      </c>
      <c r="N1732" s="9"/>
      <c r="O1732" s="10">
        <f t="shared" si="374"/>
        <v>28.256055533515124</v>
      </c>
      <c r="P1732" s="10"/>
      <c r="Q1732" s="29">
        <f t="shared" si="375"/>
        <v>3.7821815914264693E-2</v>
      </c>
      <c r="R1732" s="6">
        <f t="shared" si="365"/>
        <v>0.99237806645546012</v>
      </c>
      <c r="S1732" s="6">
        <f t="shared" si="371"/>
        <v>48.235978801818128</v>
      </c>
      <c r="T1732" s="13"/>
      <c r="U1732" s="67"/>
      <c r="Y1732" s="28"/>
      <c r="Z1732" s="28"/>
    </row>
    <row r="1733" spans="1:26" x14ac:dyDescent="0.35">
      <c r="A1733" s="1">
        <v>2014.09</v>
      </c>
      <c r="B1733" s="2">
        <v>1993.23</v>
      </c>
      <c r="C1733" s="3">
        <v>38.49</v>
      </c>
      <c r="D1733" s="4">
        <v>105.96</v>
      </c>
      <c r="E1733" s="5">
        <v>238.03100000000001</v>
      </c>
      <c r="F1733" s="33">
        <f t="shared" si="369"/>
        <v>2014.7083333332027</v>
      </c>
      <c r="G1733" s="6">
        <v>2.5299999999999998</v>
      </c>
      <c r="H1733" s="3">
        <f t="shared" si="361"/>
        <v>2550.9100145359221</v>
      </c>
      <c r="I1733" s="3">
        <f t="shared" si="362"/>
        <v>49.259004961538629</v>
      </c>
      <c r="J1733" s="7">
        <f t="shared" si="370"/>
        <v>1425276.9829257652</v>
      </c>
      <c r="K1733" s="3">
        <f t="shared" si="363"/>
        <v>135.60623969146877</v>
      </c>
      <c r="L1733" s="7">
        <f t="shared" si="364"/>
        <v>75767.648044036105</v>
      </c>
      <c r="M1733" s="27">
        <f t="shared" si="373"/>
        <v>25.918436892606199</v>
      </c>
      <c r="N1733" s="9"/>
      <c r="O1733" s="10">
        <f t="shared" si="374"/>
        <v>28.578155878854147</v>
      </c>
      <c r="P1733" s="10"/>
      <c r="Q1733" s="29">
        <f t="shared" si="375"/>
        <v>3.6129997383744908E-2</v>
      </c>
      <c r="R1733" s="6">
        <f t="shared" si="365"/>
        <v>1.0224851615240083</v>
      </c>
      <c r="S1733" s="6">
        <f t="shared" si="371"/>
        <v>47.832330256389731</v>
      </c>
      <c r="T1733" s="13"/>
      <c r="U1733" s="67"/>
      <c r="Y1733" s="28"/>
      <c r="Z1733" s="28"/>
    </row>
    <row r="1734" spans="1:26" x14ac:dyDescent="0.35">
      <c r="A1734" s="1">
        <v>2014.1</v>
      </c>
      <c r="B1734" s="2">
        <v>1937.27</v>
      </c>
      <c r="C1734" s="3">
        <f>C1733*2/3+C1736/3</f>
        <v>38.806666666666665</v>
      </c>
      <c r="D1734" s="4">
        <f>D1733*2/3+D1736/3</f>
        <v>104.74333333333334</v>
      </c>
      <c r="E1734" s="5">
        <v>237.43299999999999</v>
      </c>
      <c r="F1734" s="33">
        <f t="shared" si="369"/>
        <v>2014.791666666536</v>
      </c>
      <c r="G1734" s="6">
        <v>2.2999999999999998</v>
      </c>
      <c r="H1734" s="3">
        <f t="shared" si="361"/>
        <v>2485.5374898602977</v>
      </c>
      <c r="I1734" s="3">
        <f t="shared" si="362"/>
        <v>49.789355565570084</v>
      </c>
      <c r="J1734" s="7">
        <f t="shared" si="370"/>
        <v>1391069.4573635869</v>
      </c>
      <c r="K1734" s="3">
        <f t="shared" si="363"/>
        <v>134.38678233438486</v>
      </c>
      <c r="L1734" s="7">
        <f t="shared" si="364"/>
        <v>75211.638988088031</v>
      </c>
      <c r="M1734" s="27">
        <f t="shared" si="373"/>
        <v>25.162748283083257</v>
      </c>
      <c r="N1734" s="9"/>
      <c r="O1734" s="10">
        <f t="shared" si="374"/>
        <v>27.736945618288249</v>
      </c>
      <c r="P1734" s="10"/>
      <c r="Q1734" s="29">
        <f t="shared" si="375"/>
        <v>3.8794517149685924E-2</v>
      </c>
      <c r="R1734" s="6">
        <f t="shared" si="365"/>
        <v>0.99926264515940255</v>
      </c>
      <c r="S1734" s="6">
        <f t="shared" si="371"/>
        <v>49.031027490766135</v>
      </c>
      <c r="T1734" s="13"/>
      <c r="U1734" s="67"/>
      <c r="Y1734" s="28"/>
      <c r="Z1734" s="28"/>
    </row>
    <row r="1735" spans="1:26" x14ac:dyDescent="0.35">
      <c r="A1735" s="1">
        <v>2014.11</v>
      </c>
      <c r="B1735" s="2">
        <v>2044.57</v>
      </c>
      <c r="C1735" s="3">
        <f>C1733/3+C1736*2/3</f>
        <v>39.123333333333335</v>
      </c>
      <c r="D1735" s="4">
        <f>D1733/3+D1736*2/3</f>
        <v>103.52666666666667</v>
      </c>
      <c r="E1735" s="5">
        <v>236.15100000000001</v>
      </c>
      <c r="F1735" s="33">
        <f t="shared" si="369"/>
        <v>2014.8749999998693</v>
      </c>
      <c r="G1735" s="6">
        <v>2.33</v>
      </c>
      <c r="H1735" s="3">
        <f t="shared" si="361"/>
        <v>2637.4451708017327</v>
      </c>
      <c r="I1735" s="3">
        <f t="shared" si="362"/>
        <v>50.468140765865911</v>
      </c>
      <c r="J1735" s="7">
        <f t="shared" si="370"/>
        <v>1478440.7108442762</v>
      </c>
      <c r="K1735" s="3">
        <f t="shared" si="363"/>
        <v>133.54686171136265</v>
      </c>
      <c r="L1735" s="7">
        <f t="shared" si="364"/>
        <v>74860.747569418076</v>
      </c>
      <c r="M1735" s="27">
        <f t="shared" si="373"/>
        <v>26.606817147143424</v>
      </c>
      <c r="N1735" s="9"/>
      <c r="O1735" s="10">
        <f t="shared" si="374"/>
        <v>29.318654523381472</v>
      </c>
      <c r="P1735" s="10"/>
      <c r="Q1735" s="29">
        <f t="shared" si="375"/>
        <v>3.5730893913858884E-2</v>
      </c>
      <c r="R1735" s="6">
        <f t="shared" si="365"/>
        <v>1.0126191447923387</v>
      </c>
      <c r="S1735" s="6">
        <f t="shared" si="371"/>
        <v>49.260854165077269</v>
      </c>
      <c r="T1735" s="13"/>
      <c r="U1735" s="67"/>
      <c r="Y1735" s="28"/>
      <c r="Z1735" s="28"/>
    </row>
    <row r="1736" spans="1:26" x14ac:dyDescent="0.35">
      <c r="A1736" s="1">
        <v>2014.12</v>
      </c>
      <c r="B1736" s="2">
        <v>2054.27</v>
      </c>
      <c r="C1736" s="3">
        <v>39.44</v>
      </c>
      <c r="D1736" s="4">
        <v>102.31</v>
      </c>
      <c r="E1736" s="5">
        <v>234.81200000000001</v>
      </c>
      <c r="F1736" s="33">
        <f t="shared" si="369"/>
        <v>2014.9583333332025</v>
      </c>
      <c r="G1736" s="6">
        <v>2.21</v>
      </c>
      <c r="H1736" s="3">
        <f t="shared" si="361"/>
        <v>2665.0691439534603</v>
      </c>
      <c r="I1736" s="3">
        <f t="shared" si="362"/>
        <v>51.166753658245746</v>
      </c>
      <c r="J1736" s="7">
        <f t="shared" si="370"/>
        <v>1496315.707701921</v>
      </c>
      <c r="K1736" s="3">
        <f t="shared" si="363"/>
        <v>132.72998394460248</v>
      </c>
      <c r="L1736" s="7">
        <f t="shared" si="364"/>
        <v>74521.878845031839</v>
      </c>
      <c r="M1736" s="27">
        <f t="shared" si="373"/>
        <v>26.794085482572552</v>
      </c>
      <c r="N1736" s="9"/>
      <c r="O1736" s="10">
        <f t="shared" si="374"/>
        <v>29.515332882231398</v>
      </c>
      <c r="P1736" s="10"/>
      <c r="Q1736" s="29">
        <f t="shared" si="375"/>
        <v>3.6462452421064537E-2</v>
      </c>
      <c r="R1736" s="6">
        <f t="shared" si="365"/>
        <v>1.0316759538025049</v>
      </c>
      <c r="S1736" s="6">
        <f t="shared" si="371"/>
        <v>50.166935603599093</v>
      </c>
      <c r="T1736" s="13"/>
      <c r="U1736" s="67"/>
      <c r="Y1736" s="28"/>
      <c r="Z1736" s="28"/>
    </row>
    <row r="1737" spans="1:26" x14ac:dyDescent="0.35">
      <c r="A1737" s="1">
        <v>2015.01</v>
      </c>
      <c r="B1737" s="2">
        <v>2028.18</v>
      </c>
      <c r="C1737" s="3">
        <f>C1736*2/3+C1739/3</f>
        <v>39.896666666666668</v>
      </c>
      <c r="D1737" s="4">
        <f>D1736*2/3+D1739/3</f>
        <v>101.28999999999999</v>
      </c>
      <c r="E1737" s="5">
        <v>233.70699999999999</v>
      </c>
      <c r="F1737" s="33">
        <f t="shared" si="369"/>
        <v>2015.0416666665358</v>
      </c>
      <c r="G1737" s="6">
        <v>1.88</v>
      </c>
      <c r="H1737" s="3">
        <f t="shared" ref="H1737:H1800" si="376">B1737*$E$1838/E1737</f>
        <v>2643.6625570479282</v>
      </c>
      <c r="I1737" s="3">
        <f t="shared" ref="I1737:I1800" si="377">C1737*$E$1838/E1737</f>
        <v>52.003926583285917</v>
      </c>
      <c r="J1737" s="7">
        <f t="shared" si="370"/>
        <v>1486730.0322449575</v>
      </c>
      <c r="K1737" s="3">
        <f t="shared" ref="K1737:K1800" si="378">D1737*$E$1838/E1737</f>
        <v>132.02801546380724</v>
      </c>
      <c r="L1737" s="7">
        <f t="shared" ref="L1737:L1800" si="379">K1737*(J1737/H1737)</f>
        <v>74249.270265011844</v>
      </c>
      <c r="M1737" s="27">
        <f t="shared" si="373"/>
        <v>26.492295420383126</v>
      </c>
      <c r="N1737" s="9"/>
      <c r="O1737" s="10">
        <f t="shared" si="374"/>
        <v>29.174671165351555</v>
      </c>
      <c r="P1737" s="10"/>
      <c r="Q1737" s="29">
        <f t="shared" si="375"/>
        <v>3.949169066533733E-2</v>
      </c>
      <c r="R1737" s="6">
        <f t="shared" ref="R1737:R1800" si="380">((G1737/G1738+G1737/1200+((1+G1738/1200)^(-119))*(1-G1737/G1738)))</f>
        <v>0.99256957350474684</v>
      </c>
      <c r="S1737" s="6">
        <f t="shared" si="371"/>
        <v>52.000730981532968</v>
      </c>
      <c r="T1737" s="13"/>
      <c r="U1737" s="67"/>
      <c r="Y1737" s="28"/>
      <c r="Z1737" s="28"/>
    </row>
    <row r="1738" spans="1:26" x14ac:dyDescent="0.35">
      <c r="A1738" s="1">
        <v>2015.02</v>
      </c>
      <c r="B1738" s="2">
        <v>2082.1999999999998</v>
      </c>
      <c r="C1738" s="3">
        <f>C1736/3+C1739*2/3</f>
        <v>40.353333333333332</v>
      </c>
      <c r="D1738" s="4">
        <f>D1736/3+D1739*2/3</f>
        <v>100.27000000000001</v>
      </c>
      <c r="E1738" s="5">
        <v>234.72200000000001</v>
      </c>
      <c r="F1738" s="33">
        <f t="shared" ref="F1738:F1801" si="381">F1737+1/12</f>
        <v>2015.124999999869</v>
      </c>
      <c r="G1738" s="6">
        <v>1.98</v>
      </c>
      <c r="H1738" s="3">
        <f t="shared" si="376"/>
        <v>2702.3393793508912</v>
      </c>
      <c r="I1738" s="3">
        <f t="shared" si="377"/>
        <v>52.371723059619463</v>
      </c>
      <c r="J1738" s="7">
        <f t="shared" ref="J1738:J1801" si="382">J1737*((H1738+(I1738/12))/H1737)</f>
        <v>1522182.7963622021</v>
      </c>
      <c r="K1738" s="3">
        <f t="shared" si="378"/>
        <v>130.13330591082217</v>
      </c>
      <c r="L1738" s="7">
        <f t="shared" si="379"/>
        <v>73301.92536319184</v>
      </c>
      <c r="M1738" s="27">
        <f t="shared" si="373"/>
        <v>26.995513699383242</v>
      </c>
      <c r="N1738" s="9"/>
      <c r="O1738" s="10">
        <f t="shared" si="374"/>
        <v>29.71991669561929</v>
      </c>
      <c r="P1738" s="10"/>
      <c r="Q1738" s="29">
        <f t="shared" si="375"/>
        <v>3.7643355355397097E-2</v>
      </c>
      <c r="R1738" s="6">
        <f t="shared" si="380"/>
        <v>0.99626735737370631</v>
      </c>
      <c r="S1738" s="6">
        <f t="shared" ref="S1738:S1801" si="383">S1737*R1737*E1737/E1738</f>
        <v>51.391149302171641</v>
      </c>
      <c r="T1738" s="13"/>
      <c r="U1738" s="67"/>
      <c r="Y1738" s="28"/>
      <c r="Z1738" s="28"/>
    </row>
    <row r="1739" spans="1:26" x14ac:dyDescent="0.35">
      <c r="A1739" s="1">
        <v>2015.03</v>
      </c>
      <c r="B1739" s="2">
        <v>2079.9899999999998</v>
      </c>
      <c r="C1739" s="3">
        <v>40.81</v>
      </c>
      <c r="D1739" s="4">
        <v>99.25</v>
      </c>
      <c r="E1739" s="5">
        <v>236.119</v>
      </c>
      <c r="F1739" s="33">
        <f t="shared" si="381"/>
        <v>2015.2083333332023</v>
      </c>
      <c r="G1739" s="6">
        <v>2.04</v>
      </c>
      <c r="H1739" s="3">
        <f t="shared" si="376"/>
        <v>2683.4997340747673</v>
      </c>
      <c r="I1739" s="3">
        <f t="shared" si="377"/>
        <v>52.651033970159119</v>
      </c>
      <c r="J1739" s="7">
        <f t="shared" si="382"/>
        <v>1514042.1919953683</v>
      </c>
      <c r="K1739" s="3">
        <f t="shared" si="378"/>
        <v>128.04741782745143</v>
      </c>
      <c r="L1739" s="7">
        <f t="shared" si="379"/>
        <v>72244.90865607062</v>
      </c>
      <c r="M1739" s="27">
        <f t="shared" si="373"/>
        <v>26.728605452928484</v>
      </c>
      <c r="N1739" s="9"/>
      <c r="O1739" s="10">
        <f t="shared" si="374"/>
        <v>29.41836917180769</v>
      </c>
      <c r="P1739" s="10"/>
      <c r="Q1739" s="29">
        <f t="shared" si="375"/>
        <v>3.7223880316747775E-2</v>
      </c>
      <c r="R1739" s="6">
        <f t="shared" si="380"/>
        <v>1.0107144985822074</v>
      </c>
      <c r="S1739" s="6">
        <f t="shared" si="383"/>
        <v>50.896403284317735</v>
      </c>
      <c r="T1739" s="13"/>
      <c r="U1739" s="67"/>
      <c r="Y1739" s="28"/>
      <c r="Z1739" s="28"/>
    </row>
    <row r="1740" spans="1:26" x14ac:dyDescent="0.35">
      <c r="A1740" s="1">
        <v>2015.04</v>
      </c>
      <c r="B1740" s="2">
        <v>2094.86</v>
      </c>
      <c r="C1740" s="3">
        <f>C1739*2/3+C1742/3</f>
        <v>41.120000000000005</v>
      </c>
      <c r="D1740" s="4">
        <f>D1739*2/3+D1742/3</f>
        <v>97.803333333333342</v>
      </c>
      <c r="E1740" s="5">
        <v>236.59899999999999</v>
      </c>
      <c r="F1740" s="33">
        <f t="shared" si="381"/>
        <v>2015.2916666665355</v>
      </c>
      <c r="G1740" s="6">
        <v>1.94</v>
      </c>
      <c r="H1740" s="3">
        <f t="shared" si="376"/>
        <v>2697.2012009349155</v>
      </c>
      <c r="I1740" s="3">
        <f t="shared" si="377"/>
        <v>52.943353437673032</v>
      </c>
      <c r="J1740" s="7">
        <f t="shared" si="382"/>
        <v>1524261.8581814517</v>
      </c>
      <c r="K1740" s="3">
        <f t="shared" si="378"/>
        <v>125.92501079886225</v>
      </c>
      <c r="L1740" s="7">
        <f t="shared" si="379"/>
        <v>71163.653228858544</v>
      </c>
      <c r="M1740" s="27">
        <f t="shared" si="373"/>
        <v>26.791371680192331</v>
      </c>
      <c r="N1740" s="9"/>
      <c r="O1740" s="10">
        <f t="shared" si="374"/>
        <v>29.480373846198777</v>
      </c>
      <c r="P1740" s="10"/>
      <c r="Q1740" s="29">
        <f t="shared" si="375"/>
        <v>3.7659701264943536E-2</v>
      </c>
      <c r="R1740" s="6">
        <f t="shared" si="380"/>
        <v>0.97847099852944608</v>
      </c>
      <c r="S1740" s="6">
        <f t="shared" si="383"/>
        <v>51.337370357985399</v>
      </c>
      <c r="T1740" s="13"/>
      <c r="U1740" s="67"/>
      <c r="Y1740" s="28"/>
      <c r="Z1740" s="28"/>
    </row>
    <row r="1741" spans="1:26" x14ac:dyDescent="0.35">
      <c r="A1741" s="1">
        <v>2015.05</v>
      </c>
      <c r="B1741" s="2">
        <v>2111.94</v>
      </c>
      <c r="C1741" s="3">
        <f>C1739/3+C1742*2/3</f>
        <v>41.43</v>
      </c>
      <c r="D1741" s="4">
        <f>D1739/3+D1742*2/3</f>
        <v>96.356666666666669</v>
      </c>
      <c r="E1741" s="5">
        <v>237.80500000000001</v>
      </c>
      <c r="F1741" s="33">
        <f t="shared" si="381"/>
        <v>2015.3749999998688</v>
      </c>
      <c r="G1741" s="6">
        <v>2.2000000000000002</v>
      </c>
      <c r="H1741" s="3">
        <f t="shared" si="376"/>
        <v>2705.4022003742562</v>
      </c>
      <c r="I1741" s="3">
        <f t="shared" si="377"/>
        <v>53.071968503605902</v>
      </c>
      <c r="J1741" s="7">
        <f t="shared" si="382"/>
        <v>1531395.8342261033</v>
      </c>
      <c r="K1741" s="3">
        <f t="shared" si="378"/>
        <v>123.43321212758353</v>
      </c>
      <c r="L1741" s="7">
        <f t="shared" si="379"/>
        <v>69869.50288987688</v>
      </c>
      <c r="M1741" s="27">
        <f t="shared" si="373"/>
        <v>26.806111379650829</v>
      </c>
      <c r="N1741" s="9"/>
      <c r="O1741" s="10">
        <f t="shared" si="374"/>
        <v>29.48989618635327</v>
      </c>
      <c r="P1741" s="10"/>
      <c r="Q1741" s="29">
        <f t="shared" si="375"/>
        <v>3.566268687821994E-2</v>
      </c>
      <c r="R1741" s="6">
        <f t="shared" si="380"/>
        <v>0.98769891518516217</v>
      </c>
      <c r="S1741" s="6">
        <f t="shared" si="383"/>
        <v>49.977381725373014</v>
      </c>
      <c r="T1741" s="13"/>
      <c r="U1741" s="67"/>
      <c r="Y1741" s="28"/>
      <c r="Z1741" s="28"/>
    </row>
    <row r="1742" spans="1:26" x14ac:dyDescent="0.35">
      <c r="A1742" s="1">
        <v>2015.06</v>
      </c>
      <c r="B1742" s="2">
        <v>2099.29</v>
      </c>
      <c r="C1742" s="3">
        <v>41.74</v>
      </c>
      <c r="D1742" s="4">
        <v>94.91</v>
      </c>
      <c r="E1742" s="5">
        <v>238.63800000000001</v>
      </c>
      <c r="F1742" s="33">
        <f t="shared" si="381"/>
        <v>2015.4583333332021</v>
      </c>
      <c r="G1742" s="6">
        <v>2.36</v>
      </c>
      <c r="H1742" s="3">
        <f t="shared" si="376"/>
        <v>2679.8104803509918</v>
      </c>
      <c r="I1742" s="3">
        <f t="shared" si="377"/>
        <v>53.282438086138839</v>
      </c>
      <c r="J1742" s="7">
        <f t="shared" si="382"/>
        <v>1519422.9952943234</v>
      </c>
      <c r="K1742" s="3">
        <f t="shared" si="378"/>
        <v>121.15563485278958</v>
      </c>
      <c r="L1742" s="7">
        <f t="shared" si="379"/>
        <v>68693.909123267498</v>
      </c>
      <c r="M1742" s="27">
        <f t="shared" si="373"/>
        <v>26.495895292784848</v>
      </c>
      <c r="N1742" s="9"/>
      <c r="O1742" s="10">
        <f t="shared" si="374"/>
        <v>29.142936079173278</v>
      </c>
      <c r="P1742" s="10"/>
      <c r="Q1742" s="29">
        <f t="shared" si="375"/>
        <v>3.4803820835284591E-2</v>
      </c>
      <c r="R1742" s="6">
        <f t="shared" si="380"/>
        <v>1.0055070611790184</v>
      </c>
      <c r="S1742" s="6">
        <f t="shared" si="383"/>
        <v>49.19029849313543</v>
      </c>
      <c r="T1742" s="13"/>
      <c r="U1742" s="67"/>
      <c r="Y1742" s="28"/>
      <c r="Z1742" s="28"/>
    </row>
    <row r="1743" spans="1:26" x14ac:dyDescent="0.35">
      <c r="A1743" s="1">
        <v>2015.07</v>
      </c>
      <c r="B1743" s="2">
        <v>2094.14</v>
      </c>
      <c r="C1743" s="3">
        <f>C1742*2/3+C1745/3</f>
        <v>41.99666666666667</v>
      </c>
      <c r="D1743" s="4">
        <f>D1742*2/3+D1745/3</f>
        <v>93.493333333333339</v>
      </c>
      <c r="E1743" s="5">
        <v>238.654</v>
      </c>
      <c r="F1743" s="33">
        <f t="shared" si="381"/>
        <v>2015.5416666665353</v>
      </c>
      <c r="G1743" s="6">
        <v>2.3199999999999998</v>
      </c>
      <c r="H1743" s="3">
        <f t="shared" si="376"/>
        <v>2673.0571206013724</v>
      </c>
      <c r="I1743" s="3">
        <f t="shared" si="377"/>
        <v>53.606487090096969</v>
      </c>
      <c r="J1743" s="7">
        <f t="shared" si="382"/>
        <v>1518126.7720379652</v>
      </c>
      <c r="K1743" s="3">
        <f t="shared" si="378"/>
        <v>119.33921342194141</v>
      </c>
      <c r="L1743" s="7">
        <f t="shared" si="379"/>
        <v>67777.098159818765</v>
      </c>
      <c r="M1743" s="27">
        <f t="shared" si="373"/>
        <v>26.381136336399695</v>
      </c>
      <c r="N1743" s="9"/>
      <c r="O1743" s="10">
        <f t="shared" si="374"/>
        <v>29.011703864238946</v>
      </c>
      <c r="P1743" s="10"/>
      <c r="Q1743" s="29">
        <f t="shared" si="375"/>
        <v>3.4903750808582511E-2</v>
      </c>
      <c r="R1743" s="6">
        <f t="shared" si="380"/>
        <v>1.0153058960838337</v>
      </c>
      <c r="S1743" s="6">
        <f t="shared" si="383"/>
        <v>49.45787646622945</v>
      </c>
      <c r="T1743" s="13"/>
      <c r="U1743" s="67"/>
      <c r="Y1743" s="28"/>
      <c r="Z1743" s="28"/>
    </row>
    <row r="1744" spans="1:26" x14ac:dyDescent="0.35">
      <c r="A1744" s="1">
        <v>2015.08</v>
      </c>
      <c r="B1744" s="2">
        <v>2039.87</v>
      </c>
      <c r="C1744" s="3">
        <f>C1742/3+C1745*2/3</f>
        <v>42.25333333333333</v>
      </c>
      <c r="D1744" s="4">
        <f>D1742/3+D1745*2/3</f>
        <v>92.076666666666668</v>
      </c>
      <c r="E1744" s="5">
        <v>238.316</v>
      </c>
      <c r="F1744" s="33">
        <f t="shared" si="381"/>
        <v>2015.6249999998686</v>
      </c>
      <c r="G1744" s="6">
        <v>2.17</v>
      </c>
      <c r="H1744" s="3">
        <f t="shared" si="376"/>
        <v>2607.4772916212087</v>
      </c>
      <c r="I1744" s="3">
        <f t="shared" si="377"/>
        <v>54.010602225616402</v>
      </c>
      <c r="J1744" s="7">
        <f t="shared" si="382"/>
        <v>1483437.8080056964</v>
      </c>
      <c r="K1744" s="3">
        <f t="shared" si="378"/>
        <v>117.69760691686669</v>
      </c>
      <c r="L1744" s="7">
        <f t="shared" si="379"/>
        <v>66960.153621785299</v>
      </c>
      <c r="M1744" s="27">
        <f t="shared" si="373"/>
        <v>25.693658417057708</v>
      </c>
      <c r="N1744" s="9"/>
      <c r="O1744" s="10">
        <f t="shared" si="374"/>
        <v>28.252525181771937</v>
      </c>
      <c r="P1744" s="10"/>
      <c r="Q1744" s="29">
        <f t="shared" si="375"/>
        <v>3.6752837833655225E-2</v>
      </c>
      <c r="R1744" s="6">
        <f t="shared" si="380"/>
        <v>1.0018083333333334</v>
      </c>
      <c r="S1744" s="6">
        <f t="shared" si="383"/>
        <v>50.286092584231355</v>
      </c>
      <c r="T1744" s="13"/>
      <c r="U1744" s="67"/>
      <c r="Y1744" s="28"/>
      <c r="Z1744" s="28"/>
    </row>
    <row r="1745" spans="1:26" x14ac:dyDescent="0.35">
      <c r="A1745" s="1">
        <v>2015.09</v>
      </c>
      <c r="B1745" s="2">
        <v>1944.41</v>
      </c>
      <c r="C1745" s="3">
        <v>42.51</v>
      </c>
      <c r="D1745" s="4">
        <v>90.66</v>
      </c>
      <c r="E1745" s="5">
        <v>237.94499999999999</v>
      </c>
      <c r="F1745" s="33">
        <f t="shared" si="381"/>
        <v>2015.7083333332018</v>
      </c>
      <c r="G1745" s="6">
        <v>2.17</v>
      </c>
      <c r="H1745" s="3">
        <f t="shared" si="376"/>
        <v>2489.3301976927446</v>
      </c>
      <c r="I1745" s="3">
        <f t="shared" si="377"/>
        <v>54.423412091029441</v>
      </c>
      <c r="J1745" s="7">
        <f t="shared" si="382"/>
        <v>1418802.1333941948</v>
      </c>
      <c r="K1745" s="3">
        <f t="shared" si="378"/>
        <v>116.06743213767888</v>
      </c>
      <c r="L1745" s="7">
        <f t="shared" si="379"/>
        <v>66153.024009091532</v>
      </c>
      <c r="M1745" s="27">
        <f t="shared" si="373"/>
        <v>24.496752170486449</v>
      </c>
      <c r="N1745" s="9"/>
      <c r="O1745" s="10">
        <f t="shared" si="374"/>
        <v>26.936105268538281</v>
      </c>
      <c r="P1745" s="10"/>
      <c r="Q1745" s="29">
        <f t="shared" si="375"/>
        <v>3.725826904193176E-2</v>
      </c>
      <c r="R1745" s="6">
        <f t="shared" si="380"/>
        <v>1.0107664318974605</v>
      </c>
      <c r="S1745" s="6">
        <f t="shared" si="383"/>
        <v>50.45557364769126</v>
      </c>
      <c r="T1745" s="13"/>
      <c r="U1745" s="67"/>
      <c r="Y1745" s="28"/>
      <c r="Z1745" s="28"/>
    </row>
    <row r="1746" spans="1:26" x14ac:dyDescent="0.35">
      <c r="A1746" s="1">
        <v>2015.1</v>
      </c>
      <c r="B1746" s="2">
        <v>2024.81</v>
      </c>
      <c r="C1746" s="3">
        <f>C1745*2/3+C1748/3</f>
        <v>42.803333333333335</v>
      </c>
      <c r="D1746" s="4">
        <f>D1745*2/3+D1748/3</f>
        <v>89.283333333333331</v>
      </c>
      <c r="E1746" s="5">
        <v>237.83799999999999</v>
      </c>
      <c r="F1746" s="33">
        <f t="shared" si="381"/>
        <v>2015.7916666665351</v>
      </c>
      <c r="G1746" s="6">
        <v>2.0699999999999998</v>
      </c>
      <c r="H1746" s="3">
        <f t="shared" si="376"/>
        <v>2593.4284911998925</v>
      </c>
      <c r="I1746" s="3">
        <f t="shared" si="377"/>
        <v>54.823605269132777</v>
      </c>
      <c r="J1746" s="7">
        <f t="shared" si="382"/>
        <v>1480737.2147251302</v>
      </c>
      <c r="K1746" s="3">
        <f t="shared" si="378"/>
        <v>114.35637934224137</v>
      </c>
      <c r="L1746" s="7">
        <f t="shared" si="379"/>
        <v>65292.622182513616</v>
      </c>
      <c r="M1746" s="27">
        <f t="shared" si="373"/>
        <v>25.491441046066758</v>
      </c>
      <c r="N1746" s="9"/>
      <c r="O1746" s="10">
        <f t="shared" si="374"/>
        <v>28.028090261451574</v>
      </c>
      <c r="P1746" s="10"/>
      <c r="Q1746" s="29">
        <f t="shared" si="375"/>
        <v>3.6414970181741099E-2</v>
      </c>
      <c r="R1746" s="6">
        <f t="shared" si="380"/>
        <v>0.98485958803942653</v>
      </c>
      <c r="S1746" s="6">
        <f t="shared" si="383"/>
        <v>51.02174379432018</v>
      </c>
      <c r="T1746" s="13"/>
      <c r="U1746" s="67"/>
      <c r="Y1746" s="28"/>
      <c r="Z1746" s="28"/>
    </row>
    <row r="1747" spans="1:26" x14ac:dyDescent="0.35">
      <c r="A1747" s="1">
        <v>2015.11</v>
      </c>
      <c r="B1747" s="2">
        <v>2080.62</v>
      </c>
      <c r="C1747" s="3">
        <f>C1745/3+C1748*2/3</f>
        <v>43.096666666666664</v>
      </c>
      <c r="D1747" s="4">
        <f>D1745/3+D1748*2/3</f>
        <v>87.906666666666666</v>
      </c>
      <c r="E1747" s="5">
        <v>237.33600000000001</v>
      </c>
      <c r="F1747" s="33">
        <f t="shared" si="381"/>
        <v>2015.8749999998684</v>
      </c>
      <c r="G1747" s="6">
        <v>2.2599999999999998</v>
      </c>
      <c r="H1747" s="3">
        <f t="shared" si="376"/>
        <v>2670.5480415107695</v>
      </c>
      <c r="I1747" s="3">
        <f t="shared" si="377"/>
        <v>55.316068653722986</v>
      </c>
      <c r="J1747" s="7">
        <f t="shared" si="382"/>
        <v>1527401.1200501283</v>
      </c>
      <c r="K1747" s="3">
        <f t="shared" si="378"/>
        <v>112.83126015438029</v>
      </c>
      <c r="L1747" s="7">
        <f t="shared" si="379"/>
        <v>64533.043576693461</v>
      </c>
      <c r="M1747" s="27">
        <f t="shared" si="373"/>
        <v>26.225851890971938</v>
      </c>
      <c r="N1747" s="9"/>
      <c r="O1747" s="10">
        <f t="shared" si="374"/>
        <v>28.832783137035257</v>
      </c>
      <c r="P1747" s="10"/>
      <c r="Q1747" s="29">
        <f t="shared" si="375"/>
        <v>3.4022422553502657E-2</v>
      </c>
      <c r="R1747" s="6">
        <f t="shared" si="380"/>
        <v>1.0036603474335184</v>
      </c>
      <c r="S1747" s="6">
        <f t="shared" si="383"/>
        <v>50.355538020405099</v>
      </c>
      <c r="T1747" s="13"/>
      <c r="U1747" s="67"/>
      <c r="Y1747" s="28"/>
      <c r="Z1747" s="28"/>
    </row>
    <row r="1748" spans="1:26" x14ac:dyDescent="0.35">
      <c r="A1748" s="1">
        <v>2015.12</v>
      </c>
      <c r="B1748" s="2">
        <v>2054.08</v>
      </c>
      <c r="C1748" s="3">
        <v>43.39</v>
      </c>
      <c r="D1748" s="4">
        <v>86.53</v>
      </c>
      <c r="E1748" s="5">
        <v>236.52500000000001</v>
      </c>
      <c r="F1748" s="33">
        <f t="shared" si="381"/>
        <v>2015.9583333332016</v>
      </c>
      <c r="G1748" s="6">
        <v>2.2400000000000002</v>
      </c>
      <c r="H1748" s="3">
        <f t="shared" si="376"/>
        <v>2645.5230369728356</v>
      </c>
      <c r="I1748" s="3">
        <f t="shared" si="377"/>
        <v>55.883531592854879</v>
      </c>
      <c r="J1748" s="7">
        <f t="shared" si="382"/>
        <v>1515751.7611614962</v>
      </c>
      <c r="K1748" s="3">
        <f t="shared" si="378"/>
        <v>111.44507925166472</v>
      </c>
      <c r="L1748" s="7">
        <f t="shared" si="379"/>
        <v>63852.430233147817</v>
      </c>
      <c r="M1748" s="27">
        <f t="shared" si="373"/>
        <v>25.96542403712418</v>
      </c>
      <c r="N1748" s="9"/>
      <c r="O1748" s="10">
        <f t="shared" si="374"/>
        <v>28.544376783609195</v>
      </c>
      <c r="P1748" s="10"/>
      <c r="Q1748" s="29">
        <f t="shared" si="375"/>
        <v>3.4669421198152701E-2</v>
      </c>
      <c r="R1748" s="6">
        <f t="shared" si="380"/>
        <v>1.0152908634069941</v>
      </c>
      <c r="S1748" s="6">
        <f t="shared" si="383"/>
        <v>50.713148503829032</v>
      </c>
      <c r="T1748" s="13"/>
      <c r="U1748" s="67"/>
      <c r="Y1748" s="28"/>
      <c r="Z1748" s="28"/>
    </row>
    <row r="1749" spans="1:26" x14ac:dyDescent="0.35">
      <c r="A1749" s="1">
        <v>2016.01</v>
      </c>
      <c r="B1749" s="2">
        <v>1918.6</v>
      </c>
      <c r="C1749" s="3">
        <f>C1748*2/3+C1751/3</f>
        <v>43.553333333333335</v>
      </c>
      <c r="D1749" s="4">
        <f>D1748*2/3+D1751/3</f>
        <v>86.5</v>
      </c>
      <c r="E1749" s="5">
        <v>236.916</v>
      </c>
      <c r="F1749" s="33">
        <f t="shared" si="381"/>
        <v>2016.0416666665349</v>
      </c>
      <c r="G1749" s="6">
        <v>2.09</v>
      </c>
      <c r="H1749" s="3">
        <f t="shared" si="376"/>
        <v>2466.955374056628</v>
      </c>
      <c r="I1749" s="3">
        <f t="shared" si="377"/>
        <v>56.001318526397547</v>
      </c>
      <c r="J1749" s="7">
        <f t="shared" si="382"/>
        <v>1416115.2918877162</v>
      </c>
      <c r="K1749" s="3">
        <f t="shared" si="378"/>
        <v>111.22257888872007</v>
      </c>
      <c r="L1749" s="7">
        <f t="shared" si="379"/>
        <v>63845.498148799881</v>
      </c>
      <c r="M1749" s="27">
        <f t="shared" si="373"/>
        <v>24.206167203878483</v>
      </c>
      <c r="N1749" s="9"/>
      <c r="O1749" s="10">
        <f t="shared" si="374"/>
        <v>26.611684960823322</v>
      </c>
      <c r="P1749" s="10"/>
      <c r="Q1749" s="29">
        <f t="shared" si="375"/>
        <v>3.8363476058954765E-2</v>
      </c>
      <c r="R1749" s="6">
        <f t="shared" si="380"/>
        <v>1.0299038708817461</v>
      </c>
      <c r="S1749" s="6">
        <f t="shared" si="383"/>
        <v>51.403620891290167</v>
      </c>
      <c r="T1749" s="13"/>
      <c r="U1749" s="67"/>
      <c r="Y1749" s="28"/>
      <c r="Z1749" s="28"/>
    </row>
    <row r="1750" spans="1:26" x14ac:dyDescent="0.35">
      <c r="A1750" s="1">
        <v>2016.02</v>
      </c>
      <c r="B1750" s="2">
        <v>1904.42</v>
      </c>
      <c r="C1750" s="3">
        <f>C1748/3+C1751*2/3</f>
        <v>43.716666666666669</v>
      </c>
      <c r="D1750" s="4">
        <f>D1748/3+D1751*2/3</f>
        <v>86.47</v>
      </c>
      <c r="E1750" s="5">
        <v>237.11099999999999</v>
      </c>
      <c r="F1750" s="33">
        <f t="shared" si="381"/>
        <v>2016.1249999998681</v>
      </c>
      <c r="G1750" s="6">
        <v>1.78</v>
      </c>
      <c r="H1750" s="3">
        <f t="shared" si="376"/>
        <v>2446.7087574174125</v>
      </c>
      <c r="I1750" s="3">
        <f t="shared" si="377"/>
        <v>56.165106005204322</v>
      </c>
      <c r="J1750" s="7">
        <f t="shared" si="382"/>
        <v>1407179.7750397448</v>
      </c>
      <c r="K1750" s="3">
        <f t="shared" si="378"/>
        <v>111.0925668990473</v>
      </c>
      <c r="L1750" s="7">
        <f t="shared" si="379"/>
        <v>63892.8572204066</v>
      </c>
      <c r="M1750" s="27">
        <f t="shared" si="373"/>
        <v>24.002606777289763</v>
      </c>
      <c r="N1750" s="9"/>
      <c r="O1750" s="10">
        <f t="shared" si="374"/>
        <v>26.389562040454312</v>
      </c>
      <c r="P1750" s="10"/>
      <c r="Q1750" s="29">
        <f t="shared" si="375"/>
        <v>4.1692460653196012E-2</v>
      </c>
      <c r="R1750" s="6">
        <f t="shared" si="380"/>
        <v>0.99154338121189667</v>
      </c>
      <c r="S1750" s="6">
        <f t="shared" si="383"/>
        <v>52.89724964840763</v>
      </c>
      <c r="T1750" s="13"/>
      <c r="U1750" s="67"/>
      <c r="Y1750" s="28"/>
      <c r="Z1750" s="28"/>
    </row>
    <row r="1751" spans="1:26" x14ac:dyDescent="0.35">
      <c r="A1751" s="1">
        <v>2016.03</v>
      </c>
      <c r="B1751" s="2">
        <v>2021.95</v>
      </c>
      <c r="C1751" s="3">
        <v>43.88</v>
      </c>
      <c r="D1751" s="4">
        <v>86.44</v>
      </c>
      <c r="E1751" s="5">
        <v>238.13200000000001</v>
      </c>
      <c r="F1751" s="33">
        <f t="shared" si="381"/>
        <v>2016.2083333332014</v>
      </c>
      <c r="G1751" s="6">
        <v>1.89</v>
      </c>
      <c r="H1751" s="3">
        <f t="shared" si="376"/>
        <v>2586.5679814136697</v>
      </c>
      <c r="I1751" s="3">
        <f t="shared" si="377"/>
        <v>56.133239211865693</v>
      </c>
      <c r="J1751" s="7">
        <f t="shared" si="382"/>
        <v>1490307.5825434211</v>
      </c>
      <c r="K1751" s="3">
        <f t="shared" si="378"/>
        <v>110.57787596795055</v>
      </c>
      <c r="L1751" s="7">
        <f t="shared" si="379"/>
        <v>63711.856096863579</v>
      </c>
      <c r="M1751" s="27">
        <f t="shared" si="373"/>
        <v>25.372298620187912</v>
      </c>
      <c r="N1751" s="9"/>
      <c r="O1751" s="10">
        <f t="shared" si="374"/>
        <v>27.893951322288952</v>
      </c>
      <c r="P1751" s="10"/>
      <c r="Q1751" s="29">
        <f t="shared" si="375"/>
        <v>3.8218811175538901E-2</v>
      </c>
      <c r="R1751" s="6">
        <f t="shared" si="380"/>
        <v>1.0088321078779696</v>
      </c>
      <c r="S1751" s="6">
        <f t="shared" si="383"/>
        <v>52.225036757425741</v>
      </c>
      <c r="T1751" s="13"/>
      <c r="U1751" s="67"/>
      <c r="Y1751" s="28"/>
      <c r="Z1751" s="28"/>
    </row>
    <row r="1752" spans="1:26" x14ac:dyDescent="0.35">
      <c r="A1752" s="1">
        <v>2016.04</v>
      </c>
      <c r="B1752" s="2">
        <v>2075.54</v>
      </c>
      <c r="C1752" s="3">
        <f>C1751*2/3+C1754/3</f>
        <v>44.073333333333338</v>
      </c>
      <c r="D1752" s="4">
        <f>D1751*2/3+D1754/3</f>
        <v>86.6</v>
      </c>
      <c r="E1752" s="5">
        <v>239.261</v>
      </c>
      <c r="F1752" s="33">
        <f t="shared" si="381"/>
        <v>2016.2916666665346</v>
      </c>
      <c r="G1752" s="6">
        <v>1.81</v>
      </c>
      <c r="H1752" s="3">
        <f t="shared" si="376"/>
        <v>2642.5939650005644</v>
      </c>
      <c r="I1752" s="3">
        <f t="shared" si="377"/>
        <v>56.114517033699613</v>
      </c>
      <c r="J1752" s="7">
        <f t="shared" si="382"/>
        <v>1525282.4757846703</v>
      </c>
      <c r="K1752" s="3">
        <f t="shared" si="378"/>
        <v>110.25980581875024</v>
      </c>
      <c r="L1752" s="7">
        <f t="shared" si="379"/>
        <v>63641.010244539946</v>
      </c>
      <c r="M1752" s="27">
        <f t="shared" si="373"/>
        <v>25.922337543673876</v>
      </c>
      <c r="N1752" s="9"/>
      <c r="O1752" s="10">
        <f t="shared" si="374"/>
        <v>28.495838319794867</v>
      </c>
      <c r="P1752" s="10"/>
      <c r="Q1752" s="29">
        <f t="shared" si="375"/>
        <v>3.7801695835920898E-2</v>
      </c>
      <c r="R1752" s="6">
        <f t="shared" si="380"/>
        <v>1.0015083333333332</v>
      </c>
      <c r="S1752" s="6">
        <f t="shared" si="383"/>
        <v>52.437683294830734</v>
      </c>
      <c r="T1752" s="13"/>
      <c r="U1752" s="67"/>
      <c r="Y1752" s="28"/>
      <c r="Z1752" s="28"/>
    </row>
    <row r="1753" spans="1:26" x14ac:dyDescent="0.35">
      <c r="A1753" s="1">
        <v>2016.05</v>
      </c>
      <c r="B1753" s="2">
        <v>2065.5500000000002</v>
      </c>
      <c r="C1753" s="3">
        <f>C1751/3+C1754*2/3</f>
        <v>44.266666666666666</v>
      </c>
      <c r="D1753" s="4">
        <f>D1751/3+D1754*2/3</f>
        <v>86.759999999999991</v>
      </c>
      <c r="E1753" s="5">
        <v>240.22900000000001</v>
      </c>
      <c r="F1753" s="33">
        <f t="shared" si="381"/>
        <v>2016.3749999998679</v>
      </c>
      <c r="G1753" s="6">
        <v>1.81</v>
      </c>
      <c r="H1753" s="3">
        <f t="shared" si="376"/>
        <v>2619.2775682786009</v>
      </c>
      <c r="I1753" s="3">
        <f t="shared" si="377"/>
        <v>56.13356588921404</v>
      </c>
      <c r="J1753" s="7">
        <f t="shared" si="382"/>
        <v>1514524.4366513533</v>
      </c>
      <c r="K1753" s="3">
        <f t="shared" si="378"/>
        <v>110.01840760274571</v>
      </c>
      <c r="L1753" s="7">
        <f t="shared" si="379"/>
        <v>63615.085630399364</v>
      </c>
      <c r="M1753" s="27">
        <f t="shared" si="373"/>
        <v>25.69470992344997</v>
      </c>
      <c r="N1753" s="9"/>
      <c r="O1753" s="10">
        <f t="shared" si="374"/>
        <v>28.243292837964674</v>
      </c>
      <c r="P1753" s="10"/>
      <c r="Q1753" s="29">
        <f t="shared" si="375"/>
        <v>3.8050579748610744E-2</v>
      </c>
      <c r="R1753" s="6">
        <f t="shared" si="380"/>
        <v>1.0170574109450992</v>
      </c>
      <c r="S1753" s="6">
        <f t="shared" si="383"/>
        <v>52.305161050733084</v>
      </c>
      <c r="T1753" s="13"/>
      <c r="U1753" s="67"/>
      <c r="Y1753" s="28"/>
      <c r="Z1753" s="28"/>
    </row>
    <row r="1754" spans="1:26" x14ac:dyDescent="0.35">
      <c r="A1754" s="1">
        <v>2016.06</v>
      </c>
      <c r="B1754" s="2">
        <v>2083.89</v>
      </c>
      <c r="C1754" s="3">
        <v>44.46</v>
      </c>
      <c r="D1754" s="4">
        <v>86.92</v>
      </c>
      <c r="E1754" s="5">
        <v>241.018</v>
      </c>
      <c r="F1754" s="33">
        <f t="shared" si="381"/>
        <v>2016.4583333332012</v>
      </c>
      <c r="G1754" s="6">
        <v>1.64</v>
      </c>
      <c r="H1754" s="3">
        <f t="shared" si="376"/>
        <v>2633.8834726451964</v>
      </c>
      <c r="I1754" s="3">
        <f t="shared" si="377"/>
        <v>56.194165332049892</v>
      </c>
      <c r="J1754" s="7">
        <f t="shared" si="382"/>
        <v>1525677.6209564894</v>
      </c>
      <c r="K1754" s="3">
        <f t="shared" si="378"/>
        <v>109.86047797259957</v>
      </c>
      <c r="L1754" s="7">
        <f t="shared" si="379"/>
        <v>63636.707702200256</v>
      </c>
      <c r="M1754" s="27">
        <f t="shared" si="373"/>
        <v>25.840372927670508</v>
      </c>
      <c r="N1754" s="9"/>
      <c r="O1754" s="10">
        <f t="shared" si="374"/>
        <v>28.400742884581813</v>
      </c>
      <c r="P1754" s="10"/>
      <c r="Q1754" s="29">
        <f t="shared" si="375"/>
        <v>3.9664015774759073E-2</v>
      </c>
      <c r="R1754" s="6">
        <f t="shared" si="380"/>
        <v>1.0142593049193578</v>
      </c>
      <c r="S1754" s="6">
        <f t="shared" si="383"/>
        <v>53.023204059830036</v>
      </c>
      <c r="T1754" s="13"/>
      <c r="U1754" s="67"/>
      <c r="Y1754" s="28"/>
      <c r="Z1754" s="28"/>
    </row>
    <row r="1755" spans="1:26" x14ac:dyDescent="0.35">
      <c r="A1755" s="1">
        <v>2016.07</v>
      </c>
      <c r="B1755" s="2">
        <v>2148.9</v>
      </c>
      <c r="C1755" s="3">
        <f>C1754*2/3+C1757/3</f>
        <v>44.65</v>
      </c>
      <c r="D1755" s="4">
        <f>D1754*2/3+D1757/3</f>
        <v>87.643333333333331</v>
      </c>
      <c r="E1755" s="5">
        <v>240.62799999999999</v>
      </c>
      <c r="F1755" s="33">
        <f t="shared" si="381"/>
        <v>2016.5416666665344</v>
      </c>
      <c r="G1755" s="6">
        <v>1.5</v>
      </c>
      <c r="H1755" s="3">
        <f t="shared" si="376"/>
        <v>2720.4533890486564</v>
      </c>
      <c r="I1755" s="3">
        <f t="shared" si="377"/>
        <v>56.52577775653706</v>
      </c>
      <c r="J1755" s="7">
        <f t="shared" si="382"/>
        <v>1578551.8128972952</v>
      </c>
      <c r="K1755" s="3">
        <f t="shared" si="378"/>
        <v>110.95425715211863</v>
      </c>
      <c r="L1755" s="7">
        <f t="shared" si="379"/>
        <v>64381.563926518342</v>
      </c>
      <c r="M1755" s="27">
        <f t="shared" si="373"/>
        <v>26.694003256096302</v>
      </c>
      <c r="N1755" s="9"/>
      <c r="O1755" s="10">
        <f t="shared" si="374"/>
        <v>29.334649115975502</v>
      </c>
      <c r="P1755" s="10"/>
      <c r="Q1755" s="29">
        <f t="shared" si="375"/>
        <v>3.9361427411852341E-2</v>
      </c>
      <c r="R1755" s="6">
        <f t="shared" si="380"/>
        <v>0.99574070049945806</v>
      </c>
      <c r="S1755" s="6">
        <f t="shared" si="383"/>
        <v>53.866441344053619</v>
      </c>
      <c r="T1755" s="13"/>
      <c r="U1755" s="67"/>
      <c r="Y1755" s="28"/>
      <c r="Z1755" s="28"/>
    </row>
    <row r="1756" spans="1:26" x14ac:dyDescent="0.35">
      <c r="A1756" s="1">
        <v>2016.08</v>
      </c>
      <c r="B1756" s="2">
        <v>2170.9499999999998</v>
      </c>
      <c r="C1756" s="3">
        <f>C1754/3+C1757*2/3</f>
        <v>44.84</v>
      </c>
      <c r="D1756" s="4">
        <f>D1754/3+D1757*2/3</f>
        <v>88.366666666666674</v>
      </c>
      <c r="E1756" s="5">
        <v>240.84899999999999</v>
      </c>
      <c r="F1756" s="33">
        <f t="shared" si="381"/>
        <v>2016.6249999998677</v>
      </c>
      <c r="G1756" s="6">
        <v>1.56</v>
      </c>
      <c r="H1756" s="3">
        <f t="shared" si="376"/>
        <v>2745.8462669556443</v>
      </c>
      <c r="I1756" s="3">
        <f t="shared" si="377"/>
        <v>56.714224929312572</v>
      </c>
      <c r="J1756" s="7">
        <f t="shared" si="382"/>
        <v>1596028.4960834207</v>
      </c>
      <c r="K1756" s="3">
        <f t="shared" si="378"/>
        <v>111.76732849212578</v>
      </c>
      <c r="L1756" s="7">
        <f t="shared" si="379"/>
        <v>64964.97759225453</v>
      </c>
      <c r="M1756" s="27">
        <f t="shared" si="373"/>
        <v>26.948872433723864</v>
      </c>
      <c r="N1756" s="9"/>
      <c r="O1756" s="10">
        <f t="shared" si="374"/>
        <v>29.609327744137794</v>
      </c>
      <c r="P1756" s="10"/>
      <c r="Q1756" s="29">
        <f t="shared" si="375"/>
        <v>3.8300806050264369E-2</v>
      </c>
      <c r="R1756" s="6">
        <f t="shared" si="380"/>
        <v>0.99489432651798682</v>
      </c>
      <c r="S1756" s="6">
        <f t="shared" si="383"/>
        <v>53.587791396307523</v>
      </c>
      <c r="T1756" s="13"/>
      <c r="U1756" s="67"/>
      <c r="Y1756" s="28"/>
      <c r="Z1756" s="28"/>
    </row>
    <row r="1757" spans="1:26" x14ac:dyDescent="0.35">
      <c r="A1757" s="1">
        <v>2016.09</v>
      </c>
      <c r="B1757" s="2">
        <v>2157.69</v>
      </c>
      <c r="C1757" s="3">
        <v>45.03</v>
      </c>
      <c r="D1757" s="4">
        <v>89.09</v>
      </c>
      <c r="E1757" s="5">
        <v>241.428</v>
      </c>
      <c r="F1757" s="33">
        <f t="shared" si="381"/>
        <v>2016.7083333332009</v>
      </c>
      <c r="G1757" s="6">
        <v>1.63</v>
      </c>
      <c r="H1757" s="3">
        <f t="shared" si="376"/>
        <v>2722.529893011581</v>
      </c>
      <c r="I1757" s="3">
        <f t="shared" si="377"/>
        <v>56.817949326507289</v>
      </c>
      <c r="J1757" s="7">
        <f t="shared" si="382"/>
        <v>1585227.9369215881</v>
      </c>
      <c r="K1757" s="3">
        <f t="shared" si="378"/>
        <v>112.41197214076249</v>
      </c>
      <c r="L1757" s="7">
        <f t="shared" si="379"/>
        <v>65453.312060742894</v>
      </c>
      <c r="M1757" s="27">
        <f t="shared" si="373"/>
        <v>26.727873346478539</v>
      </c>
      <c r="N1757" s="9"/>
      <c r="O1757" s="10">
        <f t="shared" si="374"/>
        <v>29.360965010602932</v>
      </c>
      <c r="P1757" s="10"/>
      <c r="Q1757" s="29">
        <f t="shared" si="375"/>
        <v>3.8651942503325015E-2</v>
      </c>
      <c r="R1757" s="6">
        <f t="shared" si="380"/>
        <v>0.98953692026663531</v>
      </c>
      <c r="S1757" s="6">
        <f t="shared" si="383"/>
        <v>53.186329913648542</v>
      </c>
      <c r="T1757" s="13"/>
      <c r="U1757" s="67"/>
      <c r="Y1757" s="28"/>
      <c r="Z1757" s="28"/>
    </row>
    <row r="1758" spans="1:26" x14ac:dyDescent="0.35">
      <c r="A1758" s="1">
        <v>2016.1</v>
      </c>
      <c r="B1758" s="2">
        <v>2143.02</v>
      </c>
      <c r="C1758" s="3">
        <f>C1757*2/3+C1760/3</f>
        <v>45.25333333333333</v>
      </c>
      <c r="D1758" s="4">
        <f>D1757*2/3+D1760/3</f>
        <v>90.91</v>
      </c>
      <c r="E1758" s="5">
        <v>241.72900000000001</v>
      </c>
      <c r="F1758" s="33">
        <f t="shared" si="381"/>
        <v>2016.7916666665342</v>
      </c>
      <c r="G1758" s="6">
        <v>1.76</v>
      </c>
      <c r="H1758" s="3">
        <f t="shared" si="376"/>
        <v>2700.652547191276</v>
      </c>
      <c r="I1758" s="3">
        <f t="shared" si="377"/>
        <v>57.028646459464937</v>
      </c>
      <c r="J1758" s="7">
        <f t="shared" si="382"/>
        <v>1575256.710201411</v>
      </c>
      <c r="K1758" s="3">
        <f t="shared" si="378"/>
        <v>114.56557711321355</v>
      </c>
      <c r="L1758" s="7">
        <f t="shared" si="379"/>
        <v>66824.662170399853</v>
      </c>
      <c r="M1758" s="27">
        <f t="shared" si="373"/>
        <v>26.525143085070599</v>
      </c>
      <c r="N1758" s="9"/>
      <c r="O1758" s="10">
        <f t="shared" si="374"/>
        <v>29.132461051587679</v>
      </c>
      <c r="P1758" s="10"/>
      <c r="Q1758" s="29">
        <f t="shared" si="375"/>
        <v>3.8318053948397796E-2</v>
      </c>
      <c r="R1758" s="6">
        <f t="shared" si="380"/>
        <v>0.96754053622219582</v>
      </c>
      <c r="S1758" s="6">
        <f t="shared" si="383"/>
        <v>52.564302636886822</v>
      </c>
      <c r="T1758" s="13"/>
      <c r="U1758" s="67"/>
      <c r="Y1758" s="28"/>
      <c r="Z1758" s="28"/>
    </row>
    <row r="1759" spans="1:26" x14ac:dyDescent="0.35">
      <c r="A1759" s="1">
        <v>2016.11</v>
      </c>
      <c r="B1759" s="2">
        <v>2164.9899999999998</v>
      </c>
      <c r="C1759" s="3">
        <f>C1757/3+C1760*2/3</f>
        <v>45.476666666666667</v>
      </c>
      <c r="D1759" s="4">
        <f>D1757/3+D1760*2/3</f>
        <v>92.73</v>
      </c>
      <c r="E1759" s="5">
        <v>241.35300000000001</v>
      </c>
      <c r="F1759" s="33">
        <f t="shared" si="381"/>
        <v>2016.8749999998674</v>
      </c>
      <c r="G1759" s="6">
        <v>2.14</v>
      </c>
      <c r="H1759" s="3">
        <f t="shared" si="376"/>
        <v>2732.5897697977648</v>
      </c>
      <c r="I1759" s="3">
        <f t="shared" si="377"/>
        <v>57.399375561936253</v>
      </c>
      <c r="J1759" s="7">
        <f t="shared" si="382"/>
        <v>1596675.3189135299</v>
      </c>
      <c r="K1759" s="3">
        <f t="shared" si="378"/>
        <v>117.04121005332439</v>
      </c>
      <c r="L1759" s="7">
        <f t="shared" si="379"/>
        <v>68388.169147594977</v>
      </c>
      <c r="M1759" s="27">
        <f t="shared" si="373"/>
        <v>26.850953531056266</v>
      </c>
      <c r="N1759" s="9"/>
      <c r="O1759" s="10">
        <f t="shared" si="374"/>
        <v>29.482997451792826</v>
      </c>
      <c r="P1759" s="10"/>
      <c r="Q1759" s="29">
        <f t="shared" si="375"/>
        <v>3.4053579702832931E-2</v>
      </c>
      <c r="R1759" s="6">
        <f t="shared" si="380"/>
        <v>0.97105630787266772</v>
      </c>
      <c r="S1759" s="6">
        <f t="shared" si="383"/>
        <v>50.937324574501631</v>
      </c>
      <c r="T1759" s="13"/>
      <c r="U1759" s="67"/>
      <c r="Y1759" s="28"/>
      <c r="Z1759" s="28"/>
    </row>
    <row r="1760" spans="1:26" x14ac:dyDescent="0.35">
      <c r="A1760" s="1">
        <v>2016.12</v>
      </c>
      <c r="B1760" s="2">
        <v>2246.63</v>
      </c>
      <c r="C1760" s="3">
        <v>45.7</v>
      </c>
      <c r="D1760" s="4">
        <v>94.55</v>
      </c>
      <c r="E1760" s="5">
        <v>241.43199999999999</v>
      </c>
      <c r="F1760" s="33">
        <f t="shared" si="381"/>
        <v>2016.9583333332007</v>
      </c>
      <c r="G1760" s="6">
        <v>2.4900000000000002</v>
      </c>
      <c r="H1760" s="3">
        <f t="shared" si="376"/>
        <v>2834.7056325176454</v>
      </c>
      <c r="I1760" s="3">
        <f t="shared" si="377"/>
        <v>57.662386510487437</v>
      </c>
      <c r="J1760" s="7">
        <f t="shared" si="382"/>
        <v>1659150.1997056839</v>
      </c>
      <c r="K1760" s="3">
        <f t="shared" si="378"/>
        <v>119.29931388548329</v>
      </c>
      <c r="L1760" s="7">
        <f t="shared" si="379"/>
        <v>69825.761866516681</v>
      </c>
      <c r="M1760" s="27">
        <f t="shared" si="373"/>
        <v>27.865098223923539</v>
      </c>
      <c r="N1760" s="9"/>
      <c r="O1760" s="10">
        <f t="shared" si="374"/>
        <v>30.586141859448894</v>
      </c>
      <c r="P1760" s="10"/>
      <c r="Q1760" s="29">
        <f t="shared" si="375"/>
        <v>2.9079989463697931E-2</v>
      </c>
      <c r="R1760" s="6">
        <f t="shared" si="380"/>
        <v>1.007357647465936</v>
      </c>
      <c r="S1760" s="6">
        <f t="shared" si="383"/>
        <v>49.4468253305144</v>
      </c>
      <c r="T1760" s="13"/>
      <c r="U1760" s="67"/>
      <c r="Y1760" s="28"/>
      <c r="Z1760" s="28"/>
    </row>
    <row r="1761" spans="1:26" x14ac:dyDescent="0.35">
      <c r="A1761" s="1">
        <v>2017.01</v>
      </c>
      <c r="B1761" s="2">
        <v>2275.12</v>
      </c>
      <c r="C1761" s="3">
        <f>C1760*2/3+C1763/3</f>
        <v>45.926666666666669</v>
      </c>
      <c r="D1761" s="4">
        <f>D1760*2/3+D1763/3</f>
        <v>96.463333333333338</v>
      </c>
      <c r="E1761" s="5">
        <v>242.839</v>
      </c>
      <c r="F1761" s="33">
        <f t="shared" si="381"/>
        <v>2017.041666666534</v>
      </c>
      <c r="G1761" s="6">
        <v>2.4300000000000002</v>
      </c>
      <c r="H1761" s="3">
        <f t="shared" si="376"/>
        <v>2854.0206905810019</v>
      </c>
      <c r="I1761" s="3">
        <f t="shared" si="377"/>
        <v>57.612634461515661</v>
      </c>
      <c r="J1761" s="7">
        <f t="shared" si="382"/>
        <v>1673265.3338540718</v>
      </c>
      <c r="K1761" s="3">
        <f t="shared" si="378"/>
        <v>121.00827614180591</v>
      </c>
      <c r="L1761" s="7">
        <f t="shared" si="379"/>
        <v>70945.15966396351</v>
      </c>
      <c r="M1761" s="27">
        <f t="shared" si="373"/>
        <v>28.063573742124461</v>
      </c>
      <c r="N1761" s="9"/>
      <c r="O1761" s="10">
        <f t="shared" si="374"/>
        <v>30.792138471115802</v>
      </c>
      <c r="P1761" s="10"/>
      <c r="Q1761" s="29">
        <f t="shared" si="375"/>
        <v>2.9707513831380636E-2</v>
      </c>
      <c r="R1761" s="6">
        <f t="shared" si="380"/>
        <v>1.0029058632521781</v>
      </c>
      <c r="S1761" s="6">
        <f t="shared" si="383"/>
        <v>49.522036685233282</v>
      </c>
      <c r="T1761" s="13"/>
      <c r="U1761" s="67"/>
      <c r="Y1761" s="28"/>
      <c r="Z1761" s="28"/>
    </row>
    <row r="1762" spans="1:26" x14ac:dyDescent="0.35">
      <c r="A1762" s="1">
        <v>2017.02</v>
      </c>
      <c r="B1762" s="2">
        <v>2329.91</v>
      </c>
      <c r="C1762" s="3">
        <f>C1760/3+C1763*2/3</f>
        <v>46.153333333333336</v>
      </c>
      <c r="D1762" s="4">
        <f>D1760/3+D1763*2/3</f>
        <v>98.376666666666665</v>
      </c>
      <c r="E1762" s="5">
        <v>243.60300000000001</v>
      </c>
      <c r="F1762" s="33">
        <f t="shared" si="381"/>
        <v>2017.1249999998672</v>
      </c>
      <c r="G1762" s="6">
        <v>2.42</v>
      </c>
      <c r="H1762" s="3">
        <f t="shared" si="376"/>
        <v>2913.5854377409146</v>
      </c>
      <c r="I1762" s="3">
        <f t="shared" si="377"/>
        <v>57.715396690516954</v>
      </c>
      <c r="J1762" s="7">
        <f t="shared" si="382"/>
        <v>1711006.9631540775</v>
      </c>
      <c r="K1762" s="3">
        <f t="shared" si="378"/>
        <v>123.02141430934759</v>
      </c>
      <c r="L1762" s="7">
        <f t="shared" si="379"/>
        <v>72244.490850957474</v>
      </c>
      <c r="M1762" s="27">
        <f t="shared" si="373"/>
        <v>28.655106525184141</v>
      </c>
      <c r="N1762" s="9"/>
      <c r="O1762" s="10">
        <f t="shared" si="374"/>
        <v>31.42748536210971</v>
      </c>
      <c r="P1762" s="10"/>
      <c r="Q1762" s="29">
        <f t="shared" si="375"/>
        <v>2.8848426114245387E-2</v>
      </c>
      <c r="R1762" s="6">
        <f t="shared" si="380"/>
        <v>0.99674665450456046</v>
      </c>
      <c r="S1762" s="6">
        <f t="shared" si="383"/>
        <v>49.510176125895683</v>
      </c>
      <c r="T1762" s="13"/>
      <c r="U1762" s="67"/>
      <c r="Y1762" s="28"/>
      <c r="Z1762" s="28"/>
    </row>
    <row r="1763" spans="1:26" x14ac:dyDescent="0.35">
      <c r="A1763" s="1">
        <v>2017.03</v>
      </c>
      <c r="B1763" s="2">
        <v>2366.8200000000002</v>
      </c>
      <c r="C1763" s="3">
        <v>46.38</v>
      </c>
      <c r="D1763" s="4">
        <v>100.29</v>
      </c>
      <c r="E1763" s="5">
        <v>243.80099999999999</v>
      </c>
      <c r="F1763" s="33">
        <f t="shared" si="381"/>
        <v>2017.2083333332005</v>
      </c>
      <c r="G1763" s="6">
        <v>2.48</v>
      </c>
      <c r="H1763" s="3">
        <f t="shared" si="376"/>
        <v>2957.3381970541554</v>
      </c>
      <c r="I1763" s="3">
        <f t="shared" si="377"/>
        <v>57.951743512126704</v>
      </c>
      <c r="J1763" s="7">
        <f t="shared" si="382"/>
        <v>1739536.8497862308</v>
      </c>
      <c r="K1763" s="3">
        <f t="shared" si="378"/>
        <v>125.31221122965043</v>
      </c>
      <c r="L1763" s="7">
        <f t="shared" si="379"/>
        <v>73709.935975300657</v>
      </c>
      <c r="M1763" s="27">
        <f t="shared" si="373"/>
        <v>29.08692174246465</v>
      </c>
      <c r="N1763" s="9"/>
      <c r="O1763" s="10">
        <f t="shared" si="374"/>
        <v>31.886026295005689</v>
      </c>
      <c r="P1763" s="10"/>
      <c r="Q1763" s="29">
        <f t="shared" si="375"/>
        <v>2.6890511033075316E-2</v>
      </c>
      <c r="R1763" s="6">
        <f t="shared" si="380"/>
        <v>1.0180137495984991</v>
      </c>
      <c r="S1763" s="6">
        <f t="shared" si="383"/>
        <v>49.309024147523175</v>
      </c>
      <c r="T1763" s="13"/>
      <c r="U1763" s="67"/>
      <c r="Y1763" s="28"/>
      <c r="Z1763" s="28"/>
    </row>
    <row r="1764" spans="1:26" x14ac:dyDescent="0.35">
      <c r="A1764" s="1">
        <v>2017.04</v>
      </c>
      <c r="B1764" s="2">
        <v>2359.31</v>
      </c>
      <c r="C1764" s="3">
        <f>C1763*2/3+C1766/3</f>
        <v>46.660000000000004</v>
      </c>
      <c r="D1764" s="4">
        <f>D1763*2/3+D1766/3</f>
        <v>101.53333333333333</v>
      </c>
      <c r="E1764" s="5">
        <v>244.524</v>
      </c>
      <c r="F1764" s="33">
        <f t="shared" si="381"/>
        <v>2017.2916666665337</v>
      </c>
      <c r="G1764" s="6">
        <v>2.2999999999999998</v>
      </c>
      <c r="H1764" s="3">
        <f t="shared" si="376"/>
        <v>2939.2380543014187</v>
      </c>
      <c r="I1764" s="3">
        <f t="shared" si="377"/>
        <v>58.129218972370815</v>
      </c>
      <c r="J1764" s="7">
        <f t="shared" si="382"/>
        <v>1731739.5095552639</v>
      </c>
      <c r="K1764" s="3">
        <f t="shared" si="378"/>
        <v>126.49064222734783</v>
      </c>
      <c r="L1764" s="7">
        <f t="shared" si="379"/>
        <v>74525.723567559064</v>
      </c>
      <c r="M1764" s="27">
        <f t="shared" si="373"/>
        <v>28.904245956275169</v>
      </c>
      <c r="N1764" s="9"/>
      <c r="O1764" s="10">
        <f t="shared" si="374"/>
        <v>31.670821333081523</v>
      </c>
      <c r="P1764" s="10"/>
      <c r="Q1764" s="29">
        <f t="shared" si="375"/>
        <v>2.8550370848229589E-2</v>
      </c>
      <c r="R1764" s="6">
        <f t="shared" si="380"/>
        <v>1.0019166666666666</v>
      </c>
      <c r="S1764" s="6">
        <f t="shared" si="383"/>
        <v>50.048843047509614</v>
      </c>
      <c r="T1764" s="13"/>
      <c r="U1764" s="67"/>
      <c r="Y1764" s="28"/>
      <c r="Z1764" s="28"/>
    </row>
    <row r="1765" spans="1:26" x14ac:dyDescent="0.35">
      <c r="A1765" s="1">
        <v>2017.05</v>
      </c>
      <c r="B1765" s="2">
        <v>2395.35</v>
      </c>
      <c r="C1765" s="3">
        <f>C1763/3+C1766*2/3</f>
        <v>46.94</v>
      </c>
      <c r="D1765" s="4">
        <f>D1763/3+D1766*2/3</f>
        <v>102.77666666666667</v>
      </c>
      <c r="E1765" s="5">
        <v>244.733</v>
      </c>
      <c r="F1765" s="33">
        <f t="shared" si="381"/>
        <v>2017.374999999867</v>
      </c>
      <c r="G1765" s="6">
        <v>2.2999999999999998</v>
      </c>
      <c r="H1765" s="3">
        <f t="shared" si="376"/>
        <v>2981.5884051190483</v>
      </c>
      <c r="I1765" s="3">
        <f t="shared" si="377"/>
        <v>58.428104342283227</v>
      </c>
      <c r="J1765" s="7">
        <f t="shared" si="382"/>
        <v>1759560.1994665747</v>
      </c>
      <c r="K1765" s="3">
        <f t="shared" si="378"/>
        <v>127.93024720818198</v>
      </c>
      <c r="L1765" s="7">
        <f t="shared" si="379"/>
        <v>75496.997140505424</v>
      </c>
      <c r="M1765" s="27">
        <f t="shared" si="373"/>
        <v>29.313344980271438</v>
      </c>
      <c r="N1765" s="9"/>
      <c r="O1765" s="10">
        <f t="shared" si="374"/>
        <v>32.103121568919015</v>
      </c>
      <c r="P1765" s="10"/>
      <c r="Q1765" s="29">
        <f t="shared" si="375"/>
        <v>2.7535015841958339E-2</v>
      </c>
      <c r="R1765" s="6">
        <f t="shared" si="380"/>
        <v>1.0117137776044203</v>
      </c>
      <c r="S1765" s="6">
        <f t="shared" si="383"/>
        <v>50.101946769210365</v>
      </c>
      <c r="T1765" s="13"/>
      <c r="U1765" s="67"/>
      <c r="Y1765" s="28"/>
      <c r="Z1765" s="28"/>
    </row>
    <row r="1766" spans="1:26" x14ac:dyDescent="0.35">
      <c r="A1766" s="1">
        <v>2017.06</v>
      </c>
      <c r="B1766" s="2">
        <v>2433.9899999999998</v>
      </c>
      <c r="C1766" s="3">
        <v>47.22</v>
      </c>
      <c r="D1766" s="4">
        <v>104.02</v>
      </c>
      <c r="E1766" s="5">
        <v>244.95500000000001</v>
      </c>
      <c r="F1766" s="33">
        <f t="shared" si="381"/>
        <v>2017.4583333332002</v>
      </c>
      <c r="G1766" s="6">
        <v>2.19</v>
      </c>
      <c r="H1766" s="3">
        <f t="shared" si="376"/>
        <v>3026.9393958482165</v>
      </c>
      <c r="I1766" s="3">
        <f t="shared" si="377"/>
        <v>58.723362985038072</v>
      </c>
      <c r="J1766" s="7">
        <f t="shared" si="382"/>
        <v>1789211.6449284106</v>
      </c>
      <c r="K1766" s="3">
        <f t="shared" si="378"/>
        <v>129.36052981159804</v>
      </c>
      <c r="L1766" s="7">
        <f t="shared" si="379"/>
        <v>76464.486421658803</v>
      </c>
      <c r="M1766" s="27">
        <f t="shared" si="373"/>
        <v>29.748503240632765</v>
      </c>
      <c r="N1766" s="9"/>
      <c r="O1766" s="10">
        <f t="shared" si="374"/>
        <v>32.562583794402173</v>
      </c>
      <c r="P1766" s="10"/>
      <c r="Q1766" s="29">
        <f t="shared" si="375"/>
        <v>2.8031372275517264E-2</v>
      </c>
      <c r="R1766" s="6">
        <f t="shared" si="380"/>
        <v>0.9903187178348567</v>
      </c>
      <c r="S1766" s="6">
        <f t="shared" si="383"/>
        <v>50.642891106865946</v>
      </c>
      <c r="T1766" s="13"/>
      <c r="U1766" s="67"/>
      <c r="Y1766" s="28"/>
      <c r="Z1766" s="28"/>
    </row>
    <row r="1767" spans="1:26" x14ac:dyDescent="0.35">
      <c r="A1767" s="1">
        <v>2017.07</v>
      </c>
      <c r="B1767" s="2">
        <v>2454.1</v>
      </c>
      <c r="C1767" s="3">
        <f>C1766*2/3+C1769/3</f>
        <v>47.536666666666669</v>
      </c>
      <c r="D1767" s="4">
        <f>D1766*2/3+D1769/3</f>
        <v>105.03999999999999</v>
      </c>
      <c r="E1767" s="5">
        <v>244.786</v>
      </c>
      <c r="F1767" s="33">
        <f t="shared" si="381"/>
        <v>2017.5416666665335</v>
      </c>
      <c r="G1767" s="6">
        <v>2.3199999999999998</v>
      </c>
      <c r="H1767" s="3">
        <f t="shared" si="376"/>
        <v>3054.0554970464</v>
      </c>
      <c r="I1767" s="3">
        <f t="shared" si="377"/>
        <v>59.157987915975596</v>
      </c>
      <c r="J1767" s="7">
        <f t="shared" si="382"/>
        <v>1808153.8667361243</v>
      </c>
      <c r="K1767" s="3">
        <f t="shared" si="378"/>
        <v>130.71920028106183</v>
      </c>
      <c r="L1767" s="7">
        <f t="shared" si="379"/>
        <v>77392.315782552658</v>
      </c>
      <c r="M1767" s="27">
        <f t="shared" si="373"/>
        <v>30.002220744018572</v>
      </c>
      <c r="N1767" s="9"/>
      <c r="O1767" s="10">
        <f t="shared" si="374"/>
        <v>32.822440838488525</v>
      </c>
      <c r="P1767" s="10"/>
      <c r="Q1767" s="29">
        <f t="shared" si="375"/>
        <v>2.640281656600614E-2</v>
      </c>
      <c r="R1767" s="6">
        <f t="shared" si="380"/>
        <v>1.0117210216151993</v>
      </c>
      <c r="S1767" s="6">
        <f t="shared" si="383"/>
        <v>50.187228293382596</v>
      </c>
      <c r="T1767" s="13"/>
      <c r="U1767" s="67"/>
      <c r="Y1767" s="28"/>
      <c r="Z1767" s="28"/>
    </row>
    <row r="1768" spans="1:26" x14ac:dyDescent="0.35">
      <c r="A1768" s="1">
        <v>2017.08</v>
      </c>
      <c r="B1768" s="2">
        <v>2456.2199999999998</v>
      </c>
      <c r="C1768" s="3">
        <f>C1766/3+C1769*2/3</f>
        <v>47.853333333333339</v>
      </c>
      <c r="D1768" s="4">
        <f>D1766/3+D1769*2/3</f>
        <v>106.06</v>
      </c>
      <c r="E1768" s="5">
        <v>245.51900000000001</v>
      </c>
      <c r="F1768" s="33">
        <f t="shared" si="381"/>
        <v>2017.6249999998668</v>
      </c>
      <c r="G1768" s="6">
        <v>2.21</v>
      </c>
      <c r="H1768" s="3">
        <f t="shared" si="376"/>
        <v>3047.5679779568991</v>
      </c>
      <c r="I1768" s="3">
        <f t="shared" si="377"/>
        <v>59.374276858410155</v>
      </c>
      <c r="J1768" s="7">
        <f t="shared" si="382"/>
        <v>1807242.3092875509</v>
      </c>
      <c r="K1768" s="3">
        <f t="shared" si="378"/>
        <v>131.59450690170618</v>
      </c>
      <c r="L1768" s="7">
        <f t="shared" si="379"/>
        <v>78037.03223776276</v>
      </c>
      <c r="M1768" s="27">
        <f t="shared" si="373"/>
        <v>29.914959397497494</v>
      </c>
      <c r="N1768" s="9"/>
      <c r="O1768" s="10">
        <f t="shared" si="374"/>
        <v>32.710126862242063</v>
      </c>
      <c r="P1768" s="10"/>
      <c r="Q1768" s="29">
        <f t="shared" si="375"/>
        <v>2.8090568896086635E-2</v>
      </c>
      <c r="R1768" s="6">
        <f t="shared" si="380"/>
        <v>1.0027318846719444</v>
      </c>
      <c r="S1768" s="6">
        <f t="shared" si="383"/>
        <v>50.62388307804467</v>
      </c>
      <c r="T1768" s="13"/>
      <c r="U1768" s="67"/>
      <c r="Y1768" s="28"/>
      <c r="Z1768" s="28"/>
    </row>
    <row r="1769" spans="1:26" x14ac:dyDescent="0.35">
      <c r="A1769" s="1">
        <v>2017.09</v>
      </c>
      <c r="B1769" s="2">
        <v>2492.84</v>
      </c>
      <c r="C1769" s="3">
        <v>48.17</v>
      </c>
      <c r="D1769" s="4">
        <v>107.08</v>
      </c>
      <c r="E1769" s="5">
        <v>246.81899999999999</v>
      </c>
      <c r="F1769" s="33">
        <f t="shared" si="381"/>
        <v>2017.7083333332</v>
      </c>
      <c r="G1769" s="6">
        <v>2.2000000000000002</v>
      </c>
      <c r="H1769" s="3">
        <f t="shared" si="376"/>
        <v>3076.7135283750445</v>
      </c>
      <c r="I1769" s="3">
        <f t="shared" si="377"/>
        <v>59.452387903686514</v>
      </c>
      <c r="J1769" s="7">
        <f t="shared" si="382"/>
        <v>1827463.9455308996</v>
      </c>
      <c r="K1769" s="3">
        <f t="shared" si="378"/>
        <v>132.16030094927862</v>
      </c>
      <c r="L1769" s="7">
        <f t="shared" si="379"/>
        <v>78498.75615260053</v>
      </c>
      <c r="M1769" s="27">
        <f t="shared" si="373"/>
        <v>30.168114410678907</v>
      </c>
      <c r="N1769" s="9"/>
      <c r="O1769" s="10">
        <f t="shared" si="374"/>
        <v>32.970280770701365</v>
      </c>
      <c r="P1769" s="10"/>
      <c r="Q1769" s="29">
        <f t="shared" si="375"/>
        <v>2.816721133662203E-2</v>
      </c>
      <c r="R1769" s="6">
        <f t="shared" si="380"/>
        <v>0.98769891518516217</v>
      </c>
      <c r="S1769" s="6">
        <f t="shared" si="383"/>
        <v>50.494816387392703</v>
      </c>
      <c r="T1769" s="13"/>
      <c r="U1769" s="67"/>
      <c r="Y1769" s="28"/>
      <c r="Z1769" s="28"/>
    </row>
    <row r="1770" spans="1:26" x14ac:dyDescent="0.35">
      <c r="A1770" s="1">
        <v>2017.1</v>
      </c>
      <c r="B1770" s="2">
        <v>2557</v>
      </c>
      <c r="C1770" s="3">
        <f>C1769*2/3+C1772/3</f>
        <v>48.423333333333332</v>
      </c>
      <c r="D1770" s="4">
        <f>D1769*2/3+D1772/3</f>
        <v>108.01333333333334</v>
      </c>
      <c r="E1770" s="5">
        <v>246.66300000000001</v>
      </c>
      <c r="F1770" s="33">
        <f t="shared" si="381"/>
        <v>2017.7916666665333</v>
      </c>
      <c r="G1770" s="6">
        <v>2.36</v>
      </c>
      <c r="H1770" s="3">
        <f t="shared" si="376"/>
        <v>3157.8970214422106</v>
      </c>
      <c r="I1770" s="3">
        <f t="shared" si="377"/>
        <v>59.802854947843819</v>
      </c>
      <c r="J1770" s="7">
        <f t="shared" si="382"/>
        <v>1878644.272159192</v>
      </c>
      <c r="K1770" s="3">
        <f t="shared" si="378"/>
        <v>133.39655205685492</v>
      </c>
      <c r="L1770" s="7">
        <f t="shared" si="379"/>
        <v>79358.087596201891</v>
      </c>
      <c r="M1770" s="27">
        <f t="shared" si="373"/>
        <v>30.920393290333834</v>
      </c>
      <c r="N1770" s="9"/>
      <c r="O1770" s="10">
        <f t="shared" si="374"/>
        <v>33.775350452959351</v>
      </c>
      <c r="P1770" s="10"/>
      <c r="Q1770" s="29">
        <f t="shared" si="375"/>
        <v>2.5479157179329286E-2</v>
      </c>
      <c r="R1770" s="6">
        <f t="shared" si="380"/>
        <v>1.0028504917557177</v>
      </c>
      <c r="S1770" s="6">
        <f t="shared" si="383"/>
        <v>49.905217566999767</v>
      </c>
      <c r="T1770" s="13"/>
      <c r="U1770" s="67"/>
      <c r="Y1770" s="28"/>
      <c r="Z1770" s="28"/>
    </row>
    <row r="1771" spans="1:26" x14ac:dyDescent="0.35">
      <c r="A1771" s="1">
        <v>2017.11</v>
      </c>
      <c r="B1771" s="2">
        <v>2593.61</v>
      </c>
      <c r="C1771" s="3">
        <f>C1769/3+C1772*2/3</f>
        <v>48.676666666666662</v>
      </c>
      <c r="D1771" s="4">
        <f>D1769/3+D1772*2/3</f>
        <v>108.94666666666666</v>
      </c>
      <c r="E1771" s="5">
        <v>246.66900000000001</v>
      </c>
      <c r="F1771" s="33">
        <f t="shared" si="381"/>
        <v>2017.8749999998665</v>
      </c>
      <c r="G1771" s="6">
        <v>2.35</v>
      </c>
      <c r="H1771" s="3">
        <f t="shared" si="376"/>
        <v>3203.032487625117</v>
      </c>
      <c r="I1771" s="3">
        <f t="shared" si="377"/>
        <v>60.114259554301512</v>
      </c>
      <c r="J1771" s="7">
        <f t="shared" si="382"/>
        <v>1908475.7053856922</v>
      </c>
      <c r="K1771" s="3">
        <f t="shared" si="378"/>
        <v>134.54594667347743</v>
      </c>
      <c r="L1771" s="7">
        <f t="shared" si="379"/>
        <v>80167.051528983386</v>
      </c>
      <c r="M1771" s="27">
        <f t="shared" si="373"/>
        <v>31.298913333880261</v>
      </c>
      <c r="N1771" s="9"/>
      <c r="O1771" s="10">
        <f t="shared" si="374"/>
        <v>34.172935972227116</v>
      </c>
      <c r="P1771" s="10"/>
      <c r="Q1771" s="29">
        <f t="shared" si="375"/>
        <v>2.4588565855586088E-2</v>
      </c>
      <c r="R1771" s="6">
        <f t="shared" si="380"/>
        <v>0.99754979283024348</v>
      </c>
      <c r="S1771" s="6">
        <f t="shared" si="383"/>
        <v>50.04625461881735</v>
      </c>
      <c r="T1771" s="13"/>
      <c r="U1771" s="67"/>
      <c r="Y1771" s="28"/>
      <c r="Z1771" s="28"/>
    </row>
    <row r="1772" spans="1:26" x14ac:dyDescent="0.35">
      <c r="A1772" s="1">
        <v>2017.12</v>
      </c>
      <c r="B1772" s="2">
        <v>2664.34</v>
      </c>
      <c r="C1772" s="3">
        <v>48.93</v>
      </c>
      <c r="D1772" s="4">
        <v>109.88</v>
      </c>
      <c r="E1772" s="5">
        <v>246.524</v>
      </c>
      <c r="F1772" s="33">
        <f t="shared" si="381"/>
        <v>2017.9583333331998</v>
      </c>
      <c r="G1772" s="6">
        <v>2.4</v>
      </c>
      <c r="H1772" s="3">
        <f t="shared" si="376"/>
        <v>3292.317299167627</v>
      </c>
      <c r="I1772" s="3">
        <f t="shared" si="377"/>
        <v>60.462660714575456</v>
      </c>
      <c r="J1772" s="7">
        <f t="shared" si="382"/>
        <v>1964676.7755608144</v>
      </c>
      <c r="K1772" s="3">
        <f t="shared" si="378"/>
        <v>135.7784009670458</v>
      </c>
      <c r="L1772" s="7">
        <f t="shared" si="379"/>
        <v>81025.201024877562</v>
      </c>
      <c r="M1772" s="27">
        <f t="shared" si="373"/>
        <v>32.086132007705999</v>
      </c>
      <c r="N1772" s="9"/>
      <c r="O1772" s="10">
        <f t="shared" si="374"/>
        <v>35.017141106605806</v>
      </c>
      <c r="P1772" s="10"/>
      <c r="Q1772" s="29">
        <f t="shared" si="375"/>
        <v>2.3313129772496808E-2</v>
      </c>
      <c r="R1772" s="6">
        <f t="shared" si="380"/>
        <v>0.98626540285410402</v>
      </c>
      <c r="S1772" s="6">
        <f t="shared" si="383"/>
        <v>49.952994909684698</v>
      </c>
      <c r="T1772" s="13"/>
      <c r="U1772" s="67"/>
      <c r="Y1772" s="28"/>
      <c r="Z1772" s="28"/>
    </row>
    <row r="1773" spans="1:26" x14ac:dyDescent="0.35">
      <c r="A1773" s="1">
        <v>2018.01</v>
      </c>
      <c r="B1773" s="2">
        <v>2789.8</v>
      </c>
      <c r="C1773" s="3">
        <f>C1772*2/3+C1775/3</f>
        <v>49.286666666666662</v>
      </c>
      <c r="D1773" s="4">
        <f>D1772*2/3+D1775/3</f>
        <v>111.73333333333332</v>
      </c>
      <c r="E1773" s="5">
        <v>247.86699999999999</v>
      </c>
      <c r="F1773" s="33">
        <f t="shared" si="381"/>
        <v>2018.041666666533</v>
      </c>
      <c r="G1773" s="6">
        <v>2.58</v>
      </c>
      <c r="H1773" s="3">
        <f t="shared" si="376"/>
        <v>3428.6693436399364</v>
      </c>
      <c r="I1773" s="3">
        <f t="shared" si="377"/>
        <v>60.573404204674283</v>
      </c>
      <c r="J1773" s="7">
        <f t="shared" si="382"/>
        <v>2049056.5400861483</v>
      </c>
      <c r="K1773" s="3">
        <f t="shared" si="378"/>
        <v>137.32047267284469</v>
      </c>
      <c r="L1773" s="7">
        <f t="shared" si="379"/>
        <v>82066.06832471583</v>
      </c>
      <c r="M1773" s="27">
        <f t="shared" si="373"/>
        <v>33.307343828030668</v>
      </c>
      <c r="N1773" s="9"/>
      <c r="O1773" s="10">
        <f t="shared" si="374"/>
        <v>36.333940411695878</v>
      </c>
      <c r="P1773" s="10"/>
      <c r="Q1773" s="29">
        <f t="shared" si="375"/>
        <v>2.0418663333554896E-2</v>
      </c>
      <c r="R1773" s="6">
        <f t="shared" si="380"/>
        <v>0.97799847417367836</v>
      </c>
      <c r="S1773" s="6">
        <f t="shared" si="383"/>
        <v>48.999971277655213</v>
      </c>
      <c r="T1773" s="13"/>
      <c r="U1773" s="67"/>
      <c r="Y1773" s="28"/>
      <c r="Z1773" s="28"/>
    </row>
    <row r="1774" spans="1:26" x14ac:dyDescent="0.35">
      <c r="A1774" s="1">
        <v>2018.02</v>
      </c>
      <c r="B1774" s="2">
        <v>2705.16</v>
      </c>
      <c r="C1774" s="3">
        <f>C1772/3+C1775*2/3</f>
        <v>49.643333333333331</v>
      </c>
      <c r="D1774" s="4">
        <f>D1772/3+D1775*2/3</f>
        <v>113.58666666666666</v>
      </c>
      <c r="E1774" s="5">
        <v>248.99100000000001</v>
      </c>
      <c r="F1774" s="33">
        <f t="shared" si="381"/>
        <v>2018.1249999998663</v>
      </c>
      <c r="G1774" s="6">
        <v>2.86</v>
      </c>
      <c r="H1774" s="3">
        <f t="shared" si="376"/>
        <v>3309.6384433172284</v>
      </c>
      <c r="I1774" s="3">
        <f t="shared" si="377"/>
        <v>60.736327778915701</v>
      </c>
      <c r="J1774" s="7">
        <f t="shared" si="382"/>
        <v>1980945.5596342827</v>
      </c>
      <c r="K1774" s="3">
        <f t="shared" si="378"/>
        <v>138.9680457526577</v>
      </c>
      <c r="L1774" s="7">
        <f t="shared" si="379"/>
        <v>83177.705927557967</v>
      </c>
      <c r="M1774" s="27">
        <f t="shared" si="373"/>
        <v>32.035382339250283</v>
      </c>
      <c r="N1774" s="9"/>
      <c r="O1774" s="10">
        <f t="shared" si="374"/>
        <v>34.934084784156326</v>
      </c>
      <c r="P1774" s="10"/>
      <c r="Q1774" s="29">
        <f t="shared" si="375"/>
        <v>1.897583759665545E-2</v>
      </c>
      <c r="R1774" s="6">
        <f t="shared" si="380"/>
        <v>1.0041100839387809</v>
      </c>
      <c r="S1774" s="6">
        <f t="shared" si="383"/>
        <v>47.705567186833449</v>
      </c>
      <c r="T1774" s="13"/>
      <c r="U1774" s="67"/>
      <c r="Y1774" s="28"/>
      <c r="Z1774" s="28"/>
    </row>
    <row r="1775" spans="1:26" x14ac:dyDescent="0.35">
      <c r="A1775" s="1">
        <v>2018.03</v>
      </c>
      <c r="B1775" s="2">
        <v>2702.77</v>
      </c>
      <c r="C1775" s="3">
        <v>50</v>
      </c>
      <c r="D1775" s="4">
        <v>115.44</v>
      </c>
      <c r="E1775" s="5">
        <v>249.554</v>
      </c>
      <c r="F1775" s="33">
        <f t="shared" si="381"/>
        <v>2018.2083333331996</v>
      </c>
      <c r="G1775" s="6">
        <v>2.84</v>
      </c>
      <c r="H1775" s="3">
        <f t="shared" si="376"/>
        <v>3299.2543590966284</v>
      </c>
      <c r="I1775" s="3">
        <f t="shared" si="377"/>
        <v>61.034685879609228</v>
      </c>
      <c r="J1775" s="7">
        <f t="shared" si="382"/>
        <v>1977774.5869708539</v>
      </c>
      <c r="K1775" s="3">
        <f t="shared" si="378"/>
        <v>140.91688275884178</v>
      </c>
      <c r="L1775" s="7">
        <f t="shared" si="379"/>
        <v>84474.186971113115</v>
      </c>
      <c r="M1775" s="27">
        <f t="shared" si="373"/>
        <v>31.808409057643111</v>
      </c>
      <c r="N1775" s="9"/>
      <c r="O1775" s="10">
        <f t="shared" si="374"/>
        <v>34.675728647302499</v>
      </c>
      <c r="P1775" s="10"/>
      <c r="Q1775" s="29">
        <f t="shared" si="375"/>
        <v>1.8751132383798639E-2</v>
      </c>
      <c r="R1775" s="6">
        <f t="shared" si="380"/>
        <v>0.99978023319015985</v>
      </c>
      <c r="S1775" s="6">
        <f t="shared" si="383"/>
        <v>47.793573784582307</v>
      </c>
      <c r="T1775" s="13"/>
      <c r="U1775" s="67"/>
      <c r="Y1775" s="28"/>
      <c r="Z1775" s="28"/>
    </row>
    <row r="1776" spans="1:26" x14ac:dyDescent="0.35">
      <c r="A1776" s="1">
        <v>2018.04</v>
      </c>
      <c r="B1776" s="2">
        <v>2653.63</v>
      </c>
      <c r="C1776" s="3">
        <f>C1775*2/3+C1778/3</f>
        <v>50.33</v>
      </c>
      <c r="D1776" s="4">
        <f>D1775*2/3+D1778/3</f>
        <v>117.78666666666666</v>
      </c>
      <c r="E1776" s="5">
        <v>250.54599999999999</v>
      </c>
      <c r="F1776" s="33">
        <f t="shared" si="381"/>
        <v>2018.2916666665328</v>
      </c>
      <c r="G1776" s="6">
        <v>2.87</v>
      </c>
      <c r="H1776" s="3">
        <f t="shared" si="376"/>
        <v>3226.4440592545884</v>
      </c>
      <c r="I1776" s="3">
        <f t="shared" si="377"/>
        <v>61.194262011766305</v>
      </c>
      <c r="J1776" s="7">
        <f t="shared" si="382"/>
        <v>1937184.6107422938</v>
      </c>
      <c r="K1776" s="3">
        <f t="shared" si="378"/>
        <v>143.21216255697556</v>
      </c>
      <c r="L1776" s="7">
        <f t="shared" si="379"/>
        <v>85985.80737227833</v>
      </c>
      <c r="M1776" s="27">
        <f t="shared" si="373"/>
        <v>30.97017929332522</v>
      </c>
      <c r="N1776" s="9"/>
      <c r="O1776" s="10">
        <f t="shared" si="374"/>
        <v>33.753721250693481</v>
      </c>
      <c r="P1776" s="10"/>
      <c r="Q1776" s="29">
        <f t="shared" si="375"/>
        <v>1.9090860063881391E-2</v>
      </c>
      <c r="R1776" s="6">
        <f t="shared" si="380"/>
        <v>0.993298828410901</v>
      </c>
      <c r="S1776" s="6">
        <f t="shared" si="383"/>
        <v>47.593880311248526</v>
      </c>
      <c r="T1776" s="13"/>
      <c r="U1776" s="67"/>
      <c r="Y1776" s="28"/>
      <c r="Z1776" s="28"/>
    </row>
    <row r="1777" spans="1:26" x14ac:dyDescent="0.35">
      <c r="A1777" s="1">
        <v>2018.05</v>
      </c>
      <c r="B1777" s="2">
        <v>2701.49</v>
      </c>
      <c r="C1777" s="3">
        <f>C1775/3+C1778*2/3</f>
        <v>50.66</v>
      </c>
      <c r="D1777" s="4">
        <f>D1775/3+D1778*2/3</f>
        <v>120.13333333333333</v>
      </c>
      <c r="E1777" s="5">
        <v>251.58799999999999</v>
      </c>
      <c r="F1777" s="33">
        <f t="shared" si="381"/>
        <v>2018.3749999998661</v>
      </c>
      <c r="G1777" s="6">
        <v>2.976</v>
      </c>
      <c r="H1777" s="3">
        <f t="shared" si="376"/>
        <v>3271.0311986660731</v>
      </c>
      <c r="I1777" s="3">
        <f t="shared" si="377"/>
        <v>61.340386425425692</v>
      </c>
      <c r="J1777" s="7">
        <f t="shared" si="382"/>
        <v>1967024.218347501</v>
      </c>
      <c r="K1777" s="3">
        <f t="shared" si="378"/>
        <v>145.46042418557323</v>
      </c>
      <c r="L1777" s="7">
        <f t="shared" si="379"/>
        <v>87472.163916016638</v>
      </c>
      <c r="M1777" s="27">
        <f t="shared" si="373"/>
        <v>31.243615074864604</v>
      </c>
      <c r="N1777" s="9"/>
      <c r="O1777" s="10">
        <f t="shared" si="374"/>
        <v>34.04418706141891</v>
      </c>
      <c r="P1777" s="10"/>
      <c r="Q1777" s="29">
        <f t="shared" si="375"/>
        <v>1.7318266255325291E-2</v>
      </c>
      <c r="R1777" s="6">
        <f t="shared" si="380"/>
        <v>1.0081593472990933</v>
      </c>
      <c r="S1777" s="6">
        <f t="shared" si="383"/>
        <v>47.079147290191592</v>
      </c>
      <c r="T1777" s="13"/>
      <c r="U1777" s="67"/>
      <c r="Y1777" s="28"/>
      <c r="Z1777" s="28"/>
    </row>
    <row r="1778" spans="1:26" x14ac:dyDescent="0.35">
      <c r="A1778" s="1">
        <v>2018.06</v>
      </c>
      <c r="B1778" s="2">
        <v>2754.35</v>
      </c>
      <c r="C1778" s="3">
        <v>50.99</v>
      </c>
      <c r="D1778" s="4">
        <v>122.48</v>
      </c>
      <c r="E1778" s="5">
        <v>251.989</v>
      </c>
      <c r="F1778" s="33">
        <f t="shared" si="381"/>
        <v>2018.4583333331993</v>
      </c>
      <c r="G1778" s="6">
        <v>2.91</v>
      </c>
      <c r="H1778" s="3">
        <f t="shared" si="376"/>
        <v>3329.7282268273616</v>
      </c>
      <c r="I1778" s="3">
        <f t="shared" si="377"/>
        <v>61.641709400013497</v>
      </c>
      <c r="J1778" s="7">
        <f t="shared" si="382"/>
        <v>2005410.4935768531</v>
      </c>
      <c r="K1778" s="3">
        <f t="shared" si="378"/>
        <v>148.06582795280747</v>
      </c>
      <c r="L1778" s="7">
        <f t="shared" si="379"/>
        <v>89176.276527417707</v>
      </c>
      <c r="M1778" s="27">
        <f t="shared" si="373"/>
        <v>31.630556496454599</v>
      </c>
      <c r="N1778" s="9"/>
      <c r="O1778" s="10">
        <f t="shared" si="374"/>
        <v>34.458919633674292</v>
      </c>
      <c r="P1778" s="10"/>
      <c r="Q1778" s="29">
        <f t="shared" si="375"/>
        <v>1.6730979295013715E-2</v>
      </c>
      <c r="R1778" s="6">
        <f t="shared" si="380"/>
        <v>1.0041476505871525</v>
      </c>
      <c r="S1778" s="6">
        <f t="shared" si="383"/>
        <v>47.387752216668503</v>
      </c>
      <c r="T1778" s="13"/>
      <c r="U1778" s="67"/>
      <c r="Y1778" s="28"/>
      <c r="Z1778" s="28"/>
    </row>
    <row r="1779" spans="1:26" x14ac:dyDescent="0.35">
      <c r="A1779" s="1">
        <v>2018.07</v>
      </c>
      <c r="B1779" s="2">
        <v>2793.64</v>
      </c>
      <c r="C1779" s="3">
        <f>C1778*2/3+C1781/3</f>
        <v>51.44</v>
      </c>
      <c r="D1779" s="4">
        <f>D1778*2/3+D1781/3</f>
        <v>125.11666666666667</v>
      </c>
      <c r="E1779" s="5">
        <v>252.006</v>
      </c>
      <c r="F1779" s="33">
        <f t="shared" si="381"/>
        <v>2018.5416666665326</v>
      </c>
      <c r="G1779" s="6">
        <v>2.89</v>
      </c>
      <c r="H1779" s="3">
        <f t="shared" si="376"/>
        <v>3376.9980062379468</v>
      </c>
      <c r="I1779" s="3">
        <f t="shared" si="377"/>
        <v>62.181518535272971</v>
      </c>
      <c r="J1779" s="7">
        <f t="shared" si="382"/>
        <v>2037000.7396795226</v>
      </c>
      <c r="K1779" s="3">
        <f t="shared" si="378"/>
        <v>151.24308568049969</v>
      </c>
      <c r="L1779" s="7">
        <f t="shared" si="379"/>
        <v>91229.629639551378</v>
      </c>
      <c r="M1779" s="27">
        <f t="shared" si="373"/>
        <v>31.886366962158988</v>
      </c>
      <c r="N1779" s="9"/>
      <c r="O1779" s="10">
        <f t="shared" si="374"/>
        <v>34.731777571325331</v>
      </c>
      <c r="P1779" s="10"/>
      <c r="Q1779" s="29">
        <f t="shared" si="375"/>
        <v>1.6153150850947935E-2</v>
      </c>
      <c r="R1779" s="6">
        <f t="shared" si="380"/>
        <v>1.0024083333333333</v>
      </c>
      <c r="S1779" s="6">
        <f t="shared" si="383"/>
        <v>47.581090079413954</v>
      </c>
      <c r="T1779" s="13"/>
      <c r="U1779" s="67"/>
      <c r="Y1779" s="28"/>
      <c r="Z1779" s="28"/>
    </row>
    <row r="1780" spans="1:26" x14ac:dyDescent="0.35">
      <c r="A1780" s="1">
        <v>2018.08</v>
      </c>
      <c r="B1780" s="2">
        <v>2857.82</v>
      </c>
      <c r="C1780" s="3">
        <f>C1778/3+C1781*2/3</f>
        <v>51.89</v>
      </c>
      <c r="D1780" s="4">
        <f>D1778/3+D1781*2/3</f>
        <v>127.75333333333333</v>
      </c>
      <c r="E1780" s="5">
        <v>252.14599999999999</v>
      </c>
      <c r="F1780" s="33">
        <f t="shared" si="381"/>
        <v>2018.6249999998658</v>
      </c>
      <c r="G1780" s="6">
        <v>2.89</v>
      </c>
      <c r="H1780" s="3">
        <f t="shared" si="376"/>
        <v>3452.6617466864441</v>
      </c>
      <c r="I1780" s="3">
        <f t="shared" si="377"/>
        <v>62.690658626351407</v>
      </c>
      <c r="J1780" s="7">
        <f t="shared" si="382"/>
        <v>2085792.2515851327</v>
      </c>
      <c r="K1780" s="3">
        <f t="shared" si="378"/>
        <v>154.34458678702021</v>
      </c>
      <c r="L1780" s="7">
        <f t="shared" si="379"/>
        <v>93241.32128015034</v>
      </c>
      <c r="M1780" s="27">
        <f t="shared" si="373"/>
        <v>32.390276880301116</v>
      </c>
      <c r="N1780" s="9"/>
      <c r="O1780" s="10">
        <f t="shared" si="374"/>
        <v>35.274629408295617</v>
      </c>
      <c r="P1780" s="10"/>
      <c r="Q1780" s="29">
        <f t="shared" si="375"/>
        <v>1.6127083652587602E-2</v>
      </c>
      <c r="R1780" s="6">
        <f t="shared" si="380"/>
        <v>0.99298310639894383</v>
      </c>
      <c r="S1780" s="6">
        <f t="shared" si="383"/>
        <v>47.669198946914648</v>
      </c>
      <c r="T1780" s="13"/>
      <c r="U1780" s="67"/>
      <c r="Y1780" s="28"/>
      <c r="Z1780" s="28"/>
    </row>
    <row r="1781" spans="1:26" x14ac:dyDescent="0.35">
      <c r="A1781" s="1">
        <v>2018.09</v>
      </c>
      <c r="B1781" s="2">
        <v>2901.5</v>
      </c>
      <c r="C1781" s="3">
        <v>52.34</v>
      </c>
      <c r="D1781" s="4">
        <v>130.38999999999999</v>
      </c>
      <c r="E1781" s="5">
        <v>252.43899999999999</v>
      </c>
      <c r="F1781" s="33">
        <f t="shared" si="381"/>
        <v>2018.7083333331991</v>
      </c>
      <c r="G1781" s="6">
        <v>3</v>
      </c>
      <c r="H1781" s="3">
        <f t="shared" si="376"/>
        <v>3501.3648584410494</v>
      </c>
      <c r="I1781" s="3">
        <f t="shared" si="377"/>
        <v>63.160929412650198</v>
      </c>
      <c r="J1781" s="7">
        <f t="shared" si="382"/>
        <v>2118394.0419762284</v>
      </c>
      <c r="K1781" s="3">
        <f t="shared" si="378"/>
        <v>157.34722174465912</v>
      </c>
      <c r="L1781" s="7">
        <f t="shared" si="379"/>
        <v>95198.138594961376</v>
      </c>
      <c r="M1781" s="27">
        <f t="shared" si="373"/>
        <v>32.622891120500192</v>
      </c>
      <c r="N1781" s="9"/>
      <c r="O1781" s="10">
        <f t="shared" si="374"/>
        <v>35.522018512241395</v>
      </c>
      <c r="P1781" s="10"/>
      <c r="Q1781" s="29">
        <f t="shared" si="375"/>
        <v>1.5065111583944912E-2</v>
      </c>
      <c r="R1781" s="6">
        <f t="shared" si="380"/>
        <v>0.98973841038753507</v>
      </c>
      <c r="S1781" s="6">
        <f t="shared" si="383"/>
        <v>47.27976896800547</v>
      </c>
      <c r="T1781" s="13"/>
      <c r="U1781" s="67"/>
      <c r="Y1781" s="28"/>
      <c r="Z1781" s="28"/>
    </row>
    <row r="1782" spans="1:26" x14ac:dyDescent="0.35">
      <c r="A1782" s="1">
        <v>2018.1</v>
      </c>
      <c r="B1782" s="2">
        <v>2785.46</v>
      </c>
      <c r="C1782" s="3">
        <f>C1781*2/3+C1784/3</f>
        <v>52.81</v>
      </c>
      <c r="D1782" s="4">
        <f>D1781*2/3+D1784/3</f>
        <v>131.05666666666667</v>
      </c>
      <c r="E1782" s="5">
        <v>252.88499999999999</v>
      </c>
      <c r="F1782" s="33">
        <f t="shared" si="381"/>
        <v>2018.7916666665324</v>
      </c>
      <c r="G1782" s="6">
        <v>3.15</v>
      </c>
      <c r="H1782" s="3">
        <f t="shared" si="376"/>
        <v>3355.4061899282287</v>
      </c>
      <c r="I1782" s="3">
        <f t="shared" si="377"/>
        <v>63.615704727445291</v>
      </c>
      <c r="J1782" s="7">
        <f t="shared" si="382"/>
        <v>2033293.5954428019</v>
      </c>
      <c r="K1782" s="3">
        <f t="shared" si="378"/>
        <v>157.87279320639817</v>
      </c>
      <c r="L1782" s="7">
        <f t="shared" si="379"/>
        <v>95667.028416640504</v>
      </c>
      <c r="M1782" s="27">
        <f t="shared" si="373"/>
        <v>31.0379610780065</v>
      </c>
      <c r="N1782" s="9"/>
      <c r="O1782" s="10">
        <f t="shared" si="374"/>
        <v>33.793743849936085</v>
      </c>
      <c r="P1782" s="10"/>
      <c r="Q1782" s="29">
        <f t="shared" si="375"/>
        <v>1.6340087128316708E-2</v>
      </c>
      <c r="R1782" s="6">
        <f t="shared" si="380"/>
        <v>1.0051809433745449</v>
      </c>
      <c r="S1782" s="6">
        <f t="shared" si="383"/>
        <v>46.712074196252551</v>
      </c>
      <c r="T1782" s="13"/>
      <c r="U1782" s="67"/>
      <c r="Y1782" s="28"/>
      <c r="Z1782" s="28"/>
    </row>
    <row r="1783" spans="1:26" x14ac:dyDescent="0.35">
      <c r="A1783" s="1">
        <v>2018.11</v>
      </c>
      <c r="B1783" s="2">
        <v>2723.23</v>
      </c>
      <c r="C1783" s="3">
        <f>C1781/3+C1784*2/3</f>
        <v>53.28</v>
      </c>
      <c r="D1783" s="4">
        <f>D1781/3+D1784*2/3</f>
        <v>131.72333333333333</v>
      </c>
      <c r="E1783" s="5">
        <v>252.03800000000001</v>
      </c>
      <c r="F1783" s="33">
        <f t="shared" si="381"/>
        <v>2018.8749999998656</v>
      </c>
      <c r="G1783" s="6">
        <v>3.12</v>
      </c>
      <c r="H1783" s="3">
        <f t="shared" si="376"/>
        <v>3291.4672853696666</v>
      </c>
      <c r="I1783" s="3">
        <f t="shared" si="377"/>
        <v>64.397563542005571</v>
      </c>
      <c r="J1783" s="7">
        <f t="shared" si="382"/>
        <v>1997800.1373422509</v>
      </c>
      <c r="K1783" s="3">
        <f t="shared" si="378"/>
        <v>159.20911652211174</v>
      </c>
      <c r="L1783" s="7">
        <f t="shared" si="379"/>
        <v>96634.104877117396</v>
      </c>
      <c r="M1783" s="27">
        <f t="shared" si="373"/>
        <v>30.195583406705239</v>
      </c>
      <c r="N1783" s="9"/>
      <c r="O1783" s="10">
        <f t="shared" si="374"/>
        <v>32.880333947031993</v>
      </c>
      <c r="P1783" s="10"/>
      <c r="Q1783" s="29">
        <f t="shared" si="375"/>
        <v>1.9163540746558339E-2</v>
      </c>
      <c r="R1783" s="6">
        <f t="shared" si="380"/>
        <v>1.0276497972023233</v>
      </c>
      <c r="S1783" s="6">
        <f t="shared" si="383"/>
        <v>47.111880916102173</v>
      </c>
      <c r="T1783" s="13"/>
      <c r="U1783" s="67"/>
      <c r="Y1783" s="28"/>
      <c r="Z1783" s="28"/>
    </row>
    <row r="1784" spans="1:26" x14ac:dyDescent="0.35">
      <c r="A1784" s="1">
        <v>2018.12</v>
      </c>
      <c r="B1784" s="2">
        <v>2567.31</v>
      </c>
      <c r="C1784" s="3">
        <v>53.75</v>
      </c>
      <c r="D1784" s="4">
        <v>132.38999999999999</v>
      </c>
      <c r="E1784" s="5">
        <v>251.233</v>
      </c>
      <c r="F1784" s="33">
        <f t="shared" si="381"/>
        <v>2018.9583333331989</v>
      </c>
      <c r="G1784" s="6">
        <v>2.83</v>
      </c>
      <c r="H1784" s="3">
        <f t="shared" si="376"/>
        <v>3112.9552168305913</v>
      </c>
      <c r="I1784" s="3">
        <f t="shared" si="377"/>
        <v>65.173797829106846</v>
      </c>
      <c r="J1784" s="7">
        <f t="shared" si="382"/>
        <v>1892746.3563956572</v>
      </c>
      <c r="K1784" s="3">
        <f t="shared" si="378"/>
        <v>160.52761106224102</v>
      </c>
      <c r="L1784" s="7">
        <f t="shared" si="379"/>
        <v>97604.375834325052</v>
      </c>
      <c r="M1784" s="27">
        <f t="shared" si="373"/>
        <v>28.291857012072867</v>
      </c>
      <c r="N1784" s="9"/>
      <c r="O1784" s="10">
        <f t="shared" si="374"/>
        <v>30.818335095022316</v>
      </c>
      <c r="P1784" s="10"/>
      <c r="Q1784" s="29">
        <f t="shared" si="375"/>
        <v>2.5024375553964886E-2</v>
      </c>
      <c r="R1784" s="6">
        <f t="shared" si="380"/>
        <v>1.0127831755337824</v>
      </c>
      <c r="S1784" s="6">
        <f t="shared" si="383"/>
        <v>48.569644507754305</v>
      </c>
      <c r="T1784" s="13"/>
      <c r="U1784" s="67"/>
      <c r="Y1784" s="28"/>
      <c r="Z1784" s="28"/>
    </row>
    <row r="1785" spans="1:26" x14ac:dyDescent="0.35">
      <c r="A1785" s="1">
        <v>2019.01</v>
      </c>
      <c r="B1785" s="2">
        <v>2607.39</v>
      </c>
      <c r="C1785" s="3">
        <f>C1784*2/3+C1787/3</f>
        <v>54.146666666666668</v>
      </c>
      <c r="D1785" s="4">
        <f>D1784*2/3+D1787/3</f>
        <v>133.05666666666664</v>
      </c>
      <c r="E1785" s="5">
        <v>251.71199999999999</v>
      </c>
      <c r="F1785" s="33">
        <f t="shared" si="381"/>
        <v>2019.0416666665321</v>
      </c>
      <c r="G1785" s="6">
        <v>2.71</v>
      </c>
      <c r="H1785" s="3">
        <f t="shared" si="376"/>
        <v>3155.5373137156753</v>
      </c>
      <c r="I1785" s="3">
        <f t="shared" si="377"/>
        <v>65.52983139460973</v>
      </c>
      <c r="J1785" s="7">
        <f t="shared" si="382"/>
        <v>1921957.5233394995</v>
      </c>
      <c r="K1785" s="3">
        <f t="shared" si="378"/>
        <v>161.02895098366386</v>
      </c>
      <c r="L1785" s="7">
        <f t="shared" si="379"/>
        <v>98078.638611974413</v>
      </c>
      <c r="M1785" s="27">
        <f t="shared" si="373"/>
        <v>28.38016446354758</v>
      </c>
      <c r="N1785" s="9"/>
      <c r="O1785" s="10">
        <f t="shared" si="374"/>
        <v>30.92910569429333</v>
      </c>
      <c r="P1785" s="10"/>
      <c r="Q1785" s="29">
        <f t="shared" si="375"/>
        <v>2.5866221302712586E-2</v>
      </c>
      <c r="R1785" s="6">
        <f t="shared" si="380"/>
        <v>1.0048682752251044</v>
      </c>
      <c r="S1785" s="6">
        <f t="shared" si="383"/>
        <v>49.096910792719015</v>
      </c>
      <c r="T1785" s="13"/>
      <c r="U1785" s="67"/>
      <c r="Y1785" s="28"/>
      <c r="Z1785" s="28"/>
    </row>
    <row r="1786" spans="1:26" x14ac:dyDescent="0.35">
      <c r="A1786" s="1">
        <v>2019.02</v>
      </c>
      <c r="B1786" s="2">
        <v>2754.86</v>
      </c>
      <c r="C1786" s="3">
        <f>C1784/3+C1787*2/3</f>
        <v>54.543333333333337</v>
      </c>
      <c r="D1786" s="4">
        <f>D1784/3+D1787*2/3</f>
        <v>133.7233333333333</v>
      </c>
      <c r="E1786" s="5">
        <v>252.77600000000001</v>
      </c>
      <c r="F1786" s="33">
        <f t="shared" si="381"/>
        <v>2019.1249999998654</v>
      </c>
      <c r="G1786" s="6">
        <v>2.68</v>
      </c>
      <c r="H1786" s="3">
        <f t="shared" si="376"/>
        <v>3319.9759745387223</v>
      </c>
      <c r="I1786" s="3">
        <f t="shared" si="377"/>
        <v>65.73203583409817</v>
      </c>
      <c r="J1786" s="7">
        <f t="shared" si="382"/>
        <v>2025449.2387684113</v>
      </c>
      <c r="K1786" s="3">
        <f t="shared" si="378"/>
        <v>161.15456099471464</v>
      </c>
      <c r="L1786" s="7">
        <f t="shared" si="379"/>
        <v>98317.091868760821</v>
      </c>
      <c r="M1786" s="27">
        <f t="shared" si="373"/>
        <v>29.541548965131209</v>
      </c>
      <c r="N1786" s="9"/>
      <c r="O1786" s="10">
        <f t="shared" si="374"/>
        <v>32.208640010689514</v>
      </c>
      <c r="P1786" s="10"/>
      <c r="Q1786" s="29">
        <f t="shared" si="375"/>
        <v>2.4705412201290366E-2</v>
      </c>
      <c r="R1786" s="6">
        <f t="shared" si="380"/>
        <v>1.0118535170500875</v>
      </c>
      <c r="S1786" s="6">
        <f t="shared" si="383"/>
        <v>49.128260300190959</v>
      </c>
      <c r="T1786" s="13"/>
      <c r="U1786" s="67"/>
      <c r="Y1786" s="28"/>
      <c r="Z1786" s="28"/>
    </row>
    <row r="1787" spans="1:26" x14ac:dyDescent="0.35">
      <c r="A1787" s="1">
        <v>2019.03</v>
      </c>
      <c r="B1787" s="2">
        <v>2803.98</v>
      </c>
      <c r="C1787" s="34">
        <v>54.94</v>
      </c>
      <c r="D1787" s="4">
        <v>134.38999999999999</v>
      </c>
      <c r="E1787" s="5">
        <v>254.202</v>
      </c>
      <c r="F1787" s="33">
        <f t="shared" si="381"/>
        <v>2019.2083333331987</v>
      </c>
      <c r="G1787" s="6">
        <v>2.57</v>
      </c>
      <c r="H1787" s="3">
        <f t="shared" si="376"/>
        <v>3360.2159834305003</v>
      </c>
      <c r="I1787" s="3">
        <f t="shared" si="377"/>
        <v>65.838652961030988</v>
      </c>
      <c r="J1787" s="7">
        <f t="shared" si="382"/>
        <v>2053346.0770432351</v>
      </c>
      <c r="K1787" s="3">
        <f t="shared" si="378"/>
        <v>161.04944614912549</v>
      </c>
      <c r="L1787" s="7">
        <f t="shared" si="379"/>
        <v>98413.390713856847</v>
      </c>
      <c r="M1787" s="27">
        <f t="shared" si="373"/>
        <v>29.57619601478482</v>
      </c>
      <c r="N1787" s="9"/>
      <c r="O1787" s="10">
        <f t="shared" si="374"/>
        <v>32.261038631649448</v>
      </c>
      <c r="P1787" s="10"/>
      <c r="Q1787" s="29">
        <f t="shared" si="375"/>
        <v>2.6091124483199852E-2</v>
      </c>
      <c r="R1787" s="6">
        <f t="shared" si="380"/>
        <v>1.0056466121980145</v>
      </c>
      <c r="S1787" s="6">
        <f t="shared" si="383"/>
        <v>49.431740807206211</v>
      </c>
      <c r="T1787" s="13"/>
      <c r="U1787" s="67"/>
      <c r="Y1787" s="28"/>
      <c r="Z1787" s="28"/>
    </row>
    <row r="1788" spans="1:26" x14ac:dyDescent="0.35">
      <c r="A1788" s="1">
        <v>2019.04</v>
      </c>
      <c r="B1788" s="2">
        <v>2903.8</v>
      </c>
      <c r="C1788" s="3">
        <f>C1787*2/3+C1790/3</f>
        <v>55.319091580592705</v>
      </c>
      <c r="D1788" s="4">
        <f>D1787*2/3+D1790/3</f>
        <v>134.68333333333334</v>
      </c>
      <c r="E1788" s="5">
        <v>255.548</v>
      </c>
      <c r="F1788" s="33">
        <f t="shared" si="381"/>
        <v>2019.2916666665319</v>
      </c>
      <c r="G1788" s="6">
        <v>2.5299999999999998</v>
      </c>
      <c r="H1788" s="3">
        <f t="shared" si="376"/>
        <v>3461.508954090817</v>
      </c>
      <c r="I1788" s="3">
        <f t="shared" si="377"/>
        <v>65.943773964595209</v>
      </c>
      <c r="J1788" s="7">
        <f t="shared" si="382"/>
        <v>2118601.7949742568</v>
      </c>
      <c r="K1788" s="3">
        <f t="shared" si="378"/>
        <v>160.55085209040962</v>
      </c>
      <c r="L1788" s="7">
        <f t="shared" si="379"/>
        <v>98264.464409778942</v>
      </c>
      <c r="M1788" s="27">
        <f t="shared" si="373"/>
        <v>30.133517171387517</v>
      </c>
      <c r="N1788" s="9"/>
      <c r="O1788" s="10">
        <f t="shared" si="374"/>
        <v>32.883690363719715</v>
      </c>
      <c r="P1788" s="10"/>
      <c r="Q1788" s="29">
        <f t="shared" si="375"/>
        <v>2.6149618052130185E-2</v>
      </c>
      <c r="R1788" s="6">
        <f t="shared" si="380"/>
        <v>1.0135705386413667</v>
      </c>
      <c r="S1788" s="6">
        <f t="shared" si="383"/>
        <v>49.449029984294569</v>
      </c>
      <c r="T1788" s="13"/>
      <c r="U1788" s="67"/>
      <c r="Y1788" s="28"/>
      <c r="Z1788" s="28"/>
    </row>
    <row r="1789" spans="1:26" x14ac:dyDescent="0.35">
      <c r="A1789" s="1">
        <v>2019.05</v>
      </c>
      <c r="B1789" s="2">
        <v>2854.71</v>
      </c>
      <c r="C1789" s="3">
        <f>C1787/3+C1790*2/3</f>
        <v>55.698183161185412</v>
      </c>
      <c r="D1789" s="4">
        <f>D1787/3+D1790*2/3</f>
        <v>134.97666666666666</v>
      </c>
      <c r="E1789" s="5">
        <v>256.09199999999998</v>
      </c>
      <c r="F1789" s="33">
        <f t="shared" si="381"/>
        <v>2019.3749999998652</v>
      </c>
      <c r="G1789" s="6">
        <v>2.4</v>
      </c>
      <c r="H1789" s="3">
        <f t="shared" si="376"/>
        <v>3395.7618847523554</v>
      </c>
      <c r="I1789" s="3">
        <f t="shared" si="377"/>
        <v>66.254634421257805</v>
      </c>
      <c r="J1789" s="7">
        <f t="shared" si="382"/>
        <v>2081740.8204138847</v>
      </c>
      <c r="K1789" s="3">
        <f t="shared" si="378"/>
        <v>160.55873276010183</v>
      </c>
      <c r="L1789" s="7">
        <f t="shared" si="379"/>
        <v>98429.065230232867</v>
      </c>
      <c r="M1789" s="27">
        <f t="shared" si="373"/>
        <v>29.242030936939855</v>
      </c>
      <c r="N1789" s="9"/>
      <c r="O1789" s="10">
        <f t="shared" si="374"/>
        <v>31.92664834012994</v>
      </c>
      <c r="P1789" s="10"/>
      <c r="Q1789" s="29">
        <f t="shared" si="375"/>
        <v>2.8384138933322749E-2</v>
      </c>
      <c r="R1789" s="6">
        <f t="shared" si="380"/>
        <v>1.0324722275649159</v>
      </c>
      <c r="S1789" s="6">
        <f t="shared" si="383"/>
        <v>50.013613048112227</v>
      </c>
      <c r="T1789" s="13"/>
      <c r="U1789" s="67"/>
      <c r="Y1789" s="28"/>
      <c r="Z1789" s="28"/>
    </row>
    <row r="1790" spans="1:26" x14ac:dyDescent="0.35">
      <c r="A1790" s="1">
        <v>2019.06</v>
      </c>
      <c r="B1790" s="2">
        <v>2890.17</v>
      </c>
      <c r="C1790" s="34">
        <v>56.077274741778119</v>
      </c>
      <c r="D1790" s="4">
        <v>135.27000000000001</v>
      </c>
      <c r="E1790" s="5">
        <v>256.14299999999997</v>
      </c>
      <c r="F1790" s="33">
        <f t="shared" si="381"/>
        <v>2019.4583333331984</v>
      </c>
      <c r="G1790" s="6">
        <v>2.06</v>
      </c>
      <c r="H1790" s="3">
        <f t="shared" si="376"/>
        <v>3437.2580821260008</v>
      </c>
      <c r="I1790" s="3">
        <f t="shared" si="377"/>
        <v>66.692293474009162</v>
      </c>
      <c r="J1790" s="7">
        <f t="shared" si="382"/>
        <v>2110586.7771584247</v>
      </c>
      <c r="K1790" s="3">
        <f t="shared" si="378"/>
        <v>160.87562349937346</v>
      </c>
      <c r="L1790" s="7">
        <f t="shared" si="379"/>
        <v>98782.795941491393</v>
      </c>
      <c r="M1790" s="27">
        <f t="shared" si="373"/>
        <v>29.283796275306265</v>
      </c>
      <c r="N1790" s="9"/>
      <c r="O1790" s="10">
        <f t="shared" si="374"/>
        <v>31.987942034596234</v>
      </c>
      <c r="P1790" s="10"/>
      <c r="Q1790" s="29">
        <f t="shared" si="375"/>
        <v>3.0885119389954169E-2</v>
      </c>
      <c r="R1790" s="6">
        <f t="shared" si="380"/>
        <v>1.0410658037704619</v>
      </c>
      <c r="S1790" s="6">
        <f t="shared" si="383"/>
        <v>51.62738502413935</v>
      </c>
      <c r="T1790" s="13"/>
      <c r="U1790" s="67"/>
      <c r="Y1790" s="28"/>
      <c r="Z1790" s="28"/>
    </row>
    <row r="1791" spans="1:26" x14ac:dyDescent="0.35">
      <c r="A1791" s="1">
        <v>2019.07</v>
      </c>
      <c r="B1791" s="2">
        <v>2996.1136363636365</v>
      </c>
      <c r="C1791" s="3">
        <f>C1790*2/3+C1793/3</f>
        <v>56.458183161185417</v>
      </c>
      <c r="D1791" s="4">
        <f>D1790*2/3+D1793/3</f>
        <v>134.48000000000002</v>
      </c>
      <c r="E1791" s="5">
        <v>256.57100000000003</v>
      </c>
      <c r="F1791" s="33">
        <f t="shared" si="381"/>
        <v>2019.5416666665317</v>
      </c>
      <c r="G1791" s="6">
        <v>1.63</v>
      </c>
      <c r="H1791" s="3">
        <f t="shared" si="376"/>
        <v>3557.3120147320551</v>
      </c>
      <c r="I1791" s="3">
        <f t="shared" si="377"/>
        <v>67.033296351531348</v>
      </c>
      <c r="J1791" s="7">
        <f t="shared" si="382"/>
        <v>2187733.7943770448</v>
      </c>
      <c r="K1791" s="3">
        <f t="shared" si="378"/>
        <v>159.66928421372643</v>
      </c>
      <c r="L1791" s="7">
        <f t="shared" si="379"/>
        <v>98196.022039037707</v>
      </c>
      <c r="M1791" s="27">
        <f t="shared" si="373"/>
        <v>29.98668533504252</v>
      </c>
      <c r="N1791" s="9"/>
      <c r="O1791" s="10">
        <f t="shared" si="374"/>
        <v>32.770388154606202</v>
      </c>
      <c r="P1791" s="10"/>
      <c r="Q1791" s="29">
        <f t="shared" si="375"/>
        <v>3.4716014055352379E-2</v>
      </c>
      <c r="R1791" s="6">
        <f t="shared" si="380"/>
        <v>1.0013583333333334</v>
      </c>
      <c r="S1791" s="6">
        <f t="shared" si="383"/>
        <v>53.657845958539426</v>
      </c>
      <c r="T1791" s="13"/>
      <c r="U1791" s="67"/>
      <c r="Y1791" s="28"/>
      <c r="Z1791" s="28"/>
    </row>
    <row r="1792" spans="1:26" x14ac:dyDescent="0.35">
      <c r="A1792" s="1">
        <v>2019.08</v>
      </c>
      <c r="B1792" s="35">
        <v>2897.4981818181818</v>
      </c>
      <c r="C1792" s="3">
        <f>C1790/3+C1793*2/3</f>
        <v>56.839091580592708</v>
      </c>
      <c r="D1792" s="4">
        <f>D1790/3+D1793*2/3</f>
        <v>133.69</v>
      </c>
      <c r="E1792" s="5">
        <v>256.55799999999999</v>
      </c>
      <c r="F1792" s="33">
        <f t="shared" si="381"/>
        <v>2019.6249999998649</v>
      </c>
      <c r="G1792" s="6">
        <v>1.63</v>
      </c>
      <c r="H1792" s="3">
        <f t="shared" si="376"/>
        <v>3440.3993390542919</v>
      </c>
      <c r="I1792" s="3">
        <f t="shared" si="377"/>
        <v>67.48897180795133</v>
      </c>
      <c r="J1792" s="7">
        <f t="shared" si="382"/>
        <v>2119291.7183005037</v>
      </c>
      <c r="K1792" s="3">
        <f t="shared" si="378"/>
        <v>158.73935332361492</v>
      </c>
      <c r="L1792" s="7">
        <f t="shared" si="379"/>
        <v>97783.705818170944</v>
      </c>
      <c r="M1792" s="27">
        <f t="shared" si="373"/>
        <v>28.705397371833072</v>
      </c>
      <c r="N1792" s="9"/>
      <c r="O1792" s="10">
        <f t="shared" si="374"/>
        <v>31.386112854170062</v>
      </c>
      <c r="P1792" s="10"/>
      <c r="Q1792" s="29">
        <f t="shared" si="375"/>
        <v>3.5971412380679191E-2</v>
      </c>
      <c r="R1792" s="6">
        <f t="shared" si="380"/>
        <v>0.99497440143010019</v>
      </c>
      <c r="S1792" s="6">
        <f t="shared" si="383"/>
        <v>53.733453778621382</v>
      </c>
      <c r="T1792" s="13"/>
      <c r="U1792" s="67"/>
      <c r="Y1792" s="28"/>
      <c r="Z1792" s="28"/>
    </row>
    <row r="1793" spans="1:26" x14ac:dyDescent="0.35">
      <c r="A1793" s="1">
        <v>2019.09</v>
      </c>
      <c r="B1793" s="35">
        <v>2982.1559999999999</v>
      </c>
      <c r="C1793" s="3">
        <v>57.22</v>
      </c>
      <c r="D1793" s="4">
        <v>132.9</v>
      </c>
      <c r="E1793" s="5">
        <v>256.75900000000001</v>
      </c>
      <c r="F1793" s="33">
        <f t="shared" si="381"/>
        <v>2019.7083333331982</v>
      </c>
      <c r="G1793" s="6">
        <v>1.7</v>
      </c>
      <c r="H1793" s="3">
        <f t="shared" si="376"/>
        <v>3538.1474461421021</v>
      </c>
      <c r="I1793" s="3">
        <f t="shared" si="377"/>
        <v>67.888063826389725</v>
      </c>
      <c r="J1793" s="7">
        <f t="shared" si="382"/>
        <v>2182989.644961603</v>
      </c>
      <c r="K1793" s="3">
        <f t="shared" si="378"/>
        <v>157.67779941501567</v>
      </c>
      <c r="L1793" s="7">
        <f t="shared" si="379"/>
        <v>97285.093004992726</v>
      </c>
      <c r="M1793" s="27">
        <f t="shared" ref="M1793:M1856" si="384">H1793/AVERAGE(K1673:K1792)</f>
        <v>29.229520233035274</v>
      </c>
      <c r="N1793" s="9"/>
      <c r="O1793" s="10">
        <f t="shared" ref="O1793:O1856" si="385">J1793/AVERAGE(L1673:L1792)</f>
        <v>31.97413412047689</v>
      </c>
      <c r="P1793" s="10"/>
      <c r="Q1793" s="29">
        <f t="shared" ref="Q1793:Q1856" si="386">1/M1793-(G1793/100-(((E1793/E1673)^(1/10))-1))</f>
        <v>3.466280741681186E-2</v>
      </c>
      <c r="R1793" s="6">
        <f t="shared" si="380"/>
        <v>1.0005051189267946</v>
      </c>
      <c r="S1793" s="6">
        <f t="shared" si="383"/>
        <v>53.421557966589454</v>
      </c>
      <c r="T1793" s="13"/>
      <c r="U1793" s="67"/>
      <c r="Y1793" s="28"/>
      <c r="Z1793" s="28"/>
    </row>
    <row r="1794" spans="1:26" x14ac:dyDescent="0.35">
      <c r="A1794" s="1">
        <v>2019.1</v>
      </c>
      <c r="B1794" s="35">
        <v>2977.68</v>
      </c>
      <c r="C1794" s="3">
        <f>C1793*2/3+C1796/3</f>
        <v>57.56</v>
      </c>
      <c r="D1794" s="4">
        <f>D1793*2/3+D1796/3</f>
        <v>135.09</v>
      </c>
      <c r="E1794" s="5">
        <v>257.346</v>
      </c>
      <c r="F1794" s="33">
        <f t="shared" si="381"/>
        <v>2019.7916666665315</v>
      </c>
      <c r="G1794" s="6">
        <v>1.71</v>
      </c>
      <c r="H1794" s="3">
        <f t="shared" si="376"/>
        <v>3524.7786276841298</v>
      </c>
      <c r="I1794" s="3">
        <f t="shared" si="377"/>
        <v>68.135682077825194</v>
      </c>
      <c r="J1794" s="7">
        <f t="shared" si="382"/>
        <v>2178244.4965059026</v>
      </c>
      <c r="K1794" s="3">
        <f t="shared" si="378"/>
        <v>159.91051584248444</v>
      </c>
      <c r="L1794" s="7">
        <f t="shared" si="379"/>
        <v>98821.582249597792</v>
      </c>
      <c r="M1794" s="27">
        <f t="shared" si="384"/>
        <v>28.8411228819534</v>
      </c>
      <c r="N1794" s="9"/>
      <c r="O1794" s="10">
        <f t="shared" si="385"/>
        <v>31.564281230570678</v>
      </c>
      <c r="P1794" s="10"/>
      <c r="Q1794" s="29">
        <f t="shared" si="386"/>
        <v>3.5157941464796755E-2</v>
      </c>
      <c r="R1794" s="6">
        <f t="shared" si="380"/>
        <v>0.99235361515253806</v>
      </c>
      <c r="S1794" s="6">
        <f t="shared" si="383"/>
        <v>53.326627374930382</v>
      </c>
      <c r="T1794" s="13"/>
      <c r="U1794" s="67"/>
      <c r="Y1794" s="28"/>
      <c r="Z1794" s="28"/>
    </row>
    <row r="1795" spans="1:26" x14ac:dyDescent="0.35">
      <c r="A1795" s="1">
        <v>2019.11</v>
      </c>
      <c r="B1795" s="35">
        <v>3104.9044999999996</v>
      </c>
      <c r="C1795" s="3">
        <f>C1793/3+C1796*2/3</f>
        <v>57.900000000000006</v>
      </c>
      <c r="D1795" s="4">
        <f>D1793/3+D1796*2/3</f>
        <v>137.28</v>
      </c>
      <c r="E1795" s="5">
        <v>257.20800000000003</v>
      </c>
      <c r="F1795" s="33">
        <f t="shared" si="381"/>
        <v>2019.8749999998647</v>
      </c>
      <c r="G1795" s="6">
        <v>1.81</v>
      </c>
      <c r="H1795" s="3">
        <f t="shared" si="376"/>
        <v>3677.3504437284214</v>
      </c>
      <c r="I1795" s="3">
        <f t="shared" si="377"/>
        <v>68.574924185872916</v>
      </c>
      <c r="J1795" s="7">
        <f t="shared" si="382"/>
        <v>2276062.4025287759</v>
      </c>
      <c r="K1795" s="3">
        <f t="shared" si="378"/>
        <v>162.59007931324064</v>
      </c>
      <c r="L1795" s="7">
        <f t="shared" si="379"/>
        <v>100633.64158838069</v>
      </c>
      <c r="M1795" s="27">
        <f t="shared" si="384"/>
        <v>29.836867659083424</v>
      </c>
      <c r="N1795" s="9"/>
      <c r="O1795" s="10">
        <f t="shared" si="385"/>
        <v>32.663322842582005</v>
      </c>
      <c r="P1795" s="10"/>
      <c r="Q1795" s="29">
        <f t="shared" si="386"/>
        <v>3.2874241630862985E-2</v>
      </c>
      <c r="R1795" s="6">
        <f t="shared" si="380"/>
        <v>0.99698360950010423</v>
      </c>
      <c r="S1795" s="6">
        <f t="shared" si="383"/>
        <v>52.947264060961942</v>
      </c>
      <c r="T1795" s="13"/>
      <c r="U1795" s="67"/>
      <c r="Y1795" s="28"/>
      <c r="Z1795" s="28"/>
    </row>
    <row r="1796" spans="1:26" x14ac:dyDescent="0.35">
      <c r="A1796" s="1">
        <v>2019.12</v>
      </c>
      <c r="B1796" s="35">
        <v>3176.7495238095235</v>
      </c>
      <c r="C1796" s="3">
        <v>58.24</v>
      </c>
      <c r="D1796" s="4">
        <v>139.47</v>
      </c>
      <c r="E1796" s="5">
        <v>256.97399999999999</v>
      </c>
      <c r="F1796" s="33">
        <f t="shared" si="381"/>
        <v>2019.958333333198</v>
      </c>
      <c r="G1796" s="6">
        <v>1.86</v>
      </c>
      <c r="H1796" s="3">
        <f t="shared" si="376"/>
        <v>3765.8674834363455</v>
      </c>
      <c r="I1796" s="3">
        <f t="shared" si="377"/>
        <v>69.040420275981234</v>
      </c>
      <c r="J1796" s="7">
        <f t="shared" si="382"/>
        <v>2334410.2088500448</v>
      </c>
      <c r="K1796" s="3">
        <f t="shared" si="378"/>
        <v>165.33426194867965</v>
      </c>
      <c r="L1796" s="7">
        <f t="shared" si="379"/>
        <v>102488.4679727231</v>
      </c>
      <c r="M1796" s="27">
        <f t="shared" si="384"/>
        <v>30.331822322243287</v>
      </c>
      <c r="N1796" s="9"/>
      <c r="O1796" s="10">
        <f t="shared" si="385"/>
        <v>33.209287577306576</v>
      </c>
      <c r="P1796" s="10"/>
      <c r="Q1796" s="29">
        <f t="shared" si="386"/>
        <v>3.1914083264958301E-2</v>
      </c>
      <c r="R1796" s="6">
        <f t="shared" si="380"/>
        <v>1.0106433946666906</v>
      </c>
      <c r="S1796" s="6">
        <f t="shared" si="383"/>
        <v>52.835622676000852</v>
      </c>
      <c r="T1796" s="13"/>
      <c r="U1796" s="67"/>
      <c r="Y1796" s="28"/>
      <c r="Z1796" s="28"/>
    </row>
    <row r="1797" spans="1:26" x14ac:dyDescent="0.35">
      <c r="A1797" s="1">
        <v>2020.01</v>
      </c>
      <c r="B1797" s="35">
        <v>3278.2028571428577</v>
      </c>
      <c r="C1797" s="3">
        <f>C1796*2/3+C1799/3</f>
        <v>58.686867862126704</v>
      </c>
      <c r="D1797" s="4">
        <f>D1796*2/3+D1799/3</f>
        <v>131.75666666666666</v>
      </c>
      <c r="E1797" s="5">
        <v>257.971</v>
      </c>
      <c r="F1797" s="33">
        <f t="shared" si="381"/>
        <v>2020.0416666665312</v>
      </c>
      <c r="G1797" s="6">
        <v>1.76</v>
      </c>
      <c r="H1797" s="3">
        <f t="shared" si="376"/>
        <v>3871.1159710532256</v>
      </c>
      <c r="I1797" s="3">
        <f t="shared" si="377"/>
        <v>69.301285299401073</v>
      </c>
      <c r="J1797" s="7">
        <f t="shared" si="382"/>
        <v>2403232.2303602537</v>
      </c>
      <c r="K1797" s="3">
        <f t="shared" si="378"/>
        <v>155.58687453240867</v>
      </c>
      <c r="L1797" s="7">
        <f t="shared" si="379"/>
        <v>96590.077459128748</v>
      </c>
      <c r="M1797" s="27">
        <f t="shared" si="384"/>
        <v>30.985220300230697</v>
      </c>
      <c r="N1797" s="9"/>
      <c r="O1797" s="10">
        <f t="shared" si="385"/>
        <v>33.923158399287836</v>
      </c>
      <c r="P1797" s="10"/>
      <c r="Q1797" s="29">
        <f t="shared" si="386"/>
        <v>3.2265730188327429E-2</v>
      </c>
      <c r="R1797" s="6">
        <f t="shared" si="380"/>
        <v>1.0254101377073785</v>
      </c>
      <c r="S1797" s="6">
        <f t="shared" si="383"/>
        <v>53.191601882673268</v>
      </c>
      <c r="T1797" s="13"/>
      <c r="U1797" s="67"/>
      <c r="Y1797" s="28"/>
      <c r="Z1797" s="28"/>
    </row>
    <row r="1798" spans="1:26" x14ac:dyDescent="0.35">
      <c r="A1798" s="1">
        <v>2020.02</v>
      </c>
      <c r="B1798" s="35">
        <v>3277.3142105263164</v>
      </c>
      <c r="C1798" s="3">
        <f>C1796/3+C1799*2/3</f>
        <v>59.133735724253413</v>
      </c>
      <c r="D1798" s="4">
        <f>D1796/3+D1799*2/3</f>
        <v>124.04333333333332</v>
      </c>
      <c r="E1798" s="5">
        <v>258.678</v>
      </c>
      <c r="F1798" s="33">
        <f t="shared" si="381"/>
        <v>2020.1249999998645</v>
      </c>
      <c r="G1798" s="6">
        <v>1.5</v>
      </c>
      <c r="H1798" s="3">
        <f t="shared" si="376"/>
        <v>3859.4892129922969</v>
      </c>
      <c r="I1798" s="3">
        <f t="shared" si="377"/>
        <v>69.638124540717001</v>
      </c>
      <c r="J1798" s="7">
        <f t="shared" si="382"/>
        <v>2399616.8859226024</v>
      </c>
      <c r="K1798" s="3">
        <f t="shared" si="378"/>
        <v>146.07812256937197</v>
      </c>
      <c r="L1798" s="7">
        <f t="shared" si="379"/>
        <v>90823.295580496342</v>
      </c>
      <c r="M1798" s="27">
        <f t="shared" si="384"/>
        <v>30.729689264735747</v>
      </c>
      <c r="N1798" s="9"/>
      <c r="O1798" s="10">
        <f t="shared" si="385"/>
        <v>33.643652731592475</v>
      </c>
      <c r="P1798" s="10"/>
      <c r="Q1798" s="29">
        <f t="shared" si="386"/>
        <v>3.5387275516498735E-2</v>
      </c>
      <c r="R1798" s="6">
        <f t="shared" si="380"/>
        <v>1.0610850801002183</v>
      </c>
      <c r="S1798" s="6">
        <f t="shared" si="383"/>
        <v>54.394134260785947</v>
      </c>
      <c r="T1798" s="13"/>
      <c r="U1798" s="67"/>
      <c r="Y1798" s="28"/>
      <c r="Z1798" s="28"/>
    </row>
    <row r="1799" spans="1:26" x14ac:dyDescent="0.35">
      <c r="A1799" s="1">
        <v>2020.03</v>
      </c>
      <c r="B1799" s="35">
        <v>2652.3936363636367</v>
      </c>
      <c r="C1799" s="3">
        <v>59.580603586380121</v>
      </c>
      <c r="D1799" s="4">
        <v>116.33</v>
      </c>
      <c r="E1799" s="5">
        <v>258.11500000000001</v>
      </c>
      <c r="F1799" s="33">
        <f t="shared" si="381"/>
        <v>2020.2083333331977</v>
      </c>
      <c r="G1799" s="6">
        <v>0.87</v>
      </c>
      <c r="H1799" s="3">
        <f t="shared" si="376"/>
        <v>3130.3722025136794</v>
      </c>
      <c r="I1799" s="3">
        <f t="shared" si="377"/>
        <v>70.317415454023944</v>
      </c>
      <c r="J1799" s="7">
        <f t="shared" si="382"/>
        <v>1949935.5534315885</v>
      </c>
      <c r="K1799" s="3">
        <f t="shared" si="378"/>
        <v>137.29342180810877</v>
      </c>
      <c r="L1799" s="7">
        <f t="shared" si="379"/>
        <v>85521.243838332739</v>
      </c>
      <c r="M1799" s="27">
        <f t="shared" si="384"/>
        <v>24.817168629099424</v>
      </c>
      <c r="N1799" s="9"/>
      <c r="O1799" s="10">
        <f t="shared" si="385"/>
        <v>27.18163367791653</v>
      </c>
      <c r="P1799" s="10"/>
      <c r="Q1799" s="29">
        <f t="shared" si="386"/>
        <v>4.8801470894720596E-2</v>
      </c>
      <c r="R1799" s="6">
        <f t="shared" si="380"/>
        <v>1.0208777676284946</v>
      </c>
      <c r="S1799" s="6">
        <f t="shared" si="383"/>
        <v>57.842696104706377</v>
      </c>
      <c r="T1799" s="13"/>
      <c r="U1799" s="67"/>
      <c r="Y1799" s="28"/>
      <c r="Z1799" s="28"/>
    </row>
    <row r="1800" spans="1:26" x14ac:dyDescent="0.35">
      <c r="A1800" s="1">
        <v>2020.04</v>
      </c>
      <c r="B1800" s="35">
        <v>2761.9752380952382</v>
      </c>
      <c r="C1800" s="3">
        <f>C1799*2/3+C1802/3</f>
        <v>59.613735724253416</v>
      </c>
      <c r="D1800" s="4">
        <f>D1799*2/3+D1802/3</f>
        <v>110.63</v>
      </c>
      <c r="E1800" s="5">
        <v>256.38900000000001</v>
      </c>
      <c r="F1800" s="33">
        <f t="shared" si="381"/>
        <v>2020.291666666531</v>
      </c>
      <c r="G1800" s="6">
        <v>0.66</v>
      </c>
      <c r="H1800" s="3">
        <f t="shared" si="376"/>
        <v>3281.6452921370042</v>
      </c>
      <c r="I1800" s="3">
        <f t="shared" si="377"/>
        <v>70.830155349658497</v>
      </c>
      <c r="J1800" s="7">
        <f t="shared" si="382"/>
        <v>2047841.5773016815</v>
      </c>
      <c r="K1800" s="3">
        <f t="shared" si="378"/>
        <v>131.44521126101355</v>
      </c>
      <c r="L1800" s="7">
        <f t="shared" si="379"/>
        <v>82025.613615972994</v>
      </c>
      <c r="M1800" s="27">
        <f t="shared" si="384"/>
        <v>25.927358825280169</v>
      </c>
      <c r="N1800" s="9"/>
      <c r="O1800" s="10">
        <f t="shared" si="385"/>
        <v>28.407962507549243</v>
      </c>
      <c r="P1800" s="10"/>
      <c r="Q1800" s="29">
        <f t="shared" si="386"/>
        <v>4.8317436544444876E-2</v>
      </c>
      <c r="R1800" s="6">
        <f t="shared" si="380"/>
        <v>0.99959081861874433</v>
      </c>
      <c r="S1800" s="6">
        <f t="shared" si="383"/>
        <v>59.447846768444819</v>
      </c>
      <c r="T1800" s="13"/>
      <c r="U1800" s="67"/>
      <c r="Y1800" s="28"/>
      <c r="Z1800" s="28"/>
    </row>
    <row r="1801" spans="1:26" x14ac:dyDescent="0.35">
      <c r="A1801" s="1">
        <v>2020.05</v>
      </c>
      <c r="B1801" s="35">
        <v>2919.6149999999998</v>
      </c>
      <c r="C1801" s="3">
        <f>C1799/3+C1802*2/3</f>
        <v>59.646867862126712</v>
      </c>
      <c r="D1801" s="4">
        <f>D1799/3+D1802*2/3</f>
        <v>104.93</v>
      </c>
      <c r="E1801" s="5">
        <v>256.39400000000001</v>
      </c>
      <c r="F1801" s="33">
        <f t="shared" si="381"/>
        <v>2020.3749999998643</v>
      </c>
      <c r="G1801" s="6">
        <v>0.67</v>
      </c>
      <c r="H1801" s="3">
        <f t="shared" ref="H1801:H1838" si="387">B1801*$E$1838/E1801</f>
        <v>3468.87757839497</v>
      </c>
      <c r="I1801" s="3">
        <f t="shared" ref="I1801:I1835" si="388">C1801*$E$1838/E1801</f>
        <v>70.868139308922196</v>
      </c>
      <c r="J1801" s="7">
        <f t="shared" si="382"/>
        <v>2168365.2532989699</v>
      </c>
      <c r="K1801" s="3">
        <f t="shared" ref="K1801:K1835" si="389">D1801*$E$1838/E1801</f>
        <v>124.67031588102688</v>
      </c>
      <c r="L1801" s="7">
        <f t="shared" ref="L1801:L1864" si="390">K1801*(J1801/H1801)</f>
        <v>77930.331920017183</v>
      </c>
      <c r="M1801" s="27">
        <f t="shared" si="384"/>
        <v>27.328480997698456</v>
      </c>
      <c r="N1801" s="9"/>
      <c r="O1801" s="10">
        <f t="shared" si="385"/>
        <v>29.951773296263575</v>
      </c>
      <c r="P1801" s="10"/>
      <c r="Q1801" s="29">
        <f t="shared" si="386"/>
        <v>4.6163229869854272E-2</v>
      </c>
      <c r="R1801" s="6">
        <f t="shared" ref="R1801:R1837" si="391">((G1801/G1802+G1801/1200+((1+G1802/1200)^(-119))*(1-G1801/G1802)))</f>
        <v>0.99482027711052812</v>
      </c>
      <c r="S1801" s="6">
        <f t="shared" si="383"/>
        <v>59.42236298424605</v>
      </c>
      <c r="T1801" s="13"/>
      <c r="U1801" s="67"/>
      <c r="Y1801" s="28"/>
      <c r="Z1801" s="28"/>
    </row>
    <row r="1802" spans="1:26" x14ac:dyDescent="0.35">
      <c r="A1802" s="1">
        <v>2020.06</v>
      </c>
      <c r="B1802" s="35">
        <v>3104.6609090909087</v>
      </c>
      <c r="C1802" s="3">
        <v>59.68</v>
      </c>
      <c r="D1802" s="4">
        <v>99.23</v>
      </c>
      <c r="E1802" s="5">
        <v>257.79700000000003</v>
      </c>
      <c r="F1802" s="33">
        <f t="shared" ref="F1802:F1838" si="392">F1801+1/12</f>
        <v>2020.4583333331975</v>
      </c>
      <c r="G1802" s="6">
        <v>0.73</v>
      </c>
      <c r="H1802" s="3">
        <f t="shared" si="387"/>
        <v>3668.6607992934532</v>
      </c>
      <c r="I1802" s="3">
        <f t="shared" si="388"/>
        <v>70.521607000857259</v>
      </c>
      <c r="J1802" s="7">
        <f t="shared" ref="J1802:J1865" si="393">J1801*((H1802+(I1802/12))/H1801)</f>
        <v>2296921.546940322</v>
      </c>
      <c r="K1802" s="3">
        <f t="shared" si="389"/>
        <v>117.25635158671358</v>
      </c>
      <c r="L1802" s="7">
        <f t="shared" si="390"/>
        <v>73413.339419932847</v>
      </c>
      <c r="M1802" s="27">
        <f t="shared" si="384"/>
        <v>28.838315955122845</v>
      </c>
      <c r="N1802" s="9"/>
      <c r="O1802" s="10">
        <f t="shared" si="385"/>
        <v>31.613284503327378</v>
      </c>
      <c r="P1802" s="10"/>
      <c r="Q1802" s="29">
        <f t="shared" si="386"/>
        <v>4.4301523235910654E-2</v>
      </c>
      <c r="R1802" s="6">
        <f t="shared" si="391"/>
        <v>1.0111854455272233</v>
      </c>
      <c r="S1802" s="6">
        <f t="shared" ref="S1802:S1838" si="394">S1801*R1801*E1801/E1802</f>
        <v>58.792854352515221</v>
      </c>
      <c r="T1802" s="13"/>
      <c r="U1802" s="67"/>
      <c r="Y1802" s="28"/>
      <c r="Z1802" s="28"/>
    </row>
    <row r="1803" spans="1:26" x14ac:dyDescent="0.35">
      <c r="A1803" s="1">
        <v>2020.07</v>
      </c>
      <c r="B1803" s="35">
        <v>3207.6190909090906</v>
      </c>
      <c r="C1803" s="3">
        <f>C1802*2/3+C1805/3</f>
        <v>59.403333333333336</v>
      </c>
      <c r="D1803" s="4">
        <f>D1802*2/3+D1805/3</f>
        <v>98.893333333333345</v>
      </c>
      <c r="E1803" s="5">
        <v>259.101</v>
      </c>
      <c r="F1803" s="33">
        <f t="shared" si="392"/>
        <v>2020.5416666665308</v>
      </c>
      <c r="G1803" s="6">
        <v>0.62</v>
      </c>
      <c r="H1803" s="3">
        <f t="shared" si="387"/>
        <v>3771.2467186330632</v>
      </c>
      <c r="I1803" s="3">
        <f t="shared" si="388"/>
        <v>69.841405590869982</v>
      </c>
      <c r="J1803" s="7">
        <f t="shared" si="393"/>
        <v>2364793.7691526641</v>
      </c>
      <c r="K1803" s="3">
        <f t="shared" si="389"/>
        <v>116.27040127209084</v>
      </c>
      <c r="L1803" s="7">
        <f t="shared" si="390"/>
        <v>72908.388386952734</v>
      </c>
      <c r="M1803" s="27">
        <f t="shared" si="384"/>
        <v>29.599194927667</v>
      </c>
      <c r="N1803" s="9"/>
      <c r="O1803" s="10">
        <f t="shared" si="385"/>
        <v>32.453341337253306</v>
      </c>
      <c r="P1803" s="10"/>
      <c r="Q1803" s="29">
        <f t="shared" si="386"/>
        <v>4.5001885969564961E-2</v>
      </c>
      <c r="R1803" s="6">
        <f t="shared" si="391"/>
        <v>0.99763627625134665</v>
      </c>
      <c r="S1803" s="6">
        <f t="shared" si="394"/>
        <v>59.151277059463752</v>
      </c>
      <c r="T1803" s="13"/>
      <c r="U1803" s="67"/>
      <c r="Y1803" s="28"/>
      <c r="Z1803" s="28"/>
    </row>
    <row r="1804" spans="1:26" x14ac:dyDescent="0.35">
      <c r="A1804" s="1">
        <v>2020.08</v>
      </c>
      <c r="B1804" s="35">
        <v>3391.71</v>
      </c>
      <c r="C1804" s="3">
        <f>C1802/3+C1805*2/3</f>
        <v>59.126666666666665</v>
      </c>
      <c r="D1804" s="4">
        <f>D1802/3+D1805*2/3</f>
        <v>98.556666666666672</v>
      </c>
      <c r="E1804" s="5">
        <v>259.91800000000001</v>
      </c>
      <c r="F1804" s="33">
        <f t="shared" si="392"/>
        <v>2020.624999999864</v>
      </c>
      <c r="G1804" s="6">
        <v>0.65</v>
      </c>
      <c r="H1804" s="3">
        <f t="shared" si="387"/>
        <v>3975.1507228818318</v>
      </c>
      <c r="I1804" s="3">
        <f t="shared" si="388"/>
        <v>69.297614401465083</v>
      </c>
      <c r="J1804" s="7">
        <f t="shared" si="393"/>
        <v>2496274.7274784655</v>
      </c>
      <c r="K1804" s="3">
        <f t="shared" si="389"/>
        <v>115.51034868689356</v>
      </c>
      <c r="L1804" s="7">
        <f t="shared" si="390"/>
        <v>72537.014138743965</v>
      </c>
      <c r="M1804" s="27">
        <f t="shared" si="384"/>
        <v>31.158208965355225</v>
      </c>
      <c r="N1804" s="9"/>
      <c r="O1804" s="10">
        <f t="shared" si="385"/>
        <v>34.165665199989746</v>
      </c>
      <c r="P1804" s="10"/>
      <c r="Q1804" s="29">
        <f t="shared" si="386"/>
        <v>4.3191404179545548E-2</v>
      </c>
      <c r="R1804" s="6">
        <f t="shared" si="391"/>
        <v>0.99766554423298126</v>
      </c>
      <c r="S1804" s="6">
        <f t="shared" si="394"/>
        <v>58.825969116208604</v>
      </c>
      <c r="T1804" s="13"/>
      <c r="U1804" s="67"/>
      <c r="Y1804" s="28"/>
      <c r="Z1804" s="28"/>
    </row>
    <row r="1805" spans="1:26" x14ac:dyDescent="0.35">
      <c r="A1805" s="1">
        <v>2020.09</v>
      </c>
      <c r="B1805" s="35">
        <v>3365.5166666666664</v>
      </c>
      <c r="C1805" s="3">
        <f>58.85</f>
        <v>58.85</v>
      </c>
      <c r="D1805" s="4">
        <v>98.22</v>
      </c>
      <c r="E1805" s="5">
        <v>260.27999999999997</v>
      </c>
      <c r="F1805" s="33">
        <f t="shared" si="392"/>
        <v>2020.7083333331973</v>
      </c>
      <c r="G1805" s="6">
        <v>0.68</v>
      </c>
      <c r="H1805" s="3">
        <f t="shared" si="387"/>
        <v>3938.9656395036118</v>
      </c>
      <c r="I1805" s="3">
        <f t="shared" si="388"/>
        <v>68.877426809589693</v>
      </c>
      <c r="J1805" s="7">
        <f t="shared" si="393"/>
        <v>2477155.9989587972</v>
      </c>
      <c r="K1805" s="3">
        <f t="shared" si="389"/>
        <v>114.95566459197789</v>
      </c>
      <c r="L1805" s="7">
        <f t="shared" si="390"/>
        <v>72293.881241929106</v>
      </c>
      <c r="M1805" s="27">
        <f t="shared" si="384"/>
        <v>30.839426043811248</v>
      </c>
      <c r="N1805" s="9"/>
      <c r="O1805" s="10">
        <f t="shared" si="385"/>
        <v>33.819004850298633</v>
      </c>
      <c r="P1805" s="10"/>
      <c r="Q1805" s="29">
        <f t="shared" si="386"/>
        <v>4.3305608427917065E-2</v>
      </c>
      <c r="R1805" s="6">
        <f t="shared" si="391"/>
        <v>0.99007799751736891</v>
      </c>
      <c r="S1805" s="6">
        <f t="shared" si="394"/>
        <v>58.607017748531568</v>
      </c>
      <c r="T1805" s="13"/>
      <c r="U1805" s="67"/>
      <c r="Y1805" s="28"/>
      <c r="Z1805" s="28"/>
    </row>
    <row r="1806" spans="1:26" x14ac:dyDescent="0.35">
      <c r="A1806" s="1">
        <v>2020.1</v>
      </c>
      <c r="B1806" s="35">
        <v>3418.701363636364</v>
      </c>
      <c r="C1806" s="3">
        <f>C1805*2/3+C1808/3</f>
        <v>58.659615378670054</v>
      </c>
      <c r="D1806" s="4">
        <f>D1805*2/3+D1808/3</f>
        <v>96.856666666666669</v>
      </c>
      <c r="E1806" s="5">
        <v>260.38799999999998</v>
      </c>
      <c r="F1806" s="33">
        <f t="shared" si="392"/>
        <v>2020.7916666665305</v>
      </c>
      <c r="G1806" s="6">
        <v>0.79</v>
      </c>
      <c r="H1806" s="3">
        <f t="shared" si="387"/>
        <v>3999.5528891622585</v>
      </c>
      <c r="I1806" s="3">
        <f t="shared" si="388"/>
        <v>68.6261270611122</v>
      </c>
      <c r="J1806" s="7">
        <f t="shared" si="393"/>
        <v>2518854.8997648791</v>
      </c>
      <c r="K1806" s="3">
        <f t="shared" si="389"/>
        <v>113.31301561515895</v>
      </c>
      <c r="L1806" s="7">
        <f t="shared" si="390"/>
        <v>71362.737910727054</v>
      </c>
      <c r="M1806" s="27">
        <f t="shared" si="384"/>
        <v>31.283694032592848</v>
      </c>
      <c r="N1806" s="9"/>
      <c r="O1806" s="10">
        <f t="shared" si="385"/>
        <v>34.307908575345358</v>
      </c>
      <c r="P1806" s="10"/>
      <c r="Q1806" s="29">
        <f t="shared" si="386"/>
        <v>4.1660697490221707E-2</v>
      </c>
      <c r="R1806" s="6">
        <f t="shared" si="391"/>
        <v>0.99306022792378179</v>
      </c>
      <c r="S1806" s="6">
        <f t="shared" si="394"/>
        <v>58.001451780491003</v>
      </c>
      <c r="T1806" s="13"/>
      <c r="U1806" s="67"/>
      <c r="Y1806" s="28"/>
      <c r="Z1806" s="28"/>
    </row>
    <row r="1807" spans="1:26" x14ac:dyDescent="0.35">
      <c r="A1807" s="1">
        <v>2020.11</v>
      </c>
      <c r="B1807" s="35">
        <v>3548.9925000000012</v>
      </c>
      <c r="C1807" s="3">
        <f>C1805/3+C1808*2/3</f>
        <v>58.469230757340114</v>
      </c>
      <c r="D1807" s="4">
        <f>D1805/3+D1808*2/3</f>
        <v>95.493333333333339</v>
      </c>
      <c r="E1807" s="5">
        <v>260.22899999999998</v>
      </c>
      <c r="F1807" s="33">
        <f t="shared" si="392"/>
        <v>2020.8749999998638</v>
      </c>
      <c r="G1807" s="6">
        <v>0.87</v>
      </c>
      <c r="H1807" s="3">
        <f t="shared" si="387"/>
        <v>4154.5178910978429</v>
      </c>
      <c r="I1807" s="3">
        <f t="shared" si="388"/>
        <v>68.445189799667844</v>
      </c>
      <c r="J1807" s="7">
        <f t="shared" si="393"/>
        <v>2620041.5383985396</v>
      </c>
      <c r="K1807" s="3">
        <f t="shared" si="389"/>
        <v>111.78630606119997</v>
      </c>
      <c r="L1807" s="7">
        <f t="shared" si="390"/>
        <v>70497.894817605586</v>
      </c>
      <c r="M1807" s="27">
        <f t="shared" si="384"/>
        <v>32.473204096612569</v>
      </c>
      <c r="N1807" s="9"/>
      <c r="O1807" s="10">
        <f t="shared" si="385"/>
        <v>35.612031301968528</v>
      </c>
      <c r="P1807" s="10"/>
      <c r="Q1807" s="29">
        <f t="shared" si="386"/>
        <v>3.9584837150407753E-2</v>
      </c>
      <c r="R1807" s="6">
        <f t="shared" si="391"/>
        <v>0.99504322719134342</v>
      </c>
      <c r="S1807" s="6">
        <f t="shared" si="394"/>
        <v>57.634127892212327</v>
      </c>
      <c r="T1807" s="13"/>
      <c r="U1807" s="67"/>
      <c r="Y1807" s="28"/>
      <c r="Z1807" s="28"/>
    </row>
    <row r="1808" spans="1:26" x14ac:dyDescent="0.35">
      <c r="A1808" s="1">
        <v>2020.12</v>
      </c>
      <c r="B1808" s="35">
        <v>3695.3099999999995</v>
      </c>
      <c r="C1808" s="3">
        <v>58.278846136010173</v>
      </c>
      <c r="D1808" s="4">
        <v>94.13</v>
      </c>
      <c r="E1808" s="5">
        <v>260.47399999999999</v>
      </c>
      <c r="F1808" s="33">
        <f t="shared" si="392"/>
        <v>2020.9583333331971</v>
      </c>
      <c r="G1808" s="6">
        <v>0.93</v>
      </c>
      <c r="H1808" s="3">
        <f t="shared" si="387"/>
        <v>4321.731113239709</v>
      </c>
      <c r="I1808" s="3">
        <f t="shared" si="388"/>
        <v>68.158152520277056</v>
      </c>
      <c r="J1808" s="7">
        <f t="shared" si="393"/>
        <v>2729076.3367122258</v>
      </c>
      <c r="K1808" s="3">
        <f t="shared" si="389"/>
        <v>110.08671794497724</v>
      </c>
      <c r="L1808" s="7">
        <f t="shared" si="390"/>
        <v>69517.295050948858</v>
      </c>
      <c r="M1808" s="27">
        <f t="shared" si="384"/>
        <v>33.765591418117097</v>
      </c>
      <c r="N1808" s="9"/>
      <c r="O1808" s="10">
        <f t="shared" si="385"/>
        <v>37.026596400604241</v>
      </c>
      <c r="P1808" s="10"/>
      <c r="Q1808" s="29">
        <f t="shared" si="386"/>
        <v>3.772721745925204E-2</v>
      </c>
      <c r="R1808" s="6">
        <f t="shared" si="391"/>
        <v>0.98667487501523965</v>
      </c>
      <c r="S1808" s="6">
        <f t="shared" si="394"/>
        <v>57.29450706953979</v>
      </c>
      <c r="T1808" s="13"/>
      <c r="U1808" s="67"/>
      <c r="Y1808" s="28"/>
      <c r="Z1808" s="28"/>
    </row>
    <row r="1809" spans="1:26" x14ac:dyDescent="0.35">
      <c r="A1809" s="1">
        <v>2021.01</v>
      </c>
      <c r="B1809" s="35">
        <v>3793.7484210526318</v>
      </c>
      <c r="C1809" s="3">
        <f>C1808*2/3+C1811/3</f>
        <v>58.063693112307661</v>
      </c>
      <c r="D1809" s="4">
        <f>D1808*2/3+D1811/3</f>
        <v>105.48666666666665</v>
      </c>
      <c r="E1809" s="5">
        <v>261.58199999999999</v>
      </c>
      <c r="F1809" s="33">
        <f t="shared" si="392"/>
        <v>2021.0416666665303</v>
      </c>
      <c r="G1809" s="6">
        <v>1.08</v>
      </c>
      <c r="H1809" s="3">
        <f t="shared" si="387"/>
        <v>4418.0631226798569</v>
      </c>
      <c r="I1809" s="3">
        <f t="shared" si="388"/>
        <v>67.618891090018323</v>
      </c>
      <c r="J1809" s="7">
        <f t="shared" si="393"/>
        <v>2793466.1594719649</v>
      </c>
      <c r="K1809" s="3">
        <f t="shared" si="389"/>
        <v>122.84598244527528</v>
      </c>
      <c r="L1809" s="7">
        <f t="shared" si="390"/>
        <v>77673.42504147155</v>
      </c>
      <c r="M1809" s="27">
        <f t="shared" si="384"/>
        <v>34.512432294106908</v>
      </c>
      <c r="N1809" s="9"/>
      <c r="O1809" s="10">
        <f t="shared" si="385"/>
        <v>37.841180467856638</v>
      </c>
      <c r="P1809" s="10"/>
      <c r="Q1809" s="29">
        <f t="shared" si="386"/>
        <v>3.5534737619675016E-2</v>
      </c>
      <c r="R1809" s="6">
        <f t="shared" si="391"/>
        <v>0.98412841193197109</v>
      </c>
      <c r="S1809" s="6">
        <f t="shared" si="394"/>
        <v>56.29159833046144</v>
      </c>
      <c r="T1809" s="13"/>
      <c r="U1809" s="67"/>
      <c r="Y1809" s="28"/>
      <c r="Z1809" s="28"/>
    </row>
    <row r="1810" spans="1:26" x14ac:dyDescent="0.35">
      <c r="A1810" s="1">
        <v>2021.02</v>
      </c>
      <c r="B1810" s="35">
        <v>3883.4321052631576</v>
      </c>
      <c r="C1810" s="3">
        <f>C1808/3+C1811*2/3</f>
        <v>57.848540088605162</v>
      </c>
      <c r="D1810" s="4">
        <f>D1808/3+D1811*2/3</f>
        <v>116.84333333333332</v>
      </c>
      <c r="E1810" s="5">
        <v>263.01400000000001</v>
      </c>
      <c r="F1810" s="33">
        <f t="shared" si="392"/>
        <v>2021.1249999998636</v>
      </c>
      <c r="G1810" s="6">
        <v>1.26</v>
      </c>
      <c r="H1810" s="3">
        <f t="shared" si="387"/>
        <v>4497.8823895085825</v>
      </c>
      <c r="I1810" s="3">
        <f t="shared" si="388"/>
        <v>67.001539532692945</v>
      </c>
      <c r="J1810" s="7">
        <f t="shared" si="393"/>
        <v>2847464.8519408396</v>
      </c>
      <c r="K1810" s="3">
        <f t="shared" si="389"/>
        <v>135.33069642680616</v>
      </c>
      <c r="L1810" s="7">
        <f t="shared" si="390"/>
        <v>85673.51657812194</v>
      </c>
      <c r="M1810" s="27">
        <f t="shared" si="384"/>
        <v>35.103907171969816</v>
      </c>
      <c r="N1810" s="9"/>
      <c r="O1810" s="10">
        <f t="shared" si="385"/>
        <v>38.480638192752075</v>
      </c>
      <c r="P1810" s="10"/>
      <c r="Q1810" s="29">
        <f t="shared" si="386"/>
        <v>3.3301489166802978E-2</v>
      </c>
      <c r="R1810" s="6">
        <f t="shared" si="391"/>
        <v>0.96899048053213055</v>
      </c>
      <c r="S1810" s="6">
        <f t="shared" si="394"/>
        <v>55.096541710126829</v>
      </c>
      <c r="T1810" s="13"/>
      <c r="U1810" s="67"/>
      <c r="Y1810" s="28"/>
      <c r="Z1810" s="28"/>
    </row>
    <row r="1811" spans="1:26" x14ac:dyDescent="0.35">
      <c r="A1811" s="1">
        <v>2021.03</v>
      </c>
      <c r="B1811" s="35">
        <v>3910.5082608695648</v>
      </c>
      <c r="C1811" s="3">
        <v>57.633387064902649</v>
      </c>
      <c r="D1811" s="4">
        <v>128.19999999999999</v>
      </c>
      <c r="E1811" s="5">
        <v>264.87700000000001</v>
      </c>
      <c r="F1811" s="33">
        <f t="shared" si="392"/>
        <v>2021.2083333331968</v>
      </c>
      <c r="G1811" s="6">
        <v>1.61</v>
      </c>
      <c r="H1811" s="3">
        <f t="shared" si="387"/>
        <v>4497.3864133180114</v>
      </c>
      <c r="I1811" s="3">
        <f t="shared" si="388"/>
        <v>66.282844747540281</v>
      </c>
      <c r="J1811" s="7">
        <f t="shared" si="393"/>
        <v>2850647.6603268739</v>
      </c>
      <c r="K1811" s="3">
        <f t="shared" si="389"/>
        <v>147.43989776386775</v>
      </c>
      <c r="L1811" s="7">
        <f t="shared" si="390"/>
        <v>93454.099997896628</v>
      </c>
      <c r="M1811" s="27">
        <f t="shared" si="384"/>
        <v>35.04254511219208</v>
      </c>
      <c r="N1811" s="9"/>
      <c r="O1811" s="10">
        <f t="shared" si="385"/>
        <v>38.400680076306493</v>
      </c>
      <c r="P1811" s="10"/>
      <c r="Q1811" s="29">
        <f t="shared" si="386"/>
        <v>2.9582246986088724E-2</v>
      </c>
      <c r="R1811" s="6">
        <f t="shared" si="391"/>
        <v>0.99859771179400214</v>
      </c>
      <c r="S1811" s="6">
        <f t="shared" si="394"/>
        <v>53.012522252729312</v>
      </c>
      <c r="T1811" s="13"/>
      <c r="U1811" s="67"/>
      <c r="Y1811" s="28"/>
      <c r="Z1811" s="28"/>
    </row>
    <row r="1812" spans="1:26" x14ac:dyDescent="0.35">
      <c r="A1812" s="1">
        <v>2021.04</v>
      </c>
      <c r="B1812" s="35">
        <v>4141.1761904761906</v>
      </c>
      <c r="C1812" s="3">
        <f>C1811*2/3+C1814/3</f>
        <v>57.710605421407152</v>
      </c>
      <c r="D1812" s="4">
        <f>D1811*2/3+D1814/3</f>
        <v>138.38666666666666</v>
      </c>
      <c r="E1812" s="5">
        <v>267.05399999999997</v>
      </c>
      <c r="F1812" s="33">
        <f t="shared" si="392"/>
        <v>2021.2916666665301</v>
      </c>
      <c r="G1812" s="6">
        <v>1.64</v>
      </c>
      <c r="H1812" s="3">
        <f t="shared" si="387"/>
        <v>4723.8474680348236</v>
      </c>
      <c r="I1812" s="3">
        <f t="shared" si="388"/>
        <v>65.830596130062986</v>
      </c>
      <c r="J1812" s="7">
        <f t="shared" si="393"/>
        <v>2997666.1583139086</v>
      </c>
      <c r="K1812" s="3">
        <f t="shared" si="389"/>
        <v>157.85793090535998</v>
      </c>
      <c r="L1812" s="7">
        <f t="shared" si="390"/>
        <v>100173.72078555108</v>
      </c>
      <c r="M1812" s="27">
        <f t="shared" si="384"/>
        <v>36.719814109133004</v>
      </c>
      <c r="N1812" s="9"/>
      <c r="O1812" s="10">
        <f t="shared" si="385"/>
        <v>40.219749436274768</v>
      </c>
      <c r="P1812" s="10"/>
      <c r="Q1812" s="29">
        <f t="shared" si="386"/>
        <v>2.8158458253758532E-2</v>
      </c>
      <c r="R1812" s="6">
        <f t="shared" si="391"/>
        <v>1.0031977488541435</v>
      </c>
      <c r="S1812" s="6">
        <f t="shared" si="394"/>
        <v>52.506636145538643</v>
      </c>
      <c r="T1812" s="13"/>
      <c r="U1812" s="67"/>
      <c r="Y1812" s="28"/>
      <c r="Z1812" s="28"/>
    </row>
    <row r="1813" spans="1:26" x14ac:dyDescent="0.35">
      <c r="A1813" s="1">
        <v>2021.05</v>
      </c>
      <c r="B1813" s="35">
        <v>4167.8495000000012</v>
      </c>
      <c r="C1813" s="3">
        <f>C1811/3+C1814*2/3</f>
        <v>57.787823777911655</v>
      </c>
      <c r="D1813" s="4">
        <f>D1811/3+D1814*2/3</f>
        <v>148.57333333333332</v>
      </c>
      <c r="E1813" s="5">
        <v>269.19499999999999</v>
      </c>
      <c r="F1813" s="33">
        <f t="shared" si="392"/>
        <v>2021.3749999998633</v>
      </c>
      <c r="G1813" s="6">
        <v>1.62</v>
      </c>
      <c r="H1813" s="3">
        <f t="shared" si="387"/>
        <v>4716.4613954029628</v>
      </c>
      <c r="I1813" s="3">
        <f t="shared" si="388"/>
        <v>65.394405429675331</v>
      </c>
      <c r="J1813" s="7">
        <f t="shared" si="393"/>
        <v>2996437.2666101949</v>
      </c>
      <c r="K1813" s="3">
        <f t="shared" si="389"/>
        <v>168.12996511822286</v>
      </c>
      <c r="L1813" s="7">
        <f t="shared" si="390"/>
        <v>106815.43871113833</v>
      </c>
      <c r="M1813" s="27">
        <f t="shared" si="384"/>
        <v>36.552133989799067</v>
      </c>
      <c r="N1813" s="9"/>
      <c r="O1813" s="10">
        <f t="shared" si="385"/>
        <v>40.014691437684455</v>
      </c>
      <c r="P1813" s="10"/>
      <c r="Q1813" s="29">
        <f t="shared" si="386"/>
        <v>2.881834542561662E-2</v>
      </c>
      <c r="R1813" s="6">
        <f t="shared" si="391"/>
        <v>1.0105500616202074</v>
      </c>
      <c r="S1813" s="6">
        <f t="shared" si="394"/>
        <v>52.25560053668012</v>
      </c>
      <c r="T1813" s="13"/>
      <c r="U1813" s="67"/>
      <c r="Y1813" s="28"/>
      <c r="Z1813" s="28"/>
    </row>
    <row r="1814" spans="1:26" x14ac:dyDescent="0.35">
      <c r="A1814" s="1">
        <v>2021.06</v>
      </c>
      <c r="B1814" s="35">
        <v>4238.4895454545458</v>
      </c>
      <c r="C1814" s="3">
        <v>57.86504213441615</v>
      </c>
      <c r="D1814" s="4">
        <v>158.76</v>
      </c>
      <c r="E1814" s="5">
        <v>271.69600000000003</v>
      </c>
      <c r="F1814" s="33">
        <f t="shared" si="392"/>
        <v>2021.4583333331966</v>
      </c>
      <c r="G1814" s="6">
        <v>1.52</v>
      </c>
      <c r="H1814" s="3">
        <f t="shared" si="387"/>
        <v>4752.2482176486692</v>
      </c>
      <c r="I1814" s="3">
        <f t="shared" si="388"/>
        <v>64.87901890482398</v>
      </c>
      <c r="J1814" s="7">
        <f t="shared" si="393"/>
        <v>3022608.0438069561</v>
      </c>
      <c r="K1814" s="3">
        <f t="shared" si="389"/>
        <v>178.00372489841587</v>
      </c>
      <c r="L1814" s="7">
        <f t="shared" si="390"/>
        <v>113217.04297924133</v>
      </c>
      <c r="M1814" s="27">
        <f t="shared" si="384"/>
        <v>36.696258013088354</v>
      </c>
      <c r="N1814" s="9"/>
      <c r="O1814" s="10">
        <f t="shared" si="385"/>
        <v>40.148049521730485</v>
      </c>
      <c r="P1814" s="10"/>
      <c r="Q1814" s="29">
        <f t="shared" si="386"/>
        <v>3.0761593765331413E-2</v>
      </c>
      <c r="R1814" s="6">
        <f t="shared" si="391"/>
        <v>1.019847179067535</v>
      </c>
      <c r="S1814" s="6">
        <f t="shared" si="394"/>
        <v>52.320805376807286</v>
      </c>
      <c r="T1814" s="13"/>
      <c r="U1814" s="67"/>
      <c r="Y1814" s="28"/>
      <c r="Z1814" s="28"/>
    </row>
    <row r="1815" spans="1:26" x14ac:dyDescent="0.35">
      <c r="A1815" s="1">
        <v>2021.07</v>
      </c>
      <c r="B1815" s="35">
        <v>4363.7128571428575</v>
      </c>
      <c r="C1815" s="3">
        <f>C1814*2/3+C1817/3</f>
        <v>58.328189005792169</v>
      </c>
      <c r="D1815" s="4">
        <f>D1814*2/3+D1817/3</f>
        <v>164.31666666666666</v>
      </c>
      <c r="E1815" s="5">
        <v>273.00299999999999</v>
      </c>
      <c r="F1815" s="33">
        <f t="shared" si="392"/>
        <v>2021.5416666665299</v>
      </c>
      <c r="G1815" s="6">
        <v>1.32</v>
      </c>
      <c r="H1815" s="3">
        <f t="shared" si="387"/>
        <v>4869.2266530352108</v>
      </c>
      <c r="I1815" s="3">
        <f t="shared" si="388"/>
        <v>65.085211109934548</v>
      </c>
      <c r="J1815" s="7">
        <f t="shared" si="393"/>
        <v>3100460.4341619327</v>
      </c>
      <c r="K1815" s="3">
        <f t="shared" si="389"/>
        <v>183.35191133430772</v>
      </c>
      <c r="L1815" s="7">
        <f t="shared" si="390"/>
        <v>116748.59010016124</v>
      </c>
      <c r="M1815" s="27">
        <f t="shared" si="384"/>
        <v>37.443383184615378</v>
      </c>
      <c r="N1815" s="9"/>
      <c r="O1815" s="10">
        <f t="shared" si="385"/>
        <v>40.93735604211512</v>
      </c>
      <c r="P1815" s="10"/>
      <c r="Q1815" s="29">
        <f t="shared" si="386"/>
        <v>3.2616581086394987E-2</v>
      </c>
      <c r="R1815" s="6">
        <f t="shared" si="391"/>
        <v>1.0048233757041396</v>
      </c>
      <c r="S1815" s="6">
        <f t="shared" si="394"/>
        <v>53.103768840735192</v>
      </c>
      <c r="T1815" s="13"/>
      <c r="U1815" s="67"/>
      <c r="Y1815" s="28"/>
      <c r="Z1815" s="28"/>
    </row>
    <row r="1816" spans="1:26" x14ac:dyDescent="0.35">
      <c r="A1816" s="1">
        <v>2021.08</v>
      </c>
      <c r="B1816" s="35">
        <v>4454.2063636363628</v>
      </c>
      <c r="C1816" s="3">
        <f>C1814/3+C1817*2/3</f>
        <v>58.791335877168187</v>
      </c>
      <c r="D1816" s="4">
        <f>D1814/3+D1817*2/3</f>
        <v>169.87333333333333</v>
      </c>
      <c r="E1816" s="5">
        <f>273.567</f>
        <v>273.56700000000001</v>
      </c>
      <c r="F1816" s="33">
        <f t="shared" si="392"/>
        <v>2021.6249999998631</v>
      </c>
      <c r="G1816" s="6">
        <v>1.28</v>
      </c>
      <c r="H1816" s="3">
        <f t="shared" si="387"/>
        <v>4959.9565384281786</v>
      </c>
      <c r="I1816" s="3">
        <f t="shared" si="388"/>
        <v>65.466762646539493</v>
      </c>
      <c r="J1816" s="7">
        <f t="shared" si="393"/>
        <v>3161706.1308714719</v>
      </c>
      <c r="K1816" s="3">
        <f t="shared" si="389"/>
        <v>189.16149849945353</v>
      </c>
      <c r="L1816" s="7">
        <f t="shared" si="390"/>
        <v>120580.3044637338</v>
      </c>
      <c r="M1816" s="27">
        <f t="shared" si="384"/>
        <v>37.973500614070474</v>
      </c>
      <c r="N1816" s="9"/>
      <c r="O1816" s="10">
        <f t="shared" si="385"/>
        <v>41.486836718719658</v>
      </c>
      <c r="P1816" s="10"/>
      <c r="Q1816" s="29">
        <f t="shared" si="386"/>
        <v>3.2573428847369489E-2</v>
      </c>
      <c r="R1816" s="6">
        <f t="shared" si="391"/>
        <v>0.99272583098797629</v>
      </c>
      <c r="S1816" s="6">
        <f t="shared" si="394"/>
        <v>53.249898698327804</v>
      </c>
      <c r="T1816" s="13"/>
      <c r="U1816" s="67"/>
      <c r="Y1816" s="28"/>
      <c r="Z1816" s="28"/>
    </row>
    <row r="1817" spans="1:26" x14ac:dyDescent="0.35">
      <c r="A1817" s="1">
        <v>2021.09</v>
      </c>
      <c r="B1817" s="35">
        <v>4445.5433333333331</v>
      </c>
      <c r="C1817" s="3">
        <v>59.254482748544206</v>
      </c>
      <c r="D1817" s="4">
        <v>175.43</v>
      </c>
      <c r="E1817" s="5">
        <v>274.31</v>
      </c>
      <c r="F1817" s="33">
        <f t="shared" si="392"/>
        <v>2021.7083333331964</v>
      </c>
      <c r="G1817" s="6">
        <v>1.37</v>
      </c>
      <c r="H1817" s="3">
        <f t="shared" si="387"/>
        <v>4936.9013892676167</v>
      </c>
      <c r="I1817" s="3">
        <f t="shared" si="388"/>
        <v>65.803776111721319</v>
      </c>
      <c r="J1817" s="7">
        <f t="shared" si="393"/>
        <v>3150505.241813655</v>
      </c>
      <c r="K1817" s="3">
        <f t="shared" si="389"/>
        <v>194.81996817469289</v>
      </c>
      <c r="L1817" s="7">
        <f t="shared" si="390"/>
        <v>124325.21586893457</v>
      </c>
      <c r="M1817" s="27">
        <f t="shared" si="384"/>
        <v>37.620346686651175</v>
      </c>
      <c r="N1817" s="9"/>
      <c r="O1817" s="10">
        <f t="shared" si="385"/>
        <v>41.070676530740528</v>
      </c>
      <c r="P1817" s="10"/>
      <c r="Q1817" s="29">
        <f t="shared" si="386"/>
        <v>3.2042416075777465E-2</v>
      </c>
      <c r="R1817" s="6">
        <f t="shared" si="391"/>
        <v>0.9818778716640022</v>
      </c>
      <c r="S1817" s="6">
        <f t="shared" si="394"/>
        <v>52.719365674443196</v>
      </c>
      <c r="T1817" s="13"/>
      <c r="U1817" s="67"/>
      <c r="Y1817" s="28"/>
      <c r="Z1817" s="28"/>
    </row>
    <row r="1818" spans="1:26" x14ac:dyDescent="0.35">
      <c r="A1818" s="1">
        <v>2021.1</v>
      </c>
      <c r="B1818" s="35">
        <v>4460.7071428571426</v>
      </c>
      <c r="C1818" s="3">
        <f>C1817*2/3+C1820/3</f>
        <v>59.635360926493661</v>
      </c>
      <c r="D1818" s="4">
        <f>D1817*2/3+D1820/3</f>
        <v>182.91</v>
      </c>
      <c r="E1818" s="5">
        <v>276.589</v>
      </c>
      <c r="F1818" s="33">
        <f t="shared" si="392"/>
        <v>2021.7916666665296</v>
      </c>
      <c r="G1818" s="6">
        <v>1.58</v>
      </c>
      <c r="H1818" s="3">
        <f t="shared" si="387"/>
        <v>4912.9240722567729</v>
      </c>
      <c r="I1818" s="3">
        <f t="shared" si="388"/>
        <v>65.681065999287171</v>
      </c>
      <c r="J1818" s="7">
        <f t="shared" si="393"/>
        <v>3138696.9002843979</v>
      </c>
      <c r="K1818" s="3">
        <f t="shared" si="389"/>
        <v>201.45302376450257</v>
      </c>
      <c r="L1818" s="7">
        <f t="shared" si="390"/>
        <v>128701.35421248504</v>
      </c>
      <c r="M1818" s="27">
        <f t="shared" si="384"/>
        <v>37.253025000325287</v>
      </c>
      <c r="N1818" s="9"/>
      <c r="O1818" s="10">
        <f t="shared" si="385"/>
        <v>40.638887886402209</v>
      </c>
      <c r="P1818" s="10"/>
      <c r="Q1818" s="29">
        <f t="shared" si="386"/>
        <v>3.1258728814100668E-2</v>
      </c>
      <c r="R1818" s="6">
        <f t="shared" si="391"/>
        <v>1.0031530998335139</v>
      </c>
      <c r="S1818" s="6">
        <f t="shared" si="394"/>
        <v>51.337460852973216</v>
      </c>
      <c r="T1818" s="13"/>
      <c r="U1818" s="67"/>
      <c r="Y1818" s="28"/>
      <c r="Z1818" s="28"/>
    </row>
    <row r="1819" spans="1:26" x14ac:dyDescent="0.35">
      <c r="A1819" s="1">
        <v>2021.11</v>
      </c>
      <c r="B1819" s="35">
        <v>4667.3866666666672</v>
      </c>
      <c r="C1819" s="3">
        <f>C1817/3+C1820*2/3</f>
        <v>60.016239104443123</v>
      </c>
      <c r="D1819" s="4">
        <f>D1817/3+D1820*2/3</f>
        <v>190.39</v>
      </c>
      <c r="E1819" s="5">
        <v>277.94799999999998</v>
      </c>
      <c r="F1819" s="33">
        <f t="shared" si="392"/>
        <v>2021.8749999998629</v>
      </c>
      <c r="G1819" s="6">
        <v>1.56</v>
      </c>
      <c r="H1819" s="3">
        <f t="shared" si="387"/>
        <v>5115.4220677248995</v>
      </c>
      <c r="I1819" s="3">
        <f t="shared" si="388"/>
        <v>65.777364478778068</v>
      </c>
      <c r="J1819" s="7">
        <f t="shared" si="393"/>
        <v>3271567.7572164396</v>
      </c>
      <c r="K1819" s="3">
        <f t="shared" si="389"/>
        <v>208.66606455164276</v>
      </c>
      <c r="L1819" s="7">
        <f t="shared" si="390"/>
        <v>133452.3641987603</v>
      </c>
      <c r="M1819" s="27">
        <f t="shared" si="384"/>
        <v>38.582627497719187</v>
      </c>
      <c r="N1819" s="9"/>
      <c r="O1819" s="10">
        <f t="shared" si="385"/>
        <v>42.054857617858971</v>
      </c>
      <c r="P1819" s="10"/>
      <c r="Q1819" s="29">
        <f t="shared" si="386"/>
        <v>3.1119985899904286E-2</v>
      </c>
      <c r="R1819" s="6">
        <f t="shared" si="391"/>
        <v>1.0096002483721682</v>
      </c>
      <c r="S1819" s="6">
        <f t="shared" si="394"/>
        <v>51.247531959183569</v>
      </c>
      <c r="T1819" s="13"/>
      <c r="U1819" s="67"/>
      <c r="Y1819" s="28"/>
      <c r="Z1819" s="28"/>
    </row>
    <row r="1820" spans="1:26" x14ac:dyDescent="0.35">
      <c r="A1820" s="1">
        <v>2021.12</v>
      </c>
      <c r="B1820" s="35">
        <v>4674.7727272727261</v>
      </c>
      <c r="C1820" s="3">
        <v>60.397117282392585</v>
      </c>
      <c r="D1820" s="4">
        <v>197.87</v>
      </c>
      <c r="E1820" s="5">
        <v>278.80200000000002</v>
      </c>
      <c r="F1820" s="33">
        <f t="shared" si="392"/>
        <v>2021.9583333331962</v>
      </c>
      <c r="G1820" s="6">
        <v>1.47</v>
      </c>
      <c r="H1820" s="3">
        <f t="shared" si="387"/>
        <v>5107.8232621586758</v>
      </c>
      <c r="I1820" s="3">
        <f t="shared" si="388"/>
        <v>65.992042527019066</v>
      </c>
      <c r="J1820" s="7">
        <f t="shared" si="393"/>
        <v>3270225.0421913266</v>
      </c>
      <c r="K1820" s="3">
        <f t="shared" si="389"/>
        <v>216.19981287795642</v>
      </c>
      <c r="L1820" s="7">
        <f t="shared" si="390"/>
        <v>138419.4412967549</v>
      </c>
      <c r="M1820" s="27">
        <f t="shared" si="384"/>
        <v>38.304849873467425</v>
      </c>
      <c r="N1820" s="9"/>
      <c r="O1820" s="10">
        <f t="shared" si="385"/>
        <v>41.717265819554662</v>
      </c>
      <c r="P1820" s="10"/>
      <c r="Q1820" s="29">
        <f t="shared" si="386"/>
        <v>3.2773352076795381E-2</v>
      </c>
      <c r="R1820" s="6">
        <f t="shared" si="391"/>
        <v>0.97485415546659682</v>
      </c>
      <c r="S1820" s="6">
        <f t="shared" si="394"/>
        <v>51.581037371920011</v>
      </c>
      <c r="T1820" s="13"/>
      <c r="U1820" s="67"/>
      <c r="Y1820" s="28"/>
      <c r="Z1820" s="28"/>
    </row>
    <row r="1821" spans="1:26" x14ac:dyDescent="0.35">
      <c r="A1821" s="1">
        <v>2022.01</v>
      </c>
      <c r="B1821" s="35">
        <v>4573.8154999999997</v>
      </c>
      <c r="C1821" s="3">
        <f>C1820*2/3+C1823/3</f>
        <v>60.921402962953294</v>
      </c>
      <c r="D1821" s="4">
        <f>D1820*2/3+D1823/3</f>
        <v>197.88333333333333</v>
      </c>
      <c r="E1821" s="5">
        <v>281.14800000000002</v>
      </c>
      <c r="F1821" s="33">
        <f t="shared" si="392"/>
        <v>2022.0416666665294</v>
      </c>
      <c r="G1821" s="6">
        <v>1.76</v>
      </c>
      <c r="H1821" s="3">
        <f t="shared" si="387"/>
        <v>4955.81274613193</v>
      </c>
      <c r="I1821" s="3">
        <f t="shared" si="388"/>
        <v>66.009454320149871</v>
      </c>
      <c r="J1821" s="7">
        <f t="shared" si="393"/>
        <v>3176423.8753567073</v>
      </c>
      <c r="K1821" s="3">
        <f t="shared" si="389"/>
        <v>214.41021081423304</v>
      </c>
      <c r="L1821" s="7">
        <f t="shared" si="390"/>
        <v>137426.03839948718</v>
      </c>
      <c r="M1821" s="27">
        <f t="shared" si="384"/>
        <v>36.936758070297437</v>
      </c>
      <c r="N1821" s="9"/>
      <c r="O1821" s="10">
        <f t="shared" si="385"/>
        <v>40.194254833176529</v>
      </c>
      <c r="P1821" s="10"/>
      <c r="Q1821" s="29">
        <f t="shared" si="386"/>
        <v>3.124778631386586E-2</v>
      </c>
      <c r="R1821" s="6">
        <f t="shared" si="391"/>
        <v>0.98613460955449705</v>
      </c>
      <c r="S1821" s="6">
        <f t="shared" si="394"/>
        <v>49.864400944375319</v>
      </c>
      <c r="T1821" s="13"/>
      <c r="U1821" s="67"/>
      <c r="Y1821" s="28"/>
      <c r="Z1821" s="28"/>
    </row>
    <row r="1822" spans="1:26" x14ac:dyDescent="0.35">
      <c r="A1822" s="1">
        <v>2022.02</v>
      </c>
      <c r="B1822" s="35">
        <v>4435.9805263157887</v>
      </c>
      <c r="C1822" s="3">
        <f>C1820/3+C1823*2/3</f>
        <v>61.445688643514018</v>
      </c>
      <c r="D1822" s="4">
        <f>D1820/3+D1823*2/3</f>
        <v>197.89666666666665</v>
      </c>
      <c r="E1822" s="5">
        <v>283.71600000000001</v>
      </c>
      <c r="F1822" s="33">
        <f t="shared" si="392"/>
        <v>2022.1249999998627</v>
      </c>
      <c r="G1822" s="6">
        <v>1.93</v>
      </c>
      <c r="H1822" s="3">
        <f t="shared" si="387"/>
        <v>4762.9612420556205</v>
      </c>
      <c r="I1822" s="3">
        <f t="shared" si="388"/>
        <v>65.974913948402744</v>
      </c>
      <c r="J1822" s="7">
        <f t="shared" si="393"/>
        <v>3056339.7516326532</v>
      </c>
      <c r="K1822" s="3">
        <f t="shared" si="389"/>
        <v>212.48383478548971</v>
      </c>
      <c r="L1822" s="7">
        <f t="shared" si="390"/>
        <v>136348.53567566644</v>
      </c>
      <c r="M1822" s="27">
        <f t="shared" si="384"/>
        <v>35.287149225694861</v>
      </c>
      <c r="N1822" s="9"/>
      <c r="O1822" s="10">
        <f t="shared" si="385"/>
        <v>38.370495009112204</v>
      </c>
      <c r="P1822" s="10"/>
      <c r="Q1822" s="29">
        <f t="shared" si="386"/>
        <v>3.1293678922879584E-2</v>
      </c>
      <c r="R1822" s="6">
        <f t="shared" si="391"/>
        <v>0.98374387238665295</v>
      </c>
      <c r="S1822" s="6">
        <f t="shared" si="394"/>
        <v>48.72793163914745</v>
      </c>
      <c r="T1822" s="13"/>
      <c r="U1822" s="67"/>
      <c r="Y1822" s="28"/>
      <c r="Z1822" s="28"/>
    </row>
    <row r="1823" spans="1:26" x14ac:dyDescent="0.35">
      <c r="A1823" s="1">
        <v>2022.03</v>
      </c>
      <c r="B1823" s="35">
        <v>4391.2652173913057</v>
      </c>
      <c r="C1823" s="3">
        <v>61.969974324074734</v>
      </c>
      <c r="D1823" s="4">
        <v>197.91</v>
      </c>
      <c r="E1823" s="5">
        <v>287.50400000000002</v>
      </c>
      <c r="F1823" s="33">
        <f t="shared" si="392"/>
        <v>2022.2083333331959</v>
      </c>
      <c r="G1823" s="6">
        <v>2.13</v>
      </c>
      <c r="H1823" s="3">
        <f t="shared" si="387"/>
        <v>4652.8282455503095</v>
      </c>
      <c r="I1823" s="3">
        <f t="shared" si="388"/>
        <v>65.661177960545118</v>
      </c>
      <c r="J1823" s="7">
        <f t="shared" si="393"/>
        <v>2989179.7924040342</v>
      </c>
      <c r="K1823" s="3">
        <f t="shared" si="389"/>
        <v>209.69838816155601</v>
      </c>
      <c r="L1823" s="7">
        <f t="shared" si="390"/>
        <v>134719.39029593026</v>
      </c>
      <c r="M1823" s="27">
        <f t="shared" si="384"/>
        <v>34.270798693291731</v>
      </c>
      <c r="N1823" s="9"/>
      <c r="O1823" s="10">
        <f t="shared" si="385"/>
        <v>37.239411741602204</v>
      </c>
      <c r="P1823" s="10"/>
      <c r="Q1823" s="29">
        <f t="shared" si="386"/>
        <v>3.0716673054595876E-2</v>
      </c>
      <c r="R1823" s="6">
        <f t="shared" si="391"/>
        <v>0.94801589886303184</v>
      </c>
      <c r="S1823" s="6">
        <f t="shared" si="394"/>
        <v>47.304227468898212</v>
      </c>
      <c r="T1823" s="13"/>
      <c r="U1823" s="67"/>
      <c r="Y1823" s="28"/>
      <c r="Z1823" s="28"/>
    </row>
    <row r="1824" spans="1:26" x14ac:dyDescent="0.35">
      <c r="A1824" s="1">
        <v>2022.04</v>
      </c>
      <c r="B1824" s="35">
        <v>4391.2959999999994</v>
      </c>
      <c r="C1824" s="3">
        <f>C1823*2/3+C1826/3</f>
        <v>62.653316216049816</v>
      </c>
      <c r="D1824" s="4">
        <f>D1823*2/3+D1826/3</f>
        <v>196.02666666666664</v>
      </c>
      <c r="E1824" s="5">
        <v>289.10899999999998</v>
      </c>
      <c r="F1824" s="33">
        <f t="shared" si="392"/>
        <v>2022.2916666665292</v>
      </c>
      <c r="G1824" s="6">
        <v>2.75</v>
      </c>
      <c r="H1824" s="3">
        <f t="shared" si="387"/>
        <v>4627.0303213805173</v>
      </c>
      <c r="I1824" s="3">
        <f t="shared" si="388"/>
        <v>66.016682516210295</v>
      </c>
      <c r="J1824" s="7">
        <f t="shared" si="393"/>
        <v>2976140.4137793412</v>
      </c>
      <c r="K1824" s="3">
        <f t="shared" si="389"/>
        <v>206.54980453738901</v>
      </c>
      <c r="L1824" s="7">
        <f t="shared" si="390"/>
        <v>132854.37484631379</v>
      </c>
      <c r="M1824" s="27">
        <f t="shared" si="384"/>
        <v>33.889164755913846</v>
      </c>
      <c r="N1824" s="9"/>
      <c r="O1824" s="10">
        <f t="shared" si="385"/>
        <v>36.800852348372864</v>
      </c>
      <c r="P1824" s="10"/>
      <c r="Q1824" s="29">
        <f t="shared" si="386"/>
        <v>2.5106179878196189E-2</v>
      </c>
      <c r="R1824" s="6">
        <f t="shared" si="391"/>
        <v>0.98937792522351686</v>
      </c>
      <c r="S1824" s="6">
        <f t="shared" si="394"/>
        <v>44.596200053523745</v>
      </c>
      <c r="T1824" s="13"/>
      <c r="U1824" s="67"/>
      <c r="Y1824" s="28"/>
      <c r="Z1824" s="28"/>
    </row>
    <row r="1825" spans="1:26" x14ac:dyDescent="0.35">
      <c r="A1825" s="1">
        <v>2022.05</v>
      </c>
      <c r="B1825" s="35">
        <v>4040.3599999999997</v>
      </c>
      <c r="C1825" s="3">
        <f>C1823/3+C1826*2/3</f>
        <v>63.336658108024906</v>
      </c>
      <c r="D1825" s="4">
        <f>D1823/3+D1826*2/3</f>
        <v>194.14333333333332</v>
      </c>
      <c r="E1825" s="5">
        <v>292.29599999999999</v>
      </c>
      <c r="F1825" s="33">
        <f t="shared" si="392"/>
        <v>2022.3749999998624</v>
      </c>
      <c r="G1825" s="6">
        <v>2.9</v>
      </c>
      <c r="H1825" s="3">
        <f t="shared" si="387"/>
        <v>4210.8370502504313</v>
      </c>
      <c r="I1825" s="3">
        <f t="shared" si="388"/>
        <v>66.009055282280698</v>
      </c>
      <c r="J1825" s="7">
        <f t="shared" si="393"/>
        <v>2711979.9239693577</v>
      </c>
      <c r="K1825" s="3">
        <f t="shared" si="389"/>
        <v>202.33492586282398</v>
      </c>
      <c r="L1825" s="7">
        <f t="shared" si="390"/>
        <v>130313.3439526406</v>
      </c>
      <c r="M1825" s="27">
        <f t="shared" si="384"/>
        <v>30.673155079545133</v>
      </c>
      <c r="N1825" s="9"/>
      <c r="O1825" s="10">
        <f t="shared" si="385"/>
        <v>33.292110895037808</v>
      </c>
      <c r="P1825" s="10"/>
      <c r="Q1825" s="29">
        <f t="shared" si="386"/>
        <v>2.7942547874479161E-2</v>
      </c>
      <c r="R1825" s="6">
        <f t="shared" si="391"/>
        <v>0.98198846172615695</v>
      </c>
      <c r="S1825" s="6">
        <f t="shared" si="394"/>
        <v>43.641413710395256</v>
      </c>
      <c r="T1825" s="13"/>
      <c r="U1825" s="67"/>
      <c r="Y1825" s="28"/>
      <c r="Z1825" s="28"/>
    </row>
    <row r="1826" spans="1:26" x14ac:dyDescent="0.35">
      <c r="A1826" s="1">
        <v>2022.06</v>
      </c>
      <c r="B1826" s="35">
        <v>3898.9466666666676</v>
      </c>
      <c r="C1826" s="3">
        <v>64.02</v>
      </c>
      <c r="D1826" s="4">
        <v>192.26</v>
      </c>
      <c r="E1826" s="5">
        <v>296.31099999999998</v>
      </c>
      <c r="F1826" s="33">
        <f t="shared" si="392"/>
        <v>2022.4583333331957</v>
      </c>
      <c r="G1826" s="6">
        <v>3.14</v>
      </c>
      <c r="H1826" s="3">
        <f t="shared" si="387"/>
        <v>4008.3973396870197</v>
      </c>
      <c r="I1826" s="3">
        <f t="shared" si="388"/>
        <v>65.817160280921073</v>
      </c>
      <c r="J1826" s="7">
        <f t="shared" si="393"/>
        <v>2585131.5429047989</v>
      </c>
      <c r="K1826" s="3">
        <f t="shared" si="389"/>
        <v>197.65709521415002</v>
      </c>
      <c r="L1826" s="7">
        <f t="shared" si="390"/>
        <v>127474.78561018442</v>
      </c>
      <c r="M1826" s="27">
        <f t="shared" si="384"/>
        <v>29.047721395103828</v>
      </c>
      <c r="N1826" s="9"/>
      <c r="O1826" s="10">
        <f t="shared" si="385"/>
        <v>31.515503555204639</v>
      </c>
      <c r="P1826" s="10"/>
      <c r="Q1826" s="29">
        <f t="shared" si="386"/>
        <v>2.8915813659970389E-2</v>
      </c>
      <c r="R1826" s="6">
        <f t="shared" si="391"/>
        <v>1.0232786529757065</v>
      </c>
      <c r="S1826" s="6">
        <f t="shared" si="394"/>
        <v>42.274676557157136</v>
      </c>
      <c r="T1826" s="13"/>
      <c r="U1826" s="67"/>
      <c r="Y1826" s="28"/>
      <c r="Z1826" s="28"/>
    </row>
    <row r="1827" spans="1:26" x14ac:dyDescent="0.35">
      <c r="A1827" s="1">
        <v>2022.07</v>
      </c>
      <c r="B1827" s="35">
        <v>3911.729499999999</v>
      </c>
      <c r="C1827" s="3">
        <f>C1826*2/3+C1829/3</f>
        <v>64.452768447835695</v>
      </c>
      <c r="D1827" s="4">
        <f>D1826*2/3+D1829/3</f>
        <v>190.58333333333331</v>
      </c>
      <c r="E1827" s="5">
        <v>296.27600000000001</v>
      </c>
      <c r="F1827" s="33">
        <f t="shared" si="392"/>
        <v>2022.541666666529</v>
      </c>
      <c r="G1827" s="6">
        <v>2.9</v>
      </c>
      <c r="H1827" s="3">
        <f t="shared" si="387"/>
        <v>4022.0140877273207</v>
      </c>
      <c r="I1827" s="3">
        <f t="shared" si="388"/>
        <v>66.26990508679657</v>
      </c>
      <c r="J1827" s="7">
        <f t="shared" si="393"/>
        <v>2597474.9932108996</v>
      </c>
      <c r="K1827" s="3">
        <f t="shared" si="389"/>
        <v>195.95650761452157</v>
      </c>
      <c r="L1827" s="7">
        <f t="shared" si="390"/>
        <v>126551.55282493607</v>
      </c>
      <c r="M1827" s="27">
        <f t="shared" si="384"/>
        <v>29.004618317208926</v>
      </c>
      <c r="N1827" s="9"/>
      <c r="O1827" s="10">
        <f t="shared" si="385"/>
        <v>31.457727149066955</v>
      </c>
      <c r="P1827" s="10"/>
      <c r="Q1827" s="29">
        <f t="shared" si="386"/>
        <v>3.1522201242460794E-2</v>
      </c>
      <c r="R1827" s="6">
        <f t="shared" si="391"/>
        <v>1.0024166666666667</v>
      </c>
      <c r="S1827" s="6">
        <f t="shared" si="394"/>
        <v>43.263884375134964</v>
      </c>
      <c r="T1827" s="13"/>
      <c r="U1827" s="67"/>
      <c r="Y1827" s="28"/>
      <c r="Z1827" s="28"/>
    </row>
    <row r="1828" spans="1:26" x14ac:dyDescent="0.35">
      <c r="A1828" s="1">
        <v>2022.08</v>
      </c>
      <c r="B1828" s="35">
        <v>4158.5630434782615</v>
      </c>
      <c r="C1828" s="3">
        <f>C1826/3+C1829*2/3</f>
        <v>64.885536895671393</v>
      </c>
      <c r="D1828" s="4">
        <f>D1826/3+D1829*2/3</f>
        <v>188.90666666666664</v>
      </c>
      <c r="E1828" s="5">
        <v>296.17099999999999</v>
      </c>
      <c r="F1828" s="33">
        <f t="shared" si="392"/>
        <v>2022.6249999998622</v>
      </c>
      <c r="G1828" s="6">
        <v>2.9</v>
      </c>
      <c r="H1828" s="3">
        <f t="shared" si="387"/>
        <v>4277.3225649092565</v>
      </c>
      <c r="I1828" s="3">
        <f t="shared" si="388"/>
        <v>66.738526793614099</v>
      </c>
      <c r="J1828" s="7">
        <f t="shared" si="393"/>
        <v>2765948.6338938028</v>
      </c>
      <c r="K1828" s="3">
        <f t="shared" si="389"/>
        <v>194.30143045740465</v>
      </c>
      <c r="L1828" s="7">
        <f t="shared" si="390"/>
        <v>125645.83754946984</v>
      </c>
      <c r="M1828" s="27">
        <f t="shared" si="384"/>
        <v>30.698763365175278</v>
      </c>
      <c r="N1828" s="9"/>
      <c r="O1828" s="10">
        <f t="shared" si="385"/>
        <v>33.281890402234467</v>
      </c>
      <c r="P1828" s="10"/>
      <c r="Q1828" s="29">
        <f t="shared" si="386"/>
        <v>2.9013917428899819E-2</v>
      </c>
      <c r="R1828" s="6">
        <f t="shared" si="391"/>
        <v>0.9505808982687256</v>
      </c>
      <c r="S1828" s="6">
        <f t="shared" si="394"/>
        <v>43.383813954645731</v>
      </c>
      <c r="T1828" s="13"/>
      <c r="U1828" s="67"/>
      <c r="Y1828" s="28"/>
      <c r="Z1828" s="28"/>
    </row>
    <row r="1829" spans="1:26" x14ac:dyDescent="0.35">
      <c r="A1829" s="1">
        <v>2022.09</v>
      </c>
      <c r="B1829" s="35">
        <v>3850.5204761904752</v>
      </c>
      <c r="C1829" s="3">
        <v>65.318305343507092</v>
      </c>
      <c r="D1829" s="4">
        <v>187.23</v>
      </c>
      <c r="E1829" s="5">
        <v>296.80799999999999</v>
      </c>
      <c r="F1829" s="33">
        <f t="shared" si="392"/>
        <v>2022.7083333331955</v>
      </c>
      <c r="G1829" s="6">
        <v>3.52</v>
      </c>
      <c r="H1829" s="3">
        <f t="shared" si="387"/>
        <v>3951.9831074008398</v>
      </c>
      <c r="I1829" s="3">
        <f t="shared" si="388"/>
        <v>67.039466720867438</v>
      </c>
      <c r="J1829" s="7">
        <f t="shared" si="393"/>
        <v>2559179.1175644239</v>
      </c>
      <c r="K1829" s="3">
        <f t="shared" si="389"/>
        <v>192.16357938465271</v>
      </c>
      <c r="L1829" s="7">
        <f t="shared" si="390"/>
        <v>124439.04899205748</v>
      </c>
      <c r="M1829" s="27">
        <f t="shared" si="384"/>
        <v>28.229884655821962</v>
      </c>
      <c r="N1829" s="9"/>
      <c r="O1829" s="10">
        <f t="shared" si="385"/>
        <v>30.597432345703787</v>
      </c>
      <c r="P1829" s="10"/>
      <c r="Q1829" s="29">
        <f t="shared" si="386"/>
        <v>2.5426554002999174E-2</v>
      </c>
      <c r="R1829" s="6">
        <f t="shared" si="391"/>
        <v>0.96529350397212954</v>
      </c>
      <c r="S1829" s="6">
        <f t="shared" si="394"/>
        <v>41.15131722355639</v>
      </c>
      <c r="T1829" s="13"/>
      <c r="U1829" s="67"/>
      <c r="Y1829" s="28"/>
      <c r="Z1829" s="28"/>
    </row>
    <row r="1830" spans="1:26" x14ac:dyDescent="0.35">
      <c r="A1830" s="1">
        <v>2022.1</v>
      </c>
      <c r="B1830" s="35">
        <v>3726.0509523809519</v>
      </c>
      <c r="C1830" s="3">
        <f>C1829*2/3+C1832/3</f>
        <v>65.852203562338062</v>
      </c>
      <c r="D1830" s="4">
        <f>D1829*2/3+D1832/3</f>
        <v>182.40333333333334</v>
      </c>
      <c r="E1830" s="5">
        <v>298.012</v>
      </c>
      <c r="F1830" s="33">
        <f t="shared" si="392"/>
        <v>2022.7916666665287</v>
      </c>
      <c r="G1830" s="6">
        <v>3.98</v>
      </c>
      <c r="H1830" s="3">
        <f t="shared" si="387"/>
        <v>3808.7834569509182</v>
      </c>
      <c r="I1830" s="3">
        <f t="shared" si="388"/>
        <v>67.314372974885188</v>
      </c>
      <c r="J1830" s="7">
        <f t="shared" si="393"/>
        <v>2470080.1131653115</v>
      </c>
      <c r="K1830" s="3">
        <f t="shared" si="389"/>
        <v>186.45338117257023</v>
      </c>
      <c r="L1830" s="7">
        <f t="shared" si="390"/>
        <v>120919.13181000044</v>
      </c>
      <c r="M1830" s="27">
        <f t="shared" si="384"/>
        <v>27.080766925400681</v>
      </c>
      <c r="N1830" s="9"/>
      <c r="O1830" s="10">
        <f t="shared" si="385"/>
        <v>29.346998336096647</v>
      </c>
      <c r="P1830" s="10"/>
      <c r="Q1830" s="29">
        <f t="shared" si="386"/>
        <v>2.2784690077350317E-2</v>
      </c>
      <c r="R1830" s="6">
        <f t="shared" si="391"/>
        <v>1.0107119558279947</v>
      </c>
      <c r="S1830" s="6">
        <f t="shared" si="394"/>
        <v>39.562613673629379</v>
      </c>
      <c r="T1830" s="13"/>
      <c r="U1830" s="67"/>
      <c r="Y1830" s="28"/>
      <c r="Z1830" s="28"/>
    </row>
    <row r="1831" spans="1:26" x14ac:dyDescent="0.35">
      <c r="A1831" s="1">
        <v>2022.11</v>
      </c>
      <c r="B1831" s="35">
        <v>3917.488571428571</v>
      </c>
      <c r="C1831" s="3">
        <f>C1829/3+C1832*2/3</f>
        <v>66.386101781169032</v>
      </c>
      <c r="D1831" s="4">
        <f>D1829/3+D1832*2/3</f>
        <v>177.57666666666665</v>
      </c>
      <c r="E1831" s="5">
        <v>297.71100000000001</v>
      </c>
      <c r="F1831" s="33">
        <f t="shared" si="392"/>
        <v>2022.874999999862</v>
      </c>
      <c r="G1831" s="6">
        <v>3.89</v>
      </c>
      <c r="H1831" s="3">
        <f t="shared" si="387"/>
        <v>4008.5204309740457</v>
      </c>
      <c r="I1831" s="3">
        <f t="shared" si="388"/>
        <v>67.928735584159611</v>
      </c>
      <c r="J1831" s="7">
        <f t="shared" si="393"/>
        <v>2603285.0550334789</v>
      </c>
      <c r="K1831" s="3">
        <f t="shared" si="389"/>
        <v>181.70306905018626</v>
      </c>
      <c r="L1831" s="7">
        <f t="shared" si="390"/>
        <v>118004.85796629058</v>
      </c>
      <c r="M1831" s="27">
        <f t="shared" si="384"/>
        <v>28.378949016273307</v>
      </c>
      <c r="N1831" s="9"/>
      <c r="O1831" s="10">
        <f t="shared" si="385"/>
        <v>30.747932135302172</v>
      </c>
      <c r="P1831" s="10"/>
      <c r="Q1831" s="29">
        <f t="shared" si="386"/>
        <v>2.2379046474016229E-2</v>
      </c>
      <c r="R1831" s="6">
        <f t="shared" si="391"/>
        <v>1.025709583392977</v>
      </c>
      <c r="S1831" s="6">
        <f t="shared" si="394"/>
        <v>40.026834805279734</v>
      </c>
      <c r="T1831" s="13"/>
      <c r="U1831" s="67"/>
      <c r="Y1831" s="28"/>
      <c r="Z1831" s="28"/>
    </row>
    <row r="1832" spans="1:26" x14ac:dyDescent="0.35">
      <c r="A1832" s="1">
        <v>2022.12</v>
      </c>
      <c r="B1832" s="35">
        <v>3912.3809523809532</v>
      </c>
      <c r="C1832" s="3">
        <v>66.92</v>
      </c>
      <c r="D1832" s="4">
        <v>172.75</v>
      </c>
      <c r="E1832" s="5">
        <v>296.79700000000003</v>
      </c>
      <c r="F1832" s="33">
        <f t="shared" si="392"/>
        <v>2022.9583333331952</v>
      </c>
      <c r="G1832" s="6">
        <v>3.62</v>
      </c>
      <c r="H1832" s="3">
        <f t="shared" si="387"/>
        <v>4015.6224528646085</v>
      </c>
      <c r="I1832" s="3">
        <f t="shared" si="388"/>
        <v>68.685912189139373</v>
      </c>
      <c r="J1832" s="7">
        <f t="shared" si="393"/>
        <v>2611614.6466490449</v>
      </c>
      <c r="K1832" s="3">
        <f t="shared" si="389"/>
        <v>177.3085972904039</v>
      </c>
      <c r="L1832" s="7">
        <f t="shared" si="390"/>
        <v>115315.05640678034</v>
      </c>
      <c r="M1832" s="27">
        <f t="shared" si="384"/>
        <v>28.316901284527276</v>
      </c>
      <c r="N1832" s="9"/>
      <c r="O1832" s="10">
        <f t="shared" si="385"/>
        <v>30.676157998177395</v>
      </c>
      <c r="P1832" s="10"/>
      <c r="Q1832" s="29">
        <f t="shared" si="386"/>
        <v>2.5117462709333231E-2</v>
      </c>
      <c r="R1832" s="6">
        <f t="shared" si="391"/>
        <v>1.010537679225576</v>
      </c>
      <c r="S1832" s="6">
        <f t="shared" si="394"/>
        <v>41.182341608123906</v>
      </c>
      <c r="T1832" s="13"/>
      <c r="U1832" s="67"/>
      <c r="Y1832" s="28"/>
      <c r="Z1832" s="28"/>
    </row>
    <row r="1833" spans="1:26" x14ac:dyDescent="0.35">
      <c r="A1833" s="1">
        <v>2023.01</v>
      </c>
      <c r="B1833" s="35">
        <v>3960.6565000000001</v>
      </c>
      <c r="C1833" s="3">
        <f>C1832*2/3+C1835/3</f>
        <v>67.349999999999994</v>
      </c>
      <c r="D1833" s="4">
        <f>D1832*2/3+D1835/3</f>
        <v>173.67333333333335</v>
      </c>
      <c r="E1833" s="5">
        <v>299.17</v>
      </c>
      <c r="F1833" s="33">
        <f t="shared" si="392"/>
        <v>2023.0416666665285</v>
      </c>
      <c r="G1833" s="6">
        <v>3.53</v>
      </c>
      <c r="H1833" s="3">
        <f t="shared" si="387"/>
        <v>4032.9271950345956</v>
      </c>
      <c r="I1833" s="3">
        <f t="shared" si="388"/>
        <v>68.578945582779014</v>
      </c>
      <c r="J1833" s="7">
        <f t="shared" si="393"/>
        <v>2626585.7917308528</v>
      </c>
      <c r="K1833" s="3">
        <f t="shared" si="389"/>
        <v>176.84237677574623</v>
      </c>
      <c r="L1833" s="7">
        <f t="shared" si="390"/>
        <v>115174.82259213079</v>
      </c>
      <c r="M1833" s="27">
        <f t="shared" si="384"/>
        <v>28.33481342375568</v>
      </c>
      <c r="N1833" s="9"/>
      <c r="O1833" s="10">
        <f t="shared" si="385"/>
        <v>30.691634492755632</v>
      </c>
      <c r="P1833" s="10"/>
      <c r="Q1833" s="29">
        <f t="shared" si="386"/>
        <v>2.6509359149697279E-2</v>
      </c>
      <c r="R1833" s="6">
        <f t="shared" si="391"/>
        <v>0.98474563111309221</v>
      </c>
      <c r="S1833" s="6">
        <f t="shared" si="394"/>
        <v>41.286209646277321</v>
      </c>
      <c r="T1833" s="13"/>
      <c r="U1833" s="67"/>
      <c r="Y1833" s="28"/>
      <c r="Z1833" s="28"/>
    </row>
    <row r="1834" spans="1:26" x14ac:dyDescent="0.35">
      <c r="A1834" s="1">
        <v>2023.02</v>
      </c>
      <c r="B1834" s="35">
        <v>4079.6847368421049</v>
      </c>
      <c r="C1834" s="3">
        <f>C1832/3+C1835*2/3</f>
        <v>67.78</v>
      </c>
      <c r="D1834" s="4">
        <f>D1832/3+D1835*2/3</f>
        <v>174.59666666666666</v>
      </c>
      <c r="E1834" s="5">
        <v>300.83999999999997</v>
      </c>
      <c r="F1834" s="33">
        <f t="shared" si="392"/>
        <v>2023.1249999998618</v>
      </c>
      <c r="G1834" s="6">
        <v>3.75</v>
      </c>
      <c r="H1834" s="3">
        <f t="shared" si="387"/>
        <v>4131.067283936557</v>
      </c>
      <c r="I1834" s="3">
        <f t="shared" si="388"/>
        <v>68.633671120861607</v>
      </c>
      <c r="J1834" s="7">
        <f t="shared" si="393"/>
        <v>2694227.986932144</v>
      </c>
      <c r="K1834" s="3">
        <f t="shared" si="389"/>
        <v>176.79566537029652</v>
      </c>
      <c r="L1834" s="7">
        <f t="shared" si="390"/>
        <v>115303.81784414873</v>
      </c>
      <c r="M1834" s="27">
        <f t="shared" si="384"/>
        <v>28.919562523004437</v>
      </c>
      <c r="N1834" s="9"/>
      <c r="O1834" s="10">
        <f t="shared" si="385"/>
        <v>31.320293551366721</v>
      </c>
      <c r="P1834" s="10"/>
      <c r="Q1834" s="29">
        <f t="shared" si="386"/>
        <v>2.3329912586739693E-2</v>
      </c>
      <c r="R1834" s="6">
        <f t="shared" si="391"/>
        <v>1.0106002730113013</v>
      </c>
      <c r="S1834" s="6">
        <f t="shared" si="394"/>
        <v>40.430725795175164</v>
      </c>
      <c r="T1834" s="13"/>
      <c r="U1834" s="67"/>
      <c r="Y1834" s="28"/>
      <c r="Z1834" s="28"/>
    </row>
    <row r="1835" spans="1:26" x14ac:dyDescent="0.35">
      <c r="A1835" s="1">
        <v>2023.03</v>
      </c>
      <c r="B1835" s="35">
        <v>3968.5591304347827</v>
      </c>
      <c r="C1835" s="3">
        <v>68.209999999999994</v>
      </c>
      <c r="D1835" s="4">
        <v>175.52</v>
      </c>
      <c r="E1835" s="5">
        <f>1.5*E1834-0.5*E1833</f>
        <v>301.67499999999995</v>
      </c>
      <c r="F1835" s="33">
        <f t="shared" si="392"/>
        <v>2023.208333333195</v>
      </c>
      <c r="G1835" s="6">
        <v>3.66</v>
      </c>
      <c r="H1835" s="3">
        <f t="shared" si="387"/>
        <v>4007.419240391871</v>
      </c>
      <c r="I1835" s="3">
        <f t="shared" si="388"/>
        <v>68.877911958233213</v>
      </c>
      <c r="J1835" s="7">
        <f t="shared" si="393"/>
        <v>2617329.791436078</v>
      </c>
      <c r="K1835" s="3">
        <f t="shared" si="389"/>
        <v>177.23869090909096</v>
      </c>
      <c r="L1835" s="7">
        <f t="shared" si="390"/>
        <v>115758.31678298082</v>
      </c>
      <c r="M1835" s="27">
        <f t="shared" si="384"/>
        <v>27.952464550922034</v>
      </c>
      <c r="N1835" s="9"/>
      <c r="O1835" s="10">
        <f t="shared" si="385"/>
        <v>30.270126593207259</v>
      </c>
      <c r="P1835" s="10"/>
      <c r="Q1835" s="29">
        <f t="shared" si="386"/>
        <v>2.5442747483649053E-2</v>
      </c>
      <c r="R1835" s="6">
        <f t="shared" si="391"/>
        <v>1.0198184492993052</v>
      </c>
      <c r="S1835" s="6">
        <f t="shared" si="394"/>
        <v>40.746208907324473</v>
      </c>
      <c r="T1835" s="13"/>
      <c r="U1835" s="67"/>
      <c r="Y1835" s="28"/>
      <c r="Z1835" s="28"/>
    </row>
    <row r="1836" spans="1:26" x14ac:dyDescent="0.35">
      <c r="A1836" s="1">
        <v>2023.04</v>
      </c>
      <c r="B1836" s="35">
        <v>4121.4673684210529</v>
      </c>
      <c r="C1836" s="3"/>
      <c r="D1836" s="4"/>
      <c r="E1836" s="5">
        <v>303.363</v>
      </c>
      <c r="F1836" s="33">
        <f t="shared" si="392"/>
        <v>2023.2916666665283</v>
      </c>
      <c r="G1836" s="6">
        <v>3.46</v>
      </c>
      <c r="H1836" s="3">
        <f t="shared" si="387"/>
        <v>4138.6671511513832</v>
      </c>
      <c r="I1836" s="3"/>
      <c r="J1836" s="7">
        <f t="shared" si="393"/>
        <v>2703050.5624081274</v>
      </c>
      <c r="K1836" s="3"/>
      <c r="L1836" s="7"/>
      <c r="M1836" s="27">
        <f t="shared" si="384"/>
        <v>28.763503766467558</v>
      </c>
      <c r="N1836" s="9"/>
      <c r="O1836" s="10">
        <f t="shared" si="385"/>
        <v>31.101134046095364</v>
      </c>
      <c r="P1836" s="10"/>
      <c r="Q1836" s="29">
        <f t="shared" si="386"/>
        <v>2.711362096094562E-2</v>
      </c>
      <c r="R1836" s="6">
        <f t="shared" si="391"/>
        <v>0.99370823619587745</v>
      </c>
      <c r="S1836" s="6">
        <f t="shared" si="394"/>
        <v>41.322518507230491</v>
      </c>
      <c r="T1836" s="13"/>
      <c r="U1836" s="67"/>
      <c r="Y1836" s="28"/>
      <c r="Z1836" s="28"/>
    </row>
    <row r="1837" spans="1:26" x14ac:dyDescent="0.35">
      <c r="A1837" s="1">
        <v>2023.05</v>
      </c>
      <c r="B1837" s="35">
        <v>4146.1731818181825</v>
      </c>
      <c r="C1837" s="3"/>
      <c r="D1837" s="4"/>
      <c r="E1837" s="5">
        <f>1.5*E1836-0.5*E1835</f>
        <v>304.20699999999999</v>
      </c>
      <c r="F1837" s="33">
        <f t="shared" si="392"/>
        <v>2023.3749999998615</v>
      </c>
      <c r="G1837" s="6">
        <v>3.57</v>
      </c>
      <c r="H1837" s="3">
        <f t="shared" si="387"/>
        <v>4151.9248084498095</v>
      </c>
      <c r="I1837" s="3"/>
      <c r="J1837" s="7">
        <f t="shared" si="393"/>
        <v>2711709.4172297227</v>
      </c>
      <c r="K1837" s="3"/>
      <c r="L1837" s="7"/>
      <c r="M1837" s="27">
        <f t="shared" si="384"/>
        <v>28.809247980435288</v>
      </c>
      <c r="N1837" s="9"/>
      <c r="O1837" s="10">
        <f t="shared" si="385"/>
        <v>31.129385400079659</v>
      </c>
      <c r="P1837" s="10"/>
      <c r="Q1837" s="29">
        <f t="shared" si="386"/>
        <v>2.6061062166502363E-2</v>
      </c>
      <c r="R1837" s="6">
        <f t="shared" si="391"/>
        <v>0.99302197000958592</v>
      </c>
      <c r="S1837" s="6">
        <f t="shared" si="394"/>
        <v>40.948602012887704</v>
      </c>
      <c r="T1837" s="13"/>
      <c r="U1837" s="67"/>
      <c r="Y1837" s="28"/>
      <c r="Z1837" s="28"/>
    </row>
    <row r="1838" spans="1:26" x14ac:dyDescent="0.35">
      <c r="A1838" s="1">
        <v>2023.06</v>
      </c>
      <c r="B1838" s="35">
        <v>4273.79</v>
      </c>
      <c r="C1838" s="3"/>
      <c r="D1838" s="4"/>
      <c r="E1838" s="5">
        <f>1.5*E1837-0.5*E1836</f>
        <v>304.62900000000002</v>
      </c>
      <c r="F1838" s="33">
        <f t="shared" si="392"/>
        <v>2023.4583333331948</v>
      </c>
      <c r="G1838" s="6">
        <v>3.69</v>
      </c>
      <c r="H1838" s="3">
        <f t="shared" si="387"/>
        <v>4273.79</v>
      </c>
      <c r="I1838" s="3"/>
      <c r="J1838" s="7">
        <f t="shared" si="393"/>
        <v>2791302.1369453138</v>
      </c>
      <c r="K1838" s="3"/>
      <c r="L1838" s="7"/>
      <c r="M1838" s="27">
        <f t="shared" si="384"/>
        <v>29.608535918806595</v>
      </c>
      <c r="N1838" s="9"/>
      <c r="O1838" s="10">
        <f t="shared" si="385"/>
        <v>31.971077305011367</v>
      </c>
      <c r="P1838" s="10"/>
      <c r="Q1838" s="29">
        <f t="shared" si="386"/>
        <v>2.3820243692040319E-2</v>
      </c>
      <c r="S1838" s="6">
        <f t="shared" si="394"/>
        <v>40.606531518899558</v>
      </c>
      <c r="T1838" s="13"/>
      <c r="U1838" s="67"/>
      <c r="Y1838" s="28"/>
      <c r="Z1838" s="28"/>
    </row>
    <row r="1839" spans="1:26" s="47" customFormat="1" ht="38.5" customHeight="1" x14ac:dyDescent="0.35">
      <c r="A1839" s="36"/>
      <c r="B1839" s="37" t="s">
        <v>46</v>
      </c>
      <c r="C1839" s="38"/>
      <c r="D1839" s="39" t="s">
        <v>47</v>
      </c>
      <c r="E1839" s="40" t="s">
        <v>48</v>
      </c>
      <c r="F1839" s="38"/>
      <c r="G1839" s="40" t="s">
        <v>49</v>
      </c>
      <c r="H1839" s="38"/>
      <c r="I1839" s="38"/>
      <c r="J1839" s="41"/>
      <c r="K1839" s="38"/>
      <c r="L1839" s="41"/>
      <c r="M1839" s="42"/>
      <c r="N1839" s="43"/>
      <c r="O1839" s="44"/>
      <c r="P1839" s="44"/>
      <c r="Q1839" s="45"/>
      <c r="R1839" s="38"/>
      <c r="S1839" s="38"/>
      <c r="T1839" s="36"/>
      <c r="U1839" s="68"/>
      <c r="V1839" s="13"/>
      <c r="W1839" s="13"/>
      <c r="X1839" s="46"/>
    </row>
    <row r="1840" spans="1:26" x14ac:dyDescent="0.35">
      <c r="A1840" s="1"/>
      <c r="B1840" s="2"/>
      <c r="C1840" s="3"/>
      <c r="D1840" s="4"/>
      <c r="E1840" s="5"/>
      <c r="F1840" s="3"/>
      <c r="G1840" s="6"/>
      <c r="H1840" s="3"/>
      <c r="I1840" s="3"/>
      <c r="J1840" s="7"/>
      <c r="K1840" s="3"/>
      <c r="L1840" s="7"/>
      <c r="M1840" s="8"/>
      <c r="N1840" s="9"/>
    </row>
    <row r="1841" spans="1:21" x14ac:dyDescent="0.35">
      <c r="A1841" s="1"/>
      <c r="B1841" s="2"/>
      <c r="C1841" s="3"/>
      <c r="D1841" s="4"/>
      <c r="E1841" s="5"/>
      <c r="F1841" s="3"/>
      <c r="G1841" s="6"/>
      <c r="H1841" s="3"/>
      <c r="I1841" s="3"/>
      <c r="J1841" s="7"/>
      <c r="K1841" s="3"/>
      <c r="L1841" s="7"/>
      <c r="M1841" s="8"/>
      <c r="N1841" s="9"/>
      <c r="Q1841" s="48"/>
      <c r="T1841" s="49"/>
      <c r="U1841" s="69"/>
    </row>
    <row r="1842" spans="1:21" x14ac:dyDescent="0.35">
      <c r="A1842" s="1"/>
      <c r="B1842" s="2"/>
      <c r="C1842" s="3"/>
      <c r="D1842" s="4"/>
      <c r="E1842" s="5"/>
      <c r="F1842" s="3"/>
      <c r="G1842" s="6"/>
      <c r="H1842" s="3"/>
      <c r="I1842" s="3"/>
      <c r="J1842" s="7"/>
      <c r="K1842" s="3"/>
      <c r="L1842" s="7"/>
      <c r="M1842" s="8"/>
      <c r="N1842" s="9"/>
    </row>
    <row r="1843" spans="1:21" x14ac:dyDescent="0.35">
      <c r="A1843" s="1"/>
      <c r="B1843" s="2"/>
      <c r="C1843" s="3"/>
      <c r="D1843" s="4"/>
      <c r="E1843" s="5"/>
      <c r="F1843" s="3"/>
      <c r="G1843" s="6"/>
      <c r="H1843" s="3"/>
      <c r="I1843" s="3"/>
      <c r="J1843" s="7"/>
      <c r="K1843" s="3"/>
      <c r="L1843" s="7"/>
      <c r="M1843" s="8"/>
      <c r="N1843" s="9"/>
    </row>
    <row r="1844" spans="1:21" x14ac:dyDescent="0.35">
      <c r="A1844" s="1"/>
      <c r="B1844" s="2"/>
      <c r="C1844" s="3"/>
      <c r="D1844" s="4"/>
      <c r="E1844" s="5"/>
      <c r="F1844" s="3"/>
      <c r="G1844" s="6"/>
      <c r="H1844" s="3"/>
      <c r="I1844" s="3"/>
      <c r="J1844" s="7"/>
      <c r="K1844" s="3"/>
      <c r="L1844" s="7"/>
      <c r="M1844" s="8"/>
      <c r="N1844" s="9"/>
    </row>
    <row r="1845" spans="1:21" x14ac:dyDescent="0.35">
      <c r="A1845" s="1"/>
      <c r="B1845" s="2"/>
      <c r="C1845" s="3"/>
      <c r="D1845" s="4"/>
      <c r="E1845" s="5"/>
      <c r="F1845" s="3"/>
      <c r="G1845" s="6"/>
      <c r="H1845" s="3"/>
      <c r="I1845" s="3"/>
      <c r="J1845" s="7"/>
      <c r="K1845" s="3"/>
      <c r="L1845" s="7"/>
      <c r="M1845" s="8"/>
      <c r="N1845" s="9"/>
    </row>
    <row r="1846" spans="1:21" x14ac:dyDescent="0.35">
      <c r="A1846" s="1"/>
      <c r="B1846" s="2"/>
      <c r="C1846" s="3"/>
      <c r="D1846" s="4"/>
      <c r="E1846" s="5"/>
      <c r="F1846" s="3"/>
      <c r="G1846" s="6"/>
      <c r="H1846" s="3"/>
      <c r="I1846" s="3"/>
      <c r="J1846" s="7"/>
      <c r="K1846" s="3"/>
      <c r="L1846" s="7"/>
      <c r="M1846" s="8"/>
      <c r="N1846" s="9"/>
    </row>
    <row r="1847" spans="1:21" x14ac:dyDescent="0.35">
      <c r="A1847" s="1"/>
      <c r="B1847" s="2"/>
      <c r="C1847" s="3"/>
      <c r="D1847" s="4"/>
      <c r="E1847" s="5"/>
      <c r="F1847" s="3"/>
      <c r="G1847" s="6"/>
      <c r="H1847" s="3"/>
      <c r="I1847" s="3"/>
      <c r="J1847" s="7"/>
      <c r="K1847" s="3"/>
      <c r="L1847" s="7"/>
      <c r="M1847" s="8"/>
      <c r="N1847" s="9"/>
    </row>
    <row r="1848" spans="1:21" x14ac:dyDescent="0.35">
      <c r="A1848" s="1"/>
      <c r="B1848" s="2"/>
      <c r="C1848" s="3"/>
      <c r="D1848" s="4"/>
      <c r="E1848" s="5"/>
      <c r="F1848" s="3"/>
      <c r="G1848" s="6"/>
      <c r="H1848" s="3"/>
      <c r="I1848" s="3"/>
      <c r="J1848" s="7"/>
      <c r="K1848" s="3"/>
      <c r="L1848" s="7"/>
      <c r="M1848" s="8"/>
      <c r="N1848" s="9"/>
    </row>
    <row r="1849" spans="1:21" x14ac:dyDescent="0.35">
      <c r="A1849" s="1"/>
      <c r="B1849" s="2"/>
      <c r="C1849" s="3"/>
      <c r="D1849" s="4"/>
      <c r="E1849" s="5"/>
      <c r="F1849" s="3"/>
      <c r="G1849" s="6"/>
      <c r="H1849" s="3"/>
      <c r="I1849" s="3"/>
      <c r="J1849" s="7"/>
      <c r="K1849" s="3"/>
      <c r="L1849" s="7"/>
      <c r="M1849" s="8"/>
      <c r="N1849" s="9"/>
    </row>
    <row r="1850" spans="1:21" x14ac:dyDescent="0.35">
      <c r="A1850" s="1"/>
      <c r="B1850" s="2"/>
      <c r="C1850" s="3"/>
      <c r="D1850" s="4"/>
      <c r="E1850" s="5"/>
      <c r="F1850" s="3"/>
      <c r="G1850" s="6"/>
      <c r="H1850" s="3"/>
      <c r="I1850" s="3"/>
      <c r="J1850" s="7"/>
      <c r="K1850" s="3"/>
      <c r="L1850" s="7"/>
      <c r="M1850" s="8"/>
      <c r="N1850" s="9"/>
    </row>
    <row r="1851" spans="1:21" x14ac:dyDescent="0.35">
      <c r="A1851" s="1"/>
      <c r="B1851" s="2"/>
      <c r="C1851" s="3"/>
      <c r="D1851" s="4"/>
      <c r="E1851" s="5"/>
      <c r="F1851" s="3"/>
      <c r="G1851" s="6"/>
      <c r="H1851" s="3"/>
      <c r="I1851" s="3"/>
      <c r="J1851" s="7"/>
      <c r="K1851" s="3"/>
      <c r="L1851" s="7"/>
      <c r="M1851" s="8"/>
      <c r="N1851" s="9"/>
    </row>
    <row r="1852" spans="1:21" x14ac:dyDescent="0.35">
      <c r="A1852" s="1"/>
      <c r="B1852" s="2"/>
      <c r="C1852" s="3"/>
      <c r="D1852" s="4"/>
      <c r="E1852" s="5"/>
      <c r="F1852" s="3"/>
      <c r="G1852" s="6"/>
      <c r="H1852" s="3"/>
      <c r="I1852" s="3"/>
      <c r="J1852" s="7"/>
      <c r="K1852" s="3"/>
      <c r="L1852" s="7"/>
      <c r="M1852" s="8"/>
      <c r="N1852" s="9"/>
    </row>
    <row r="1853" spans="1:21" x14ac:dyDescent="0.35">
      <c r="A1853" s="1"/>
      <c r="B1853" s="2"/>
      <c r="C1853" s="3"/>
      <c r="D1853" s="4"/>
      <c r="E1853" s="5"/>
      <c r="F1853" s="3"/>
      <c r="G1853" s="6"/>
      <c r="H1853" s="3"/>
      <c r="I1853" s="3"/>
      <c r="J1853" s="7"/>
      <c r="K1853" s="3"/>
      <c r="L1853" s="7"/>
      <c r="M1853" s="8"/>
      <c r="N1853" s="9"/>
    </row>
    <row r="1854" spans="1:21" x14ac:dyDescent="0.35">
      <c r="A1854" s="1"/>
      <c r="B1854" s="2"/>
      <c r="C1854" s="3"/>
      <c r="D1854" s="4"/>
      <c r="E1854" s="5"/>
      <c r="F1854" s="3"/>
      <c r="G1854" s="6"/>
      <c r="H1854" s="3"/>
      <c r="I1854" s="3"/>
      <c r="J1854" s="7"/>
      <c r="K1854" s="3"/>
      <c r="L1854" s="7"/>
      <c r="M1854" s="8"/>
      <c r="N1854" s="9"/>
    </row>
    <row r="1855" spans="1:21" x14ac:dyDescent="0.35">
      <c r="A1855" s="1"/>
      <c r="B1855" s="2"/>
      <c r="C1855" s="3"/>
      <c r="D1855" s="4"/>
      <c r="E1855" s="5"/>
      <c r="F1855" s="3"/>
      <c r="G1855" s="6"/>
      <c r="H1855" s="3"/>
      <c r="I1855" s="3"/>
      <c r="J1855" s="7"/>
      <c r="K1855" s="3"/>
      <c r="L1855" s="7"/>
      <c r="M1855" s="8"/>
      <c r="N1855" s="9"/>
    </row>
    <row r="1856" spans="1:21" x14ac:dyDescent="0.35">
      <c r="A1856" s="1"/>
      <c r="B1856" s="2"/>
      <c r="C1856" s="3"/>
      <c r="D1856" s="4"/>
      <c r="E1856" s="5"/>
      <c r="F1856" s="3"/>
      <c r="G1856" s="6"/>
      <c r="H1856" s="3"/>
      <c r="I1856" s="3"/>
      <c r="J1856" s="7"/>
      <c r="K1856" s="3"/>
      <c r="L1856" s="7"/>
      <c r="M1856" s="8"/>
      <c r="N1856" s="9"/>
    </row>
    <row r="1857" spans="1:14" x14ac:dyDescent="0.35">
      <c r="A1857" s="1"/>
      <c r="B1857" s="2"/>
      <c r="C1857" s="3"/>
      <c r="D1857" s="4"/>
      <c r="E1857" s="5"/>
      <c r="F1857" s="3"/>
      <c r="G1857" s="6"/>
      <c r="H1857" s="3"/>
      <c r="I1857" s="3"/>
      <c r="J1857" s="7"/>
      <c r="K1857" s="3"/>
      <c r="L1857" s="7"/>
      <c r="M1857" s="8"/>
      <c r="N1857" s="9"/>
    </row>
    <row r="1858" spans="1:14" x14ac:dyDescent="0.35">
      <c r="A1858" s="1"/>
      <c r="B1858" s="2"/>
      <c r="C1858" s="3"/>
      <c r="D1858" s="4"/>
      <c r="E1858" s="5"/>
      <c r="F1858" s="3"/>
      <c r="G1858" s="6"/>
      <c r="H1858" s="3"/>
      <c r="I1858" s="3"/>
      <c r="J1858" s="7"/>
      <c r="K1858" s="3"/>
      <c r="L1858" s="7"/>
      <c r="M1858" s="8"/>
      <c r="N1858" s="9"/>
    </row>
    <row r="1859" spans="1:14" x14ac:dyDescent="0.35">
      <c r="A1859" s="1"/>
      <c r="B1859" s="2"/>
      <c r="C1859" s="3"/>
      <c r="D1859" s="4"/>
      <c r="E1859" s="5"/>
      <c r="F1859" s="3"/>
      <c r="G1859" s="6"/>
      <c r="H1859" s="3"/>
      <c r="I1859" s="3"/>
      <c r="J1859" s="7"/>
      <c r="K1859" s="3"/>
      <c r="L1859" s="7"/>
      <c r="M1859" s="8"/>
      <c r="N1859" s="9"/>
    </row>
    <row r="1860" spans="1:14" x14ac:dyDescent="0.35">
      <c r="A1860" s="1"/>
      <c r="B1860" s="2"/>
      <c r="C1860" s="3"/>
      <c r="D1860" s="4"/>
      <c r="E1860" s="5"/>
      <c r="F1860" s="3"/>
      <c r="G1860" s="6"/>
      <c r="H1860" s="3"/>
      <c r="I1860" s="3"/>
      <c r="J1860" s="7"/>
      <c r="K1860" s="3"/>
      <c r="L1860" s="7"/>
      <c r="M1860" s="8"/>
      <c r="N1860" s="9"/>
    </row>
    <row r="1861" spans="1:14" x14ac:dyDescent="0.35">
      <c r="A1861" s="1"/>
      <c r="B1861" s="2"/>
      <c r="C1861" s="3"/>
      <c r="D1861" s="4"/>
      <c r="E1861" s="5"/>
      <c r="F1861" s="3"/>
      <c r="G1861" s="6"/>
      <c r="H1861" s="3"/>
      <c r="I1861" s="3"/>
      <c r="J1861" s="7"/>
      <c r="K1861" s="3"/>
      <c r="L1861" s="7"/>
      <c r="M1861" s="8"/>
      <c r="N1861" s="9"/>
    </row>
    <row r="1862" spans="1:14" x14ac:dyDescent="0.35">
      <c r="A1862" s="1"/>
      <c r="B1862" s="2"/>
      <c r="C1862" s="3"/>
      <c r="D1862" s="4"/>
      <c r="E1862" s="5"/>
      <c r="F1862" s="3"/>
      <c r="G1862" s="6"/>
      <c r="H1862" s="3"/>
      <c r="I1862" s="3"/>
      <c r="J1862" s="7"/>
      <c r="K1862" s="3"/>
      <c r="L1862" s="7"/>
      <c r="M1862" s="8"/>
      <c r="N1862" s="9"/>
    </row>
    <row r="1863" spans="1:14" x14ac:dyDescent="0.35">
      <c r="A1863" s="1"/>
      <c r="B1863" s="2"/>
      <c r="C1863" s="3"/>
      <c r="D1863" s="4"/>
      <c r="E1863" s="5"/>
      <c r="F1863" s="3"/>
      <c r="G1863" s="6"/>
      <c r="H1863" s="3"/>
      <c r="I1863" s="3"/>
      <c r="J1863" s="7"/>
      <c r="K1863" s="3"/>
      <c r="L1863" s="7"/>
      <c r="M1863" s="8"/>
      <c r="N1863" s="9"/>
    </row>
    <row r="1864" spans="1:14" x14ac:dyDescent="0.35">
      <c r="A1864" s="1"/>
      <c r="B1864" s="2"/>
      <c r="C1864" s="3"/>
      <c r="D1864" s="4"/>
      <c r="E1864" s="5"/>
      <c r="F1864" s="3"/>
      <c r="G1864" s="6"/>
      <c r="H1864" s="3"/>
      <c r="I1864" s="3"/>
      <c r="J1864" s="7"/>
      <c r="K1864" s="3"/>
      <c r="L1864" s="7"/>
      <c r="M1864" s="8"/>
      <c r="N1864" s="9"/>
    </row>
    <row r="1865" spans="1:14" x14ac:dyDescent="0.35">
      <c r="A1865" s="1"/>
      <c r="B1865" s="2"/>
      <c r="C1865" s="3"/>
      <c r="D1865" s="4"/>
      <c r="E1865" s="5"/>
      <c r="F1865" s="3"/>
      <c r="G1865" s="6"/>
      <c r="H1865" s="3"/>
      <c r="I1865" s="3"/>
      <c r="J1865" s="7"/>
      <c r="K1865" s="3"/>
      <c r="L1865" s="7"/>
      <c r="M1865" s="8"/>
      <c r="N1865" s="9"/>
    </row>
    <row r="1866" spans="1:14" x14ac:dyDescent="0.35">
      <c r="A1866" s="1"/>
      <c r="B1866" s="2"/>
      <c r="C1866" s="3"/>
      <c r="D1866" s="4"/>
      <c r="E1866" s="5"/>
      <c r="F1866" s="3"/>
      <c r="G1866" s="6"/>
      <c r="H1866" s="3"/>
      <c r="I1866" s="3"/>
      <c r="J1866" s="7"/>
      <c r="K1866" s="3"/>
      <c r="L1866" s="7"/>
      <c r="M1866" s="8"/>
      <c r="N1866" s="9"/>
    </row>
    <row r="1867" spans="1:14" x14ac:dyDescent="0.35">
      <c r="A1867" s="1"/>
      <c r="B1867" s="2"/>
      <c r="C1867" s="3"/>
      <c r="D1867" s="4"/>
      <c r="E1867" s="5"/>
      <c r="F1867" s="3"/>
      <c r="G1867" s="6"/>
      <c r="H1867" s="3"/>
      <c r="I1867" s="3"/>
      <c r="J1867" s="7"/>
      <c r="K1867" s="3"/>
      <c r="L1867" s="7"/>
      <c r="M1867" s="8"/>
      <c r="N1867" s="9"/>
    </row>
    <row r="1868" spans="1:14" x14ac:dyDescent="0.35">
      <c r="A1868" s="1"/>
      <c r="B1868" s="2"/>
      <c r="C1868" s="3"/>
      <c r="D1868" s="4"/>
      <c r="E1868" s="5"/>
      <c r="F1868" s="3"/>
      <c r="G1868" s="6"/>
      <c r="H1868" s="3"/>
      <c r="I1868" s="3"/>
      <c r="J1868" s="7"/>
      <c r="K1868" s="3"/>
      <c r="L1868" s="7"/>
      <c r="M1868" s="8"/>
      <c r="N1868" s="9"/>
    </row>
    <row r="1869" spans="1:14" x14ac:dyDescent="0.35">
      <c r="A1869" s="1"/>
      <c r="B1869" s="2"/>
      <c r="C1869" s="3"/>
      <c r="D1869" s="4"/>
      <c r="E1869" s="5"/>
      <c r="F1869" s="3"/>
      <c r="G1869" s="6"/>
      <c r="H1869" s="3"/>
      <c r="I1869" s="3"/>
      <c r="J1869" s="7"/>
      <c r="K1869" s="3"/>
      <c r="L1869" s="7"/>
      <c r="M1869" s="8"/>
      <c r="N1869" s="9"/>
    </row>
    <row r="1870" spans="1:14" x14ac:dyDescent="0.35">
      <c r="A1870" s="1"/>
      <c r="B1870" s="2"/>
      <c r="C1870" s="3"/>
      <c r="D1870" s="4"/>
      <c r="E1870" s="5"/>
      <c r="F1870" s="3"/>
      <c r="G1870" s="6"/>
      <c r="H1870" s="3"/>
      <c r="I1870" s="3"/>
      <c r="J1870" s="7"/>
      <c r="K1870" s="3"/>
      <c r="L1870" s="7"/>
      <c r="M1870" s="8"/>
      <c r="N1870" s="9"/>
    </row>
    <row r="1871" spans="1:14" x14ac:dyDescent="0.35">
      <c r="A1871" s="1"/>
      <c r="B1871" s="2"/>
      <c r="C1871" s="3"/>
      <c r="D1871" s="4"/>
      <c r="E1871" s="5"/>
      <c r="F1871" s="3"/>
      <c r="G1871" s="6"/>
      <c r="H1871" s="3"/>
      <c r="I1871" s="3"/>
      <c r="J1871" s="7"/>
      <c r="K1871" s="3"/>
      <c r="L1871" s="7"/>
      <c r="M1871" s="8"/>
      <c r="N1871" s="9"/>
    </row>
    <row r="1872" spans="1:14" x14ac:dyDescent="0.35">
      <c r="A1872" s="1"/>
      <c r="B1872" s="2"/>
      <c r="C1872" s="3"/>
      <c r="D1872" s="4"/>
      <c r="E1872" s="5"/>
      <c r="F1872" s="3"/>
      <c r="G1872" s="6"/>
      <c r="H1872" s="3"/>
      <c r="I1872" s="3"/>
      <c r="J1872" s="7"/>
      <c r="K1872" s="3"/>
      <c r="L1872" s="7"/>
      <c r="M1872" s="8"/>
      <c r="N1872" s="9"/>
    </row>
    <row r="1873" spans="1:14" x14ac:dyDescent="0.35">
      <c r="A1873" s="1"/>
      <c r="B1873" s="2"/>
      <c r="C1873" s="3"/>
      <c r="D1873" s="4"/>
      <c r="E1873" s="5"/>
      <c r="F1873" s="3"/>
      <c r="G1873" s="6"/>
      <c r="H1873" s="3"/>
      <c r="I1873" s="3"/>
      <c r="J1873" s="7"/>
      <c r="K1873" s="3"/>
      <c r="L1873" s="7"/>
      <c r="M1873" s="8"/>
      <c r="N1873" s="9"/>
    </row>
    <row r="1874" spans="1:14" x14ac:dyDescent="0.35">
      <c r="A1874" s="1"/>
      <c r="B1874" s="2"/>
      <c r="C1874" s="3"/>
      <c r="D1874" s="4"/>
      <c r="E1874" s="5"/>
      <c r="F1874" s="3"/>
      <c r="G1874" s="6"/>
      <c r="H1874" s="3"/>
      <c r="I1874" s="3"/>
      <c r="J1874" s="7"/>
      <c r="K1874" s="3"/>
      <c r="L1874" s="7"/>
      <c r="M1874" s="8"/>
      <c r="N1874" s="9"/>
    </row>
    <row r="1875" spans="1:14" x14ac:dyDescent="0.35">
      <c r="A1875" s="1"/>
      <c r="B1875" s="2"/>
      <c r="C1875" s="3"/>
      <c r="D1875" s="4"/>
      <c r="E1875" s="5"/>
      <c r="F1875" s="3"/>
      <c r="G1875" s="6"/>
      <c r="H1875" s="3"/>
      <c r="I1875" s="3"/>
      <c r="J1875" s="7"/>
      <c r="K1875" s="3"/>
      <c r="L1875" s="7"/>
      <c r="M1875" s="8"/>
      <c r="N1875" s="9"/>
    </row>
    <row r="1876" spans="1:14" x14ac:dyDescent="0.35">
      <c r="A1876" s="1"/>
      <c r="B1876" s="2"/>
      <c r="C1876" s="3"/>
      <c r="D1876" s="4"/>
      <c r="E1876" s="5"/>
      <c r="F1876" s="3"/>
      <c r="G1876" s="6"/>
      <c r="H1876" s="3"/>
      <c r="I1876" s="3"/>
      <c r="J1876" s="7"/>
      <c r="K1876" s="3"/>
      <c r="L1876" s="7"/>
      <c r="M1876" s="8"/>
      <c r="N1876" s="9"/>
    </row>
    <row r="1877" spans="1:14" x14ac:dyDescent="0.35">
      <c r="A1877" s="1"/>
      <c r="B1877" s="2"/>
      <c r="C1877" s="3"/>
      <c r="D1877" s="4"/>
      <c r="E1877" s="5"/>
      <c r="F1877" s="3"/>
      <c r="G1877" s="6"/>
      <c r="H1877" s="3"/>
      <c r="I1877" s="3"/>
      <c r="J1877" s="7"/>
      <c r="K1877" s="3"/>
      <c r="L1877" s="7"/>
      <c r="M1877" s="8"/>
      <c r="N1877" s="9"/>
    </row>
    <row r="1878" spans="1:14" x14ac:dyDescent="0.35">
      <c r="A1878" s="1"/>
      <c r="B1878" s="2"/>
      <c r="C1878" s="3"/>
      <c r="D1878" s="4"/>
      <c r="E1878" s="5"/>
      <c r="F1878" s="3"/>
      <c r="G1878" s="6"/>
      <c r="H1878" s="3"/>
      <c r="I1878" s="3"/>
      <c r="J1878" s="7"/>
      <c r="K1878" s="3"/>
      <c r="L1878" s="7"/>
      <c r="M1878" s="8"/>
      <c r="N1878" s="9"/>
    </row>
    <row r="1879" spans="1:14" x14ac:dyDescent="0.35">
      <c r="A1879" s="1"/>
      <c r="B1879" s="2"/>
      <c r="C1879" s="3"/>
      <c r="D1879" s="4"/>
      <c r="E1879" s="5"/>
      <c r="F1879" s="3"/>
      <c r="G1879" s="6"/>
      <c r="H1879" s="3"/>
      <c r="I1879" s="3"/>
      <c r="J1879" s="7"/>
      <c r="K1879" s="3"/>
      <c r="L1879" s="7"/>
      <c r="M1879" s="8"/>
      <c r="N1879" s="9"/>
    </row>
    <row r="1880" spans="1:14" x14ac:dyDescent="0.35">
      <c r="A1880" s="1"/>
      <c r="B1880" s="2"/>
      <c r="C1880" s="3"/>
      <c r="D1880" s="4"/>
      <c r="E1880" s="5"/>
      <c r="F1880" s="3"/>
      <c r="G1880" s="6"/>
      <c r="H1880" s="3"/>
      <c r="I1880" s="3"/>
      <c r="J1880" s="7"/>
      <c r="K1880" s="3"/>
      <c r="L1880" s="7"/>
      <c r="M1880" s="8"/>
      <c r="N1880" s="9"/>
    </row>
    <row r="1881" spans="1:14" x14ac:dyDescent="0.35">
      <c r="A1881" s="1"/>
      <c r="B1881" s="2"/>
      <c r="C1881" s="3"/>
      <c r="D1881" s="4"/>
      <c r="E1881" s="5"/>
      <c r="F1881" s="3"/>
      <c r="G1881" s="6"/>
      <c r="H1881" s="3"/>
      <c r="I1881" s="3"/>
      <c r="J1881" s="7"/>
      <c r="K1881" s="3"/>
      <c r="L1881" s="7"/>
      <c r="M1881" s="8"/>
      <c r="N1881" s="9"/>
    </row>
    <row r="1882" spans="1:14" x14ac:dyDescent="0.35">
      <c r="A1882" s="1"/>
      <c r="B1882" s="2"/>
      <c r="C1882" s="3"/>
      <c r="D1882" s="4"/>
      <c r="E1882" s="5"/>
      <c r="F1882" s="3"/>
      <c r="G1882" s="6"/>
      <c r="H1882" s="3"/>
      <c r="I1882" s="3"/>
      <c r="J1882" s="7"/>
      <c r="K1882" s="3"/>
      <c r="L1882" s="7"/>
      <c r="M1882" s="8"/>
      <c r="N1882" s="9"/>
    </row>
    <row r="1883" spans="1:14" x14ac:dyDescent="0.35">
      <c r="A1883" s="1"/>
      <c r="B1883" s="2"/>
      <c r="C1883" s="3"/>
      <c r="D1883" s="4"/>
      <c r="E1883" s="5"/>
      <c r="F1883" s="3"/>
      <c r="G1883" s="6"/>
      <c r="H1883" s="3"/>
      <c r="I1883" s="3"/>
      <c r="J1883" s="7"/>
      <c r="K1883" s="3"/>
      <c r="L1883" s="7"/>
      <c r="M1883" s="8"/>
      <c r="N1883" s="9"/>
    </row>
    <row r="1884" spans="1:14" x14ac:dyDescent="0.35">
      <c r="A1884" s="1"/>
      <c r="B1884" s="2"/>
      <c r="C1884" s="3"/>
      <c r="D1884" s="4"/>
      <c r="E1884" s="5"/>
      <c r="F1884" s="3"/>
      <c r="G1884" s="6"/>
      <c r="H1884" s="3"/>
      <c r="I1884" s="3"/>
      <c r="J1884" s="7"/>
      <c r="K1884" s="3"/>
      <c r="L1884" s="7"/>
      <c r="M1884" s="8"/>
      <c r="N1884" s="9"/>
    </row>
    <row r="1885" spans="1:14" x14ac:dyDescent="0.35">
      <c r="A1885" s="1"/>
      <c r="B1885" s="2"/>
      <c r="C1885" s="3"/>
      <c r="D1885" s="4"/>
      <c r="E1885" s="5"/>
      <c r="F1885" s="3"/>
      <c r="G1885" s="6"/>
      <c r="H1885" s="3"/>
      <c r="I1885" s="3"/>
      <c r="J1885" s="7"/>
      <c r="K1885" s="3"/>
      <c r="L1885" s="7"/>
      <c r="M1885" s="8"/>
      <c r="N1885" s="9"/>
    </row>
    <row r="1886" spans="1:14" x14ac:dyDescent="0.35">
      <c r="A1886" s="1"/>
      <c r="B1886" s="2"/>
      <c r="C1886" s="3"/>
      <c r="D1886" s="4"/>
      <c r="E1886" s="5"/>
      <c r="F1886" s="3"/>
      <c r="G1886" s="6"/>
      <c r="H1886" s="3"/>
      <c r="I1886" s="3"/>
      <c r="J1886" s="7"/>
      <c r="K1886" s="3"/>
      <c r="L1886" s="7"/>
      <c r="M1886" s="8"/>
      <c r="N1886" s="9"/>
    </row>
    <row r="1887" spans="1:14" x14ac:dyDescent="0.35">
      <c r="A1887" s="1"/>
      <c r="B1887" s="2"/>
      <c r="C1887" s="3"/>
      <c r="D1887" s="4"/>
      <c r="E1887" s="5"/>
      <c r="F1887" s="3"/>
      <c r="G1887" s="6"/>
      <c r="H1887" s="3"/>
      <c r="I1887" s="3"/>
      <c r="J1887" s="7"/>
      <c r="K1887" s="3"/>
      <c r="L1887" s="7"/>
      <c r="M1887" s="8"/>
      <c r="N1887" s="9"/>
    </row>
    <row r="1888" spans="1:14" x14ac:dyDescent="0.35">
      <c r="A1888" s="1"/>
      <c r="B1888" s="2"/>
      <c r="C1888" s="3"/>
      <c r="D1888" s="4"/>
      <c r="E1888" s="5"/>
      <c r="F1888" s="3"/>
      <c r="G1888" s="6"/>
      <c r="H1888" s="3"/>
      <c r="I1888" s="3"/>
      <c r="J1888" s="7"/>
      <c r="K1888" s="3"/>
      <c r="L1888" s="7"/>
      <c r="M1888" s="8"/>
      <c r="N1888" s="9"/>
    </row>
    <row r="1889" spans="1:14" x14ac:dyDescent="0.35">
      <c r="A1889" s="1"/>
      <c r="B1889" s="2"/>
      <c r="C1889" s="3"/>
      <c r="D1889" s="4"/>
      <c r="E1889" s="5"/>
      <c r="F1889" s="3"/>
      <c r="G1889" s="6"/>
      <c r="H1889" s="3"/>
      <c r="I1889" s="3"/>
      <c r="J1889" s="7"/>
      <c r="K1889" s="3"/>
      <c r="L1889" s="7"/>
      <c r="M1889" s="8"/>
      <c r="N1889" s="9"/>
    </row>
    <row r="1890" spans="1:14" x14ac:dyDescent="0.35">
      <c r="A1890" s="1"/>
      <c r="B1890" s="2"/>
      <c r="C1890" s="3"/>
      <c r="D1890" s="4"/>
      <c r="E1890" s="5"/>
      <c r="F1890" s="3"/>
      <c r="G1890" s="6"/>
      <c r="H1890" s="3"/>
      <c r="I1890" s="3"/>
      <c r="J1890" s="7"/>
      <c r="K1890" s="3"/>
      <c r="L1890" s="7"/>
      <c r="M1890" s="8"/>
      <c r="N1890" s="9"/>
    </row>
    <row r="1891" spans="1:14" x14ac:dyDescent="0.35">
      <c r="A1891" s="1"/>
      <c r="B1891" s="2"/>
      <c r="C1891" s="3"/>
      <c r="D1891" s="4"/>
      <c r="E1891" s="5"/>
      <c r="F1891" s="3"/>
      <c r="G1891" s="6"/>
      <c r="H1891" s="3"/>
      <c r="I1891" s="3"/>
      <c r="J1891" s="7"/>
      <c r="K1891" s="3"/>
      <c r="L1891" s="7"/>
      <c r="M1891" s="8"/>
      <c r="N1891" s="9"/>
    </row>
    <row r="1892" spans="1:14" x14ac:dyDescent="0.35">
      <c r="A1892" s="1"/>
      <c r="B1892" s="2"/>
      <c r="C1892" s="3"/>
      <c r="D1892" s="4"/>
      <c r="E1892" s="5"/>
      <c r="F1892" s="3"/>
      <c r="G1892" s="6"/>
      <c r="H1892" s="3"/>
      <c r="I1892" s="3"/>
      <c r="J1892" s="7"/>
      <c r="K1892" s="3"/>
      <c r="L1892" s="7"/>
      <c r="M1892" s="8"/>
      <c r="N1892" s="9"/>
    </row>
    <row r="1893" spans="1:14" x14ac:dyDescent="0.35">
      <c r="A1893" s="1"/>
      <c r="B1893" s="2"/>
      <c r="C1893" s="3"/>
      <c r="D1893" s="4"/>
      <c r="E1893" s="5"/>
      <c r="F1893" s="3"/>
      <c r="G1893" s="6"/>
      <c r="H1893" s="3"/>
      <c r="I1893" s="3"/>
      <c r="J1893" s="7"/>
      <c r="K1893" s="3"/>
      <c r="L1893" s="7"/>
      <c r="M1893" s="8"/>
      <c r="N1893" s="9"/>
    </row>
    <row r="1894" spans="1:14" x14ac:dyDescent="0.35">
      <c r="A1894" s="1"/>
      <c r="B1894" s="2"/>
      <c r="C1894" s="3"/>
      <c r="D1894" s="4"/>
      <c r="E1894" s="5"/>
      <c r="F1894" s="3"/>
      <c r="G1894" s="6"/>
      <c r="H1894" s="3"/>
      <c r="I1894" s="3"/>
      <c r="J1894" s="7"/>
      <c r="K1894" s="3"/>
      <c r="L1894" s="7"/>
      <c r="M1894" s="8"/>
      <c r="N1894" s="9"/>
    </row>
    <row r="1895" spans="1:14" x14ac:dyDescent="0.35">
      <c r="A1895" s="1"/>
      <c r="B1895" s="2"/>
      <c r="C1895" s="3"/>
      <c r="D1895" s="4"/>
      <c r="E1895" s="5"/>
      <c r="F1895" s="3"/>
      <c r="G1895" s="6"/>
      <c r="H1895" s="3"/>
      <c r="I1895" s="3"/>
      <c r="J1895" s="7"/>
      <c r="K1895" s="3"/>
      <c r="L1895" s="7"/>
      <c r="M1895" s="8"/>
      <c r="N1895" s="9"/>
    </row>
    <row r="1896" spans="1:14" x14ac:dyDescent="0.35">
      <c r="A1896" s="1"/>
      <c r="B1896" s="2"/>
      <c r="C1896" s="3"/>
      <c r="D1896" s="4"/>
      <c r="E1896" s="5"/>
      <c r="F1896" s="3"/>
      <c r="G1896" s="6"/>
      <c r="H1896" s="3"/>
      <c r="I1896" s="3"/>
      <c r="J1896" s="7"/>
      <c r="K1896" s="3"/>
      <c r="L1896" s="7"/>
      <c r="M1896" s="8"/>
      <c r="N1896" s="9"/>
    </row>
    <row r="1897" spans="1:14" x14ac:dyDescent="0.35">
      <c r="A1897" s="1"/>
      <c r="B1897" s="2"/>
      <c r="C1897" s="3"/>
      <c r="D1897" s="4"/>
      <c r="E1897" s="5"/>
      <c r="F1897" s="3"/>
      <c r="G1897" s="6"/>
      <c r="H1897" s="3"/>
      <c r="I1897" s="3"/>
      <c r="J1897" s="7"/>
      <c r="K1897" s="3"/>
      <c r="L1897" s="7"/>
      <c r="M1897" s="8"/>
      <c r="N1897" s="9"/>
    </row>
    <row r="1898" spans="1:14" x14ac:dyDescent="0.35">
      <c r="A1898" s="1"/>
      <c r="B1898" s="2"/>
      <c r="C1898" s="3"/>
      <c r="D1898" s="4"/>
      <c r="E1898" s="5"/>
      <c r="F1898" s="3"/>
      <c r="G1898" s="6"/>
      <c r="H1898" s="3"/>
      <c r="I1898" s="3"/>
      <c r="J1898" s="7"/>
      <c r="K1898" s="3"/>
      <c r="L1898" s="7"/>
      <c r="M1898" s="8"/>
      <c r="N1898" s="9"/>
    </row>
    <row r="1899" spans="1:14" x14ac:dyDescent="0.35">
      <c r="A1899" s="1"/>
      <c r="B1899" s="2"/>
      <c r="C1899" s="3"/>
      <c r="D1899" s="4"/>
      <c r="E1899" s="5"/>
      <c r="F1899" s="3"/>
      <c r="G1899" s="6"/>
      <c r="H1899" s="3"/>
      <c r="I1899" s="3"/>
      <c r="J1899" s="7"/>
      <c r="K1899" s="3"/>
      <c r="L1899" s="7"/>
      <c r="M1899" s="8"/>
      <c r="N1899" s="9"/>
    </row>
    <row r="1900" spans="1:14" x14ac:dyDescent="0.35">
      <c r="A1900" s="1"/>
      <c r="B1900" s="2"/>
      <c r="C1900" s="3"/>
      <c r="D1900" s="4"/>
      <c r="E1900" s="5"/>
      <c r="F1900" s="3"/>
      <c r="G1900" s="6"/>
      <c r="H1900" s="3"/>
      <c r="I1900" s="3"/>
      <c r="J1900" s="7"/>
      <c r="K1900" s="3"/>
      <c r="L1900" s="7"/>
      <c r="M1900" s="8"/>
      <c r="N1900" s="9"/>
    </row>
    <row r="1901" spans="1:14" x14ac:dyDescent="0.35">
      <c r="A1901" s="1"/>
      <c r="B1901" s="2"/>
      <c r="C1901" s="3"/>
      <c r="D1901" s="4"/>
      <c r="E1901" s="5"/>
      <c r="F1901" s="3"/>
      <c r="G1901" s="6"/>
      <c r="H1901" s="3"/>
      <c r="I1901" s="3"/>
      <c r="J1901" s="7"/>
      <c r="K1901" s="3"/>
      <c r="L1901" s="7"/>
      <c r="M1901" s="8"/>
      <c r="N1901" s="9"/>
    </row>
    <row r="1902" spans="1:14" x14ac:dyDescent="0.35">
      <c r="A1902" s="1"/>
      <c r="B1902" s="2"/>
      <c r="C1902" s="3"/>
      <c r="D1902" s="4"/>
      <c r="E1902" s="5"/>
      <c r="F1902" s="3"/>
      <c r="G1902" s="6"/>
      <c r="H1902" s="3"/>
      <c r="I1902" s="3"/>
      <c r="J1902" s="7"/>
      <c r="K1902" s="3"/>
      <c r="L1902" s="7"/>
      <c r="M1902" s="8"/>
      <c r="N1902" s="9"/>
    </row>
    <row r="1903" spans="1:14" x14ac:dyDescent="0.35">
      <c r="A1903" s="1"/>
      <c r="B1903" s="2"/>
      <c r="C1903" s="3"/>
      <c r="D1903" s="4"/>
      <c r="E1903" s="5"/>
      <c r="F1903" s="3"/>
      <c r="G1903" s="6"/>
      <c r="H1903" s="3"/>
      <c r="I1903" s="3"/>
      <c r="J1903" s="7"/>
      <c r="K1903" s="3"/>
      <c r="L1903" s="7"/>
      <c r="M1903" s="8"/>
      <c r="N1903" s="9"/>
    </row>
    <row r="1904" spans="1:14" x14ac:dyDescent="0.35">
      <c r="A1904" s="1"/>
      <c r="B1904" s="2"/>
      <c r="C1904" s="3"/>
      <c r="D1904" s="4"/>
      <c r="E1904" s="5"/>
      <c r="F1904" s="3"/>
      <c r="G1904" s="6"/>
      <c r="H1904" s="3"/>
      <c r="I1904" s="3"/>
      <c r="J1904" s="7"/>
      <c r="K1904" s="3"/>
      <c r="L1904" s="7"/>
      <c r="M1904" s="8"/>
      <c r="N1904" s="9"/>
    </row>
    <row r="1905" spans="1:14" x14ac:dyDescent="0.35">
      <c r="A1905" s="1"/>
      <c r="B1905" s="2"/>
      <c r="C1905" s="3"/>
      <c r="D1905" s="4"/>
      <c r="E1905" s="5"/>
      <c r="F1905" s="3"/>
      <c r="G1905" s="6"/>
      <c r="H1905" s="3"/>
      <c r="I1905" s="3"/>
      <c r="J1905" s="7"/>
      <c r="K1905" s="3"/>
      <c r="L1905" s="7"/>
      <c r="M1905" s="8"/>
      <c r="N1905" s="9"/>
    </row>
    <row r="1906" spans="1:14" x14ac:dyDescent="0.35">
      <c r="A1906" s="1"/>
      <c r="B1906" s="2"/>
      <c r="C1906" s="3"/>
      <c r="D1906" s="4"/>
      <c r="E1906" s="5"/>
      <c r="F1906" s="3"/>
      <c r="G1906" s="6"/>
      <c r="H1906" s="3"/>
      <c r="I1906" s="3"/>
      <c r="J1906" s="7"/>
      <c r="K1906" s="3"/>
      <c r="L1906" s="7"/>
      <c r="M1906" s="8"/>
      <c r="N1906" s="9"/>
    </row>
    <row r="1907" spans="1:14" x14ac:dyDescent="0.35">
      <c r="A1907" s="1"/>
      <c r="B1907" s="2"/>
      <c r="C1907" s="3"/>
      <c r="D1907" s="4"/>
      <c r="E1907" s="5"/>
      <c r="F1907" s="3"/>
      <c r="G1907" s="6"/>
      <c r="H1907" s="3"/>
      <c r="I1907" s="3"/>
      <c r="J1907" s="7"/>
      <c r="K1907" s="3"/>
      <c r="L1907" s="7"/>
      <c r="M1907" s="8"/>
      <c r="N1907" s="9"/>
    </row>
    <row r="1908" spans="1:14" x14ac:dyDescent="0.35">
      <c r="A1908" s="1"/>
      <c r="B1908" s="2"/>
      <c r="C1908" s="3"/>
      <c r="D1908" s="4"/>
      <c r="E1908" s="5"/>
      <c r="F1908" s="3"/>
      <c r="G1908" s="6"/>
      <c r="H1908" s="3"/>
      <c r="I1908" s="3"/>
      <c r="J1908" s="7"/>
      <c r="K1908" s="3"/>
      <c r="L1908" s="7"/>
      <c r="M1908" s="8"/>
      <c r="N1908" s="9"/>
    </row>
    <row r="1909" spans="1:14" x14ac:dyDescent="0.35">
      <c r="A1909" s="1"/>
      <c r="B1909" s="2"/>
      <c r="C1909" s="3"/>
      <c r="D1909" s="4"/>
      <c r="E1909" s="5"/>
      <c r="F1909" s="3"/>
      <c r="G1909" s="6"/>
      <c r="H1909" s="3"/>
      <c r="I1909" s="3"/>
      <c r="J1909" s="7"/>
      <c r="K1909" s="3"/>
      <c r="L1909" s="7"/>
      <c r="M1909" s="8"/>
      <c r="N1909" s="9"/>
    </row>
    <row r="1910" spans="1:14" x14ac:dyDescent="0.35">
      <c r="A1910" s="1"/>
      <c r="B1910" s="2"/>
      <c r="C1910" s="3"/>
      <c r="D1910" s="4"/>
      <c r="E1910" s="5"/>
      <c r="F1910" s="3"/>
      <c r="G1910" s="6"/>
      <c r="H1910" s="3"/>
      <c r="I1910" s="3"/>
      <c r="J1910" s="7"/>
      <c r="K1910" s="3"/>
      <c r="L1910" s="7"/>
      <c r="M1910" s="8"/>
      <c r="N1910" s="9"/>
    </row>
    <row r="1911" spans="1:14" x14ac:dyDescent="0.35">
      <c r="A1911" s="1"/>
      <c r="B1911" s="2"/>
      <c r="C1911" s="3"/>
      <c r="D1911" s="4"/>
      <c r="E1911" s="5"/>
      <c r="F1911" s="3"/>
      <c r="G1911" s="6"/>
      <c r="H1911" s="3"/>
      <c r="I1911" s="3"/>
      <c r="J1911" s="7"/>
      <c r="K1911" s="3"/>
      <c r="L1911" s="7"/>
      <c r="M1911" s="8"/>
      <c r="N1911" s="9"/>
    </row>
    <row r="1912" spans="1:14" x14ac:dyDescent="0.35">
      <c r="A1912" s="1"/>
      <c r="B1912" s="2"/>
      <c r="C1912" s="3"/>
      <c r="D1912" s="4"/>
      <c r="E1912" s="5"/>
      <c r="F1912" s="3"/>
      <c r="G1912" s="6"/>
      <c r="H1912" s="3"/>
      <c r="I1912" s="3"/>
      <c r="J1912" s="7"/>
      <c r="K1912" s="3"/>
      <c r="L1912" s="7"/>
      <c r="M1912" s="8"/>
      <c r="N1912" s="9"/>
    </row>
    <row r="1913" spans="1:14" x14ac:dyDescent="0.35">
      <c r="A1913" s="1"/>
      <c r="B1913" s="2"/>
      <c r="C1913" s="3"/>
      <c r="D1913" s="4"/>
      <c r="E1913" s="5"/>
      <c r="F1913" s="3"/>
      <c r="G1913" s="6"/>
      <c r="H1913" s="3"/>
      <c r="I1913" s="3"/>
      <c r="J1913" s="7"/>
      <c r="K1913" s="3"/>
      <c r="L1913" s="7"/>
      <c r="M1913" s="8"/>
      <c r="N1913" s="9"/>
    </row>
    <row r="1914" spans="1:14" x14ac:dyDescent="0.35">
      <c r="A1914" s="1"/>
      <c r="B1914" s="2"/>
      <c r="C1914" s="3"/>
      <c r="D1914" s="4"/>
      <c r="E1914" s="5"/>
      <c r="F1914" s="3"/>
      <c r="G1914" s="6"/>
      <c r="H1914" s="3"/>
      <c r="I1914" s="3"/>
      <c r="J1914" s="7"/>
      <c r="K1914" s="3"/>
      <c r="L1914" s="7"/>
      <c r="M1914" s="8"/>
      <c r="N1914" s="9"/>
    </row>
    <row r="1915" spans="1:14" x14ac:dyDescent="0.35">
      <c r="A1915" s="1"/>
      <c r="B1915" s="2"/>
      <c r="C1915" s="3"/>
      <c r="D1915" s="4"/>
      <c r="E1915" s="5"/>
      <c r="F1915" s="3"/>
      <c r="G1915" s="6"/>
      <c r="H1915" s="3"/>
      <c r="I1915" s="3"/>
      <c r="J1915" s="7"/>
      <c r="K1915" s="3"/>
      <c r="L1915" s="7"/>
      <c r="M1915" s="8"/>
      <c r="N1915" s="9"/>
    </row>
    <row r="1916" spans="1:14" x14ac:dyDescent="0.35">
      <c r="A1916" s="1"/>
      <c r="B1916" s="2"/>
      <c r="C1916" s="3"/>
      <c r="D1916" s="4"/>
      <c r="E1916" s="5"/>
      <c r="F1916" s="3"/>
      <c r="G1916" s="6"/>
      <c r="H1916" s="3"/>
      <c r="I1916" s="3"/>
      <c r="J1916" s="7"/>
      <c r="K1916" s="3"/>
      <c r="L1916" s="7"/>
      <c r="M1916" s="8"/>
      <c r="N1916" s="9"/>
    </row>
    <row r="1917" spans="1:14" x14ac:dyDescent="0.35">
      <c r="A1917" s="1"/>
      <c r="B1917" s="2"/>
      <c r="C1917" s="3"/>
      <c r="D1917" s="4"/>
      <c r="E1917" s="5"/>
      <c r="F1917" s="3"/>
      <c r="G1917" s="6"/>
      <c r="H1917" s="3"/>
      <c r="I1917" s="3"/>
      <c r="J1917" s="7"/>
      <c r="K1917" s="3"/>
      <c r="L1917" s="7"/>
      <c r="M1917" s="8"/>
      <c r="N1917" s="9"/>
    </row>
    <row r="1918" spans="1:14" x14ac:dyDescent="0.35">
      <c r="A1918" s="1"/>
      <c r="B1918" s="2"/>
      <c r="C1918" s="3"/>
      <c r="D1918" s="4"/>
      <c r="E1918" s="5"/>
      <c r="F1918" s="3"/>
      <c r="G1918" s="6"/>
      <c r="H1918" s="3"/>
      <c r="I1918" s="3"/>
      <c r="J1918" s="7"/>
      <c r="K1918" s="3"/>
      <c r="L1918" s="7"/>
      <c r="M1918" s="8"/>
      <c r="N1918" s="9"/>
    </row>
    <row r="1919" spans="1:14" x14ac:dyDescent="0.35">
      <c r="A1919" s="1"/>
      <c r="B1919" s="2"/>
      <c r="C1919" s="3"/>
      <c r="D1919" s="4"/>
      <c r="E1919" s="5"/>
      <c r="F1919" s="3"/>
      <c r="G1919" s="6"/>
      <c r="H1919" s="3"/>
      <c r="I1919" s="3"/>
      <c r="J1919" s="7"/>
      <c r="K1919" s="3"/>
      <c r="L1919" s="7"/>
      <c r="M1919" s="8"/>
      <c r="N1919" s="9"/>
    </row>
    <row r="1920" spans="1:14" x14ac:dyDescent="0.35">
      <c r="A1920" s="1"/>
      <c r="B1920" s="2"/>
      <c r="C1920" s="3"/>
      <c r="D1920" s="4"/>
      <c r="E1920" s="5"/>
      <c r="F1920" s="3"/>
      <c r="G1920" s="6"/>
      <c r="H1920" s="3"/>
      <c r="I1920" s="3"/>
      <c r="J1920" s="7"/>
      <c r="K1920" s="3"/>
      <c r="L1920" s="7"/>
      <c r="M1920" s="8"/>
      <c r="N1920" s="9"/>
    </row>
    <row r="1921" spans="1:14" x14ac:dyDescent="0.35">
      <c r="A1921" s="1"/>
      <c r="B1921" s="2"/>
      <c r="C1921" s="3"/>
      <c r="D1921" s="4"/>
      <c r="E1921" s="5"/>
      <c r="F1921" s="3"/>
      <c r="G1921" s="6"/>
      <c r="H1921" s="3"/>
      <c r="I1921" s="3"/>
      <c r="J1921" s="7"/>
      <c r="K1921" s="3"/>
      <c r="L1921" s="7"/>
      <c r="M1921" s="8"/>
      <c r="N1921" s="9"/>
    </row>
    <row r="1922" spans="1:14" x14ac:dyDescent="0.35">
      <c r="A1922" s="1"/>
      <c r="B1922" s="2"/>
      <c r="C1922" s="3"/>
      <c r="D1922" s="4"/>
      <c r="E1922" s="5"/>
      <c r="F1922" s="3"/>
      <c r="G1922" s="6"/>
      <c r="H1922" s="3"/>
      <c r="I1922" s="3"/>
      <c r="J1922" s="7"/>
      <c r="K1922" s="3"/>
      <c r="L1922" s="7"/>
      <c r="M1922" s="8"/>
      <c r="N1922" s="9"/>
    </row>
    <row r="1923" spans="1:14" x14ac:dyDescent="0.35">
      <c r="A1923" s="1"/>
      <c r="B1923" s="2"/>
      <c r="C1923" s="3"/>
      <c r="D1923" s="4"/>
      <c r="E1923" s="5"/>
      <c r="F1923" s="3"/>
      <c r="G1923" s="6"/>
      <c r="H1923" s="3"/>
      <c r="I1923" s="3"/>
      <c r="J1923" s="7"/>
      <c r="K1923" s="3"/>
      <c r="L1923" s="7"/>
      <c r="M1923" s="8"/>
      <c r="N1923" s="9"/>
    </row>
    <row r="1924" spans="1:14" x14ac:dyDescent="0.35">
      <c r="A1924" s="1"/>
      <c r="B1924" s="2"/>
      <c r="C1924" s="3"/>
      <c r="D1924" s="4"/>
      <c r="E1924" s="5"/>
      <c r="F1924" s="3"/>
      <c r="G1924" s="6"/>
      <c r="H1924" s="3"/>
      <c r="I1924" s="3"/>
      <c r="J1924" s="7"/>
      <c r="K1924" s="3"/>
      <c r="L1924" s="7"/>
      <c r="M1924" s="8"/>
      <c r="N1924" s="9"/>
    </row>
    <row r="1925" spans="1:14" x14ac:dyDescent="0.35">
      <c r="A1925" s="1"/>
      <c r="B1925" s="2"/>
      <c r="C1925" s="3"/>
      <c r="D1925" s="4"/>
      <c r="E1925" s="5"/>
      <c r="F1925" s="3"/>
      <c r="G1925" s="6"/>
      <c r="H1925" s="3"/>
      <c r="I1925" s="3"/>
      <c r="J1925" s="7"/>
      <c r="K1925" s="3"/>
      <c r="L1925" s="7"/>
      <c r="M1925" s="8"/>
      <c r="N1925" s="9"/>
    </row>
    <row r="1926" spans="1:14" x14ac:dyDescent="0.35">
      <c r="A1926" s="1"/>
      <c r="B1926" s="2"/>
      <c r="C1926" s="3"/>
      <c r="D1926" s="4"/>
      <c r="E1926" s="5"/>
      <c r="F1926" s="3"/>
      <c r="G1926" s="6"/>
      <c r="H1926" s="3"/>
      <c r="I1926" s="3"/>
      <c r="J1926" s="7"/>
      <c r="K1926" s="3"/>
      <c r="L1926" s="7"/>
      <c r="M1926" s="8"/>
      <c r="N1926" s="9"/>
    </row>
    <row r="1927" spans="1:14" x14ac:dyDescent="0.35">
      <c r="A1927" s="1"/>
      <c r="B1927" s="2"/>
      <c r="C1927" s="3"/>
      <c r="D1927" s="4"/>
      <c r="E1927" s="5"/>
      <c r="F1927" s="3"/>
      <c r="G1927" s="6"/>
      <c r="H1927" s="3"/>
      <c r="I1927" s="3"/>
      <c r="J1927" s="7"/>
      <c r="K1927" s="3"/>
      <c r="L1927" s="7"/>
      <c r="M1927" s="8"/>
      <c r="N1927" s="9"/>
    </row>
    <row r="1928" spans="1:14" x14ac:dyDescent="0.35">
      <c r="A1928" s="1"/>
      <c r="B1928" s="2"/>
      <c r="C1928" s="3"/>
      <c r="D1928" s="4"/>
      <c r="E1928" s="5"/>
      <c r="F1928" s="3"/>
      <c r="G1928" s="6"/>
      <c r="H1928" s="3"/>
      <c r="I1928" s="3"/>
      <c r="J1928" s="7"/>
      <c r="K1928" s="3"/>
      <c r="L1928" s="7"/>
      <c r="M1928" s="8"/>
      <c r="N1928" s="9"/>
    </row>
    <row r="1929" spans="1:14" x14ac:dyDescent="0.35">
      <c r="A1929" s="1"/>
      <c r="B1929" s="2"/>
      <c r="C1929" s="3"/>
      <c r="D1929" s="4"/>
      <c r="E1929" s="5"/>
      <c r="F1929" s="3"/>
      <c r="G1929" s="6"/>
      <c r="H1929" s="3"/>
      <c r="I1929" s="3"/>
      <c r="J1929" s="7"/>
      <c r="K1929" s="3"/>
      <c r="L1929" s="7"/>
      <c r="M1929" s="8"/>
      <c r="N1929" s="9"/>
    </row>
    <row r="1930" spans="1:14" x14ac:dyDescent="0.35">
      <c r="A1930" s="1"/>
      <c r="B1930" s="2"/>
      <c r="C1930" s="3"/>
      <c r="D1930" s="4"/>
      <c r="E1930" s="5"/>
      <c r="F1930" s="3"/>
      <c r="G1930" s="6"/>
      <c r="H1930" s="3"/>
      <c r="I1930" s="3"/>
      <c r="J1930" s="7"/>
      <c r="K1930" s="3"/>
      <c r="L1930" s="7"/>
      <c r="M1930" s="8"/>
      <c r="N1930" s="9"/>
    </row>
    <row r="1931" spans="1:14" x14ac:dyDescent="0.35">
      <c r="A1931" s="1"/>
      <c r="B1931" s="2"/>
      <c r="C1931" s="3"/>
      <c r="D1931" s="4"/>
      <c r="E1931" s="5"/>
      <c r="F1931" s="3"/>
      <c r="G1931" s="6"/>
      <c r="H1931" s="3"/>
      <c r="I1931" s="3"/>
      <c r="J1931" s="7"/>
      <c r="K1931" s="3"/>
      <c r="L1931" s="7"/>
      <c r="M1931" s="8"/>
      <c r="N1931" s="9"/>
    </row>
    <row r="1932" spans="1:14" x14ac:dyDescent="0.35">
      <c r="A1932" s="1"/>
      <c r="B1932" s="2"/>
      <c r="C1932" s="3"/>
      <c r="D1932" s="4"/>
      <c r="E1932" s="5"/>
      <c r="F1932" s="3"/>
      <c r="G1932" s="6"/>
      <c r="H1932" s="3"/>
      <c r="I1932" s="3"/>
      <c r="J1932" s="7"/>
      <c r="K1932" s="3"/>
      <c r="L1932" s="7"/>
      <c r="M1932" s="8"/>
      <c r="N1932" s="9"/>
    </row>
    <row r="1933" spans="1:14" x14ac:dyDescent="0.35">
      <c r="A1933" s="1"/>
      <c r="B1933" s="2"/>
      <c r="C1933" s="3"/>
      <c r="D1933" s="4"/>
      <c r="E1933" s="5"/>
      <c r="F1933" s="3"/>
      <c r="G1933" s="6"/>
      <c r="H1933" s="3"/>
      <c r="I1933" s="3"/>
      <c r="J1933" s="7"/>
      <c r="K1933" s="3"/>
      <c r="L1933" s="7"/>
      <c r="M1933" s="8"/>
      <c r="N1933" s="9"/>
    </row>
    <row r="1934" spans="1:14" x14ac:dyDescent="0.35">
      <c r="A1934" s="1"/>
      <c r="B1934" s="2"/>
      <c r="C1934" s="3"/>
      <c r="D1934" s="4"/>
      <c r="E1934" s="5"/>
      <c r="F1934" s="3"/>
      <c r="G1934" s="6"/>
      <c r="H1934" s="3"/>
      <c r="I1934" s="3"/>
      <c r="J1934" s="7"/>
      <c r="K1934" s="3"/>
      <c r="L1934" s="7"/>
      <c r="M1934" s="8"/>
      <c r="N1934" s="9"/>
    </row>
    <row r="1935" spans="1:14" x14ac:dyDescent="0.35">
      <c r="A1935" s="1"/>
      <c r="B1935" s="2"/>
      <c r="C1935" s="3"/>
      <c r="D1935" s="4"/>
      <c r="E1935" s="5"/>
      <c r="F1935" s="3"/>
      <c r="G1935" s="6"/>
      <c r="H1935" s="3"/>
      <c r="I1935" s="3"/>
      <c r="J1935" s="7"/>
      <c r="K1935" s="3"/>
      <c r="L1935" s="7"/>
      <c r="M1935" s="8"/>
      <c r="N1935" s="9"/>
    </row>
    <row r="1936" spans="1:14" x14ac:dyDescent="0.35">
      <c r="A1936" s="1"/>
      <c r="B1936" s="2"/>
      <c r="C1936" s="3"/>
      <c r="D1936" s="4"/>
      <c r="E1936" s="5"/>
      <c r="F1936" s="3"/>
      <c r="G1936" s="6"/>
      <c r="H1936" s="3"/>
      <c r="I1936" s="3"/>
      <c r="J1936" s="7"/>
      <c r="K1936" s="3"/>
      <c r="L1936" s="7"/>
      <c r="M1936" s="8"/>
      <c r="N1936" s="9"/>
    </row>
    <row r="1937" spans="1:14" x14ac:dyDescent="0.35">
      <c r="A1937" s="1"/>
      <c r="B1937" s="2"/>
      <c r="C1937" s="3"/>
      <c r="D1937" s="4"/>
      <c r="E1937" s="5"/>
      <c r="F1937" s="3"/>
      <c r="G1937" s="6"/>
      <c r="H1937" s="3"/>
      <c r="I1937" s="3"/>
      <c r="J1937" s="7"/>
      <c r="K1937" s="3"/>
      <c r="L1937" s="7"/>
      <c r="M1937" s="8"/>
      <c r="N1937" s="9"/>
    </row>
    <row r="1938" spans="1:14" x14ac:dyDescent="0.35">
      <c r="A1938" s="1"/>
      <c r="B1938" s="2"/>
      <c r="C1938" s="3"/>
      <c r="D1938" s="4"/>
      <c r="E1938" s="5"/>
      <c r="F1938" s="3"/>
      <c r="G1938" s="6"/>
      <c r="H1938" s="3"/>
      <c r="I1938" s="3"/>
      <c r="J1938" s="7"/>
      <c r="K1938" s="3"/>
      <c r="L1938" s="7"/>
      <c r="M1938" s="8"/>
      <c r="N1938" s="9"/>
    </row>
    <row r="1939" spans="1:14" x14ac:dyDescent="0.35">
      <c r="A1939" s="1"/>
      <c r="B1939" s="2"/>
      <c r="C1939" s="3"/>
      <c r="D1939" s="4"/>
      <c r="E1939" s="5"/>
      <c r="F1939" s="3"/>
      <c r="G1939" s="6"/>
      <c r="H1939" s="3"/>
      <c r="I1939" s="3"/>
      <c r="J1939" s="7"/>
      <c r="K1939" s="3"/>
      <c r="L1939" s="7"/>
      <c r="M1939" s="8"/>
      <c r="N1939" s="9"/>
    </row>
    <row r="1940" spans="1:14" x14ac:dyDescent="0.35">
      <c r="A1940" s="1"/>
      <c r="B1940" s="2"/>
      <c r="C1940" s="3"/>
      <c r="D1940" s="4"/>
      <c r="E1940" s="5"/>
      <c r="F1940" s="3"/>
      <c r="G1940" s="6"/>
      <c r="H1940" s="3"/>
      <c r="I1940" s="3"/>
      <c r="J1940" s="7"/>
      <c r="K1940" s="3"/>
      <c r="L1940" s="7"/>
      <c r="M1940" s="8"/>
      <c r="N1940" s="9"/>
    </row>
    <row r="1941" spans="1:14" x14ac:dyDescent="0.35">
      <c r="A1941" s="1"/>
      <c r="B1941" s="2"/>
      <c r="C1941" s="3"/>
      <c r="D1941" s="4"/>
      <c r="E1941" s="5"/>
      <c r="F1941" s="3"/>
      <c r="G1941" s="6"/>
      <c r="H1941" s="3"/>
      <c r="I1941" s="3"/>
      <c r="J1941" s="7"/>
      <c r="K1941" s="3"/>
      <c r="L1941" s="7"/>
      <c r="M1941" s="8"/>
      <c r="N1941" s="9"/>
    </row>
    <row r="1942" spans="1:14" x14ac:dyDescent="0.35">
      <c r="A1942" s="1"/>
      <c r="B1942" s="2"/>
      <c r="C1942" s="3"/>
      <c r="D1942" s="4"/>
      <c r="E1942" s="5"/>
      <c r="F1942" s="3"/>
      <c r="G1942" s="6"/>
      <c r="H1942" s="3"/>
      <c r="I1942" s="3"/>
      <c r="J1942" s="7"/>
      <c r="K1942" s="3"/>
      <c r="L1942" s="7"/>
      <c r="M1942" s="8"/>
      <c r="N1942" s="9"/>
    </row>
    <row r="1943" spans="1:14" x14ac:dyDescent="0.35">
      <c r="A1943" s="1"/>
      <c r="B1943" s="2"/>
      <c r="C1943" s="3"/>
      <c r="D1943" s="4"/>
      <c r="E1943" s="5"/>
      <c r="F1943" s="3"/>
      <c r="G1943" s="6"/>
      <c r="H1943" s="3"/>
      <c r="I1943" s="3"/>
      <c r="J1943" s="7"/>
      <c r="K1943" s="3"/>
      <c r="L1943" s="7"/>
      <c r="M1943" s="8"/>
      <c r="N1943" s="9"/>
    </row>
    <row r="1944" spans="1:14" x14ac:dyDescent="0.35">
      <c r="A1944" s="1"/>
      <c r="B1944" s="2"/>
      <c r="C1944" s="3"/>
      <c r="D1944" s="4"/>
      <c r="E1944" s="5"/>
      <c r="F1944" s="3"/>
      <c r="G1944" s="6"/>
      <c r="H1944" s="3"/>
      <c r="I1944" s="3"/>
      <c r="J1944" s="7"/>
      <c r="K1944" s="3"/>
      <c r="L1944" s="7"/>
      <c r="M1944" s="8"/>
      <c r="N1944" s="9"/>
    </row>
    <row r="1945" spans="1:14" x14ac:dyDescent="0.35">
      <c r="A1945" s="1"/>
      <c r="B1945" s="2"/>
      <c r="C1945" s="3"/>
      <c r="D1945" s="4"/>
      <c r="E1945" s="5"/>
      <c r="F1945" s="3"/>
      <c r="G1945" s="6"/>
      <c r="H1945" s="3"/>
      <c r="I1945" s="3"/>
      <c r="J1945" s="7"/>
      <c r="K1945" s="3"/>
      <c r="L1945" s="7"/>
      <c r="M1945" s="8"/>
      <c r="N1945" s="9"/>
    </row>
    <row r="1946" spans="1:14" x14ac:dyDescent="0.35">
      <c r="A1946" s="1"/>
      <c r="B1946" s="2"/>
      <c r="C1946" s="3"/>
      <c r="D1946" s="4"/>
      <c r="E1946" s="5"/>
      <c r="F1946" s="3"/>
      <c r="G1946" s="6"/>
      <c r="H1946" s="3"/>
      <c r="I1946" s="3"/>
      <c r="J1946" s="7"/>
      <c r="K1946" s="3"/>
      <c r="L1946" s="7"/>
      <c r="M1946" s="8"/>
      <c r="N1946" s="9"/>
    </row>
    <row r="1947" spans="1:14" x14ac:dyDescent="0.35">
      <c r="A1947" s="1"/>
      <c r="B1947" s="2"/>
      <c r="C1947" s="3"/>
      <c r="D1947" s="4"/>
      <c r="E1947" s="5"/>
      <c r="F1947" s="3"/>
      <c r="G1947" s="6"/>
      <c r="H1947" s="3"/>
      <c r="I1947" s="3"/>
      <c r="J1947" s="7"/>
      <c r="K1947" s="3"/>
      <c r="L1947" s="7"/>
      <c r="M1947" s="8"/>
      <c r="N1947" s="9"/>
    </row>
    <row r="1948" spans="1:14" x14ac:dyDescent="0.35">
      <c r="A1948" s="1"/>
      <c r="B1948" s="2"/>
      <c r="C1948" s="3"/>
      <c r="D1948" s="4"/>
      <c r="E1948" s="5"/>
      <c r="F1948" s="3"/>
      <c r="G1948" s="6"/>
      <c r="H1948" s="3"/>
      <c r="I1948" s="3"/>
      <c r="J1948" s="7"/>
      <c r="K1948" s="3"/>
      <c r="L1948" s="7"/>
      <c r="M1948" s="8"/>
      <c r="N1948" s="9"/>
    </row>
    <row r="1949" spans="1:14" x14ac:dyDescent="0.35">
      <c r="A1949" s="1"/>
      <c r="B1949" s="2"/>
      <c r="C1949" s="3"/>
      <c r="D1949" s="4"/>
      <c r="E1949" s="5"/>
      <c r="F1949" s="3"/>
      <c r="G1949" s="6"/>
      <c r="H1949" s="3"/>
      <c r="I1949" s="3"/>
      <c r="J1949" s="7"/>
      <c r="K1949" s="3"/>
      <c r="L1949" s="7"/>
      <c r="M1949" s="8"/>
      <c r="N1949" s="9"/>
    </row>
    <row r="1950" spans="1:14" x14ac:dyDescent="0.35">
      <c r="A1950" s="1"/>
      <c r="B1950" s="2"/>
      <c r="C1950" s="3"/>
      <c r="D1950" s="4"/>
      <c r="E1950" s="5"/>
      <c r="F1950" s="3"/>
      <c r="G1950" s="6"/>
      <c r="H1950" s="3"/>
      <c r="I1950" s="3"/>
      <c r="J1950" s="7"/>
      <c r="K1950" s="3"/>
      <c r="L1950" s="7"/>
      <c r="M1950" s="8"/>
      <c r="N1950" s="9"/>
    </row>
    <row r="1951" spans="1:14" x14ac:dyDescent="0.35">
      <c r="A1951" s="1"/>
      <c r="B1951" s="2"/>
      <c r="C1951" s="3"/>
      <c r="D1951" s="4"/>
      <c r="E1951" s="5"/>
      <c r="F1951" s="3"/>
      <c r="G1951" s="6"/>
      <c r="H1951" s="3"/>
      <c r="I1951" s="3"/>
      <c r="J1951" s="7"/>
      <c r="K1951" s="3"/>
      <c r="L1951" s="7"/>
      <c r="M1951" s="8"/>
      <c r="N1951" s="9"/>
    </row>
    <row r="1952" spans="1:14" x14ac:dyDescent="0.35">
      <c r="A1952" s="1"/>
      <c r="B1952" s="2"/>
      <c r="C1952" s="3"/>
      <c r="D1952" s="4"/>
      <c r="E1952" s="5"/>
      <c r="F1952" s="3"/>
      <c r="G1952" s="6"/>
      <c r="H1952" s="3"/>
      <c r="I1952" s="3"/>
      <c r="J1952" s="7"/>
      <c r="K1952" s="3"/>
      <c r="L1952" s="7"/>
      <c r="M1952" s="8"/>
      <c r="N1952" s="9"/>
    </row>
    <row r="1953" spans="1:14" x14ac:dyDescent="0.35">
      <c r="A1953" s="1"/>
      <c r="B1953" s="2"/>
      <c r="C1953" s="3"/>
      <c r="D1953" s="4"/>
      <c r="E1953" s="5"/>
      <c r="F1953" s="3"/>
      <c r="G1953" s="6"/>
      <c r="H1953" s="3"/>
      <c r="I1953" s="3"/>
      <c r="J1953" s="7"/>
      <c r="K1953" s="3"/>
      <c r="L1953" s="7"/>
      <c r="M1953" s="8"/>
      <c r="N1953" s="9"/>
    </row>
    <row r="1954" spans="1:14" x14ac:dyDescent="0.35">
      <c r="A1954" s="1"/>
      <c r="B1954" s="2"/>
      <c r="C1954" s="3"/>
      <c r="D1954" s="4"/>
      <c r="E1954" s="5"/>
      <c r="F1954" s="3"/>
      <c r="G1954" s="6"/>
      <c r="H1954" s="3"/>
      <c r="I1954" s="3"/>
      <c r="J1954" s="7"/>
      <c r="K1954" s="3"/>
      <c r="L1954" s="7"/>
      <c r="M1954" s="8"/>
      <c r="N1954" s="9"/>
    </row>
    <row r="1955" spans="1:14" x14ac:dyDescent="0.35">
      <c r="A1955" s="1"/>
      <c r="B1955" s="2"/>
      <c r="C1955" s="3"/>
      <c r="D1955" s="4"/>
      <c r="E1955" s="5"/>
      <c r="F1955" s="3"/>
      <c r="G1955" s="6"/>
      <c r="H1955" s="3"/>
      <c r="I1955" s="3"/>
      <c r="J1955" s="7"/>
      <c r="K1955" s="3"/>
      <c r="L1955" s="7"/>
      <c r="M1955" s="8"/>
      <c r="N1955" s="9"/>
    </row>
    <row r="1956" spans="1:14" x14ac:dyDescent="0.35">
      <c r="A1956" s="1"/>
      <c r="B1956" s="2"/>
      <c r="C1956" s="3"/>
      <c r="D1956" s="4"/>
      <c r="E1956" s="5"/>
      <c r="F1956" s="3"/>
      <c r="G1956" s="6"/>
      <c r="H1956" s="3"/>
      <c r="I1956" s="3"/>
      <c r="J1956" s="7"/>
      <c r="K1956" s="3"/>
      <c r="L1956" s="7"/>
      <c r="M1956" s="8"/>
      <c r="N1956" s="9"/>
    </row>
    <row r="1957" spans="1:14" x14ac:dyDescent="0.35">
      <c r="A1957" s="1"/>
      <c r="B1957" s="2"/>
      <c r="C1957" s="3"/>
      <c r="D1957" s="4"/>
      <c r="E1957" s="5"/>
      <c r="F1957" s="3"/>
      <c r="G1957" s="6"/>
      <c r="H1957" s="3"/>
      <c r="I1957" s="3"/>
      <c r="J1957" s="7"/>
      <c r="K1957" s="3"/>
      <c r="L1957" s="7"/>
      <c r="M1957" s="8"/>
      <c r="N1957" s="9"/>
    </row>
    <row r="1958" spans="1:14" x14ac:dyDescent="0.35">
      <c r="A1958" s="1"/>
      <c r="B1958" s="2"/>
      <c r="C1958" s="3"/>
      <c r="D1958" s="4"/>
      <c r="E1958" s="5"/>
      <c r="F1958" s="3"/>
      <c r="G1958" s="6"/>
      <c r="H1958" s="3"/>
      <c r="I1958" s="3"/>
      <c r="J1958" s="7"/>
      <c r="K1958" s="3"/>
      <c r="L1958" s="7"/>
      <c r="M1958" s="8"/>
      <c r="N1958" s="9"/>
    </row>
    <row r="1959" spans="1:14" x14ac:dyDescent="0.35">
      <c r="A1959" s="1"/>
      <c r="B1959" s="2"/>
      <c r="C1959" s="3"/>
      <c r="D1959" s="4"/>
      <c r="E1959" s="5"/>
      <c r="F1959" s="3"/>
      <c r="G1959" s="6"/>
      <c r="H1959" s="3"/>
      <c r="I1959" s="3"/>
      <c r="J1959" s="7"/>
      <c r="K1959" s="3"/>
      <c r="L1959" s="7"/>
      <c r="M1959" s="8"/>
      <c r="N1959" s="9"/>
    </row>
    <row r="1960" spans="1:14" x14ac:dyDescent="0.35">
      <c r="A1960" s="1"/>
      <c r="B1960" s="2"/>
      <c r="C1960" s="3"/>
      <c r="D1960" s="4"/>
      <c r="E1960" s="5"/>
      <c r="F1960" s="3"/>
      <c r="G1960" s="6"/>
      <c r="H1960" s="3"/>
      <c r="I1960" s="3"/>
      <c r="J1960" s="7"/>
      <c r="K1960" s="3"/>
      <c r="L1960" s="7"/>
      <c r="M1960" s="8"/>
      <c r="N1960" s="9"/>
    </row>
    <row r="1961" spans="1:14" x14ac:dyDescent="0.35">
      <c r="A1961" s="1"/>
      <c r="B1961" s="2"/>
      <c r="C1961" s="3"/>
      <c r="D1961" s="4"/>
      <c r="E1961" s="5"/>
      <c r="F1961" s="3"/>
      <c r="G1961" s="6"/>
      <c r="H1961" s="3"/>
      <c r="I1961" s="3"/>
      <c r="J1961" s="7"/>
      <c r="K1961" s="3"/>
      <c r="L1961" s="7"/>
      <c r="M1961" s="8"/>
      <c r="N1961" s="9"/>
    </row>
    <row r="1962" spans="1:14" x14ac:dyDescent="0.35">
      <c r="A1962" s="1"/>
      <c r="B1962" s="2"/>
      <c r="C1962" s="3"/>
      <c r="D1962" s="4"/>
      <c r="E1962" s="5"/>
      <c r="F1962" s="3"/>
      <c r="G1962" s="6"/>
      <c r="H1962" s="3"/>
      <c r="I1962" s="3"/>
      <c r="J1962" s="7"/>
      <c r="K1962" s="3"/>
      <c r="L1962" s="7"/>
      <c r="M1962" s="8"/>
      <c r="N1962" s="9"/>
    </row>
    <row r="1963" spans="1:14" x14ac:dyDescent="0.35">
      <c r="A1963" s="1"/>
      <c r="B1963" s="2"/>
      <c r="C1963" s="3"/>
      <c r="D1963" s="4"/>
      <c r="E1963" s="5"/>
      <c r="F1963" s="3"/>
      <c r="G1963" s="6"/>
      <c r="H1963" s="3"/>
      <c r="I1963" s="3"/>
      <c r="J1963" s="7"/>
      <c r="K1963" s="3"/>
      <c r="L1963" s="7"/>
      <c r="M1963" s="8"/>
      <c r="N1963" s="9"/>
    </row>
    <row r="1964" spans="1:14" x14ac:dyDescent="0.35">
      <c r="A1964" s="1"/>
      <c r="B1964" s="2"/>
      <c r="C1964" s="3"/>
      <c r="D1964" s="4"/>
      <c r="E1964" s="5"/>
      <c r="F1964" s="3"/>
      <c r="G1964" s="6"/>
      <c r="H1964" s="3"/>
      <c r="I1964" s="3"/>
      <c r="J1964" s="7"/>
      <c r="K1964" s="3"/>
      <c r="L1964" s="7"/>
      <c r="M1964" s="8"/>
      <c r="N1964" s="9"/>
    </row>
    <row r="1965" spans="1:14" x14ac:dyDescent="0.35">
      <c r="A1965" s="1"/>
      <c r="B1965" s="2"/>
      <c r="C1965" s="3"/>
      <c r="D1965" s="4"/>
      <c r="E1965" s="5"/>
      <c r="F1965" s="3"/>
      <c r="G1965" s="6"/>
      <c r="H1965" s="3"/>
      <c r="I1965" s="3"/>
      <c r="J1965" s="7"/>
      <c r="K1965" s="3"/>
      <c r="L1965" s="7"/>
      <c r="M1965" s="8"/>
      <c r="N1965" s="9"/>
    </row>
    <row r="1966" spans="1:14" x14ac:dyDescent="0.35">
      <c r="A1966" s="1"/>
      <c r="B1966" s="2"/>
      <c r="C1966" s="3"/>
      <c r="D1966" s="4"/>
      <c r="E1966" s="5"/>
      <c r="F1966" s="3"/>
      <c r="G1966" s="6"/>
      <c r="H1966" s="3"/>
      <c r="I1966" s="3"/>
      <c r="J1966" s="7"/>
      <c r="K1966" s="3"/>
      <c r="L1966" s="7"/>
      <c r="M1966" s="8"/>
      <c r="N1966" s="9"/>
    </row>
    <row r="1967" spans="1:14" x14ac:dyDescent="0.35">
      <c r="A1967" s="1"/>
      <c r="B1967" s="2"/>
      <c r="C1967" s="3"/>
      <c r="D1967" s="4"/>
      <c r="E1967" s="5"/>
      <c r="F1967" s="3"/>
      <c r="G1967" s="6"/>
      <c r="H1967" s="3"/>
      <c r="I1967" s="3"/>
      <c r="J1967" s="7"/>
      <c r="K1967" s="3"/>
      <c r="L1967" s="7"/>
      <c r="M1967" s="8"/>
      <c r="N1967" s="9"/>
    </row>
    <row r="1968" spans="1:14" x14ac:dyDescent="0.35">
      <c r="A1968" s="1"/>
      <c r="B1968" s="2"/>
      <c r="C1968" s="3"/>
      <c r="D1968" s="4"/>
      <c r="E1968" s="5"/>
      <c r="F1968" s="3"/>
      <c r="G1968" s="6"/>
      <c r="H1968" s="3"/>
      <c r="I1968" s="3"/>
      <c r="J1968" s="7"/>
      <c r="K1968" s="3"/>
      <c r="L1968" s="7"/>
      <c r="M1968" s="8"/>
      <c r="N1968" s="9"/>
    </row>
    <row r="1969" spans="1:14" x14ac:dyDescent="0.35">
      <c r="A1969" s="1"/>
      <c r="B1969" s="2"/>
      <c r="C1969" s="3"/>
      <c r="D1969" s="4"/>
      <c r="E1969" s="5"/>
      <c r="F1969" s="3"/>
      <c r="G1969" s="6"/>
      <c r="H1969" s="3"/>
      <c r="I1969" s="3"/>
      <c r="J1969" s="7"/>
      <c r="K1969" s="3"/>
      <c r="L1969" s="7"/>
      <c r="M1969" s="8"/>
      <c r="N1969" s="9"/>
    </row>
    <row r="1970" spans="1:14" x14ac:dyDescent="0.35">
      <c r="A1970" s="1"/>
      <c r="B1970" s="2"/>
      <c r="C1970" s="3"/>
      <c r="D1970" s="4"/>
      <c r="E1970" s="5"/>
      <c r="F1970" s="3"/>
      <c r="G1970" s="6"/>
      <c r="H1970" s="3"/>
      <c r="I1970" s="3"/>
      <c r="J1970" s="7"/>
      <c r="K1970" s="3"/>
      <c r="L1970" s="7"/>
      <c r="M1970" s="8"/>
      <c r="N1970" s="9"/>
    </row>
    <row r="1971" spans="1:14" x14ac:dyDescent="0.35">
      <c r="A1971" s="1"/>
      <c r="B1971" s="2"/>
      <c r="C1971" s="3"/>
      <c r="D1971" s="4"/>
      <c r="E1971" s="5"/>
      <c r="F1971" s="3"/>
      <c r="G1971" s="6"/>
      <c r="H1971" s="3"/>
      <c r="I1971" s="3"/>
      <c r="J1971" s="7"/>
      <c r="K1971" s="3"/>
      <c r="L1971" s="7"/>
      <c r="M1971" s="8"/>
      <c r="N1971" s="9"/>
    </row>
    <row r="1972" spans="1:14" x14ac:dyDescent="0.35">
      <c r="A1972" s="1"/>
      <c r="B1972" s="2"/>
      <c r="C1972" s="3"/>
      <c r="D1972" s="4"/>
      <c r="E1972" s="5"/>
      <c r="F1972" s="3"/>
      <c r="G1972" s="6"/>
      <c r="H1972" s="3"/>
      <c r="I1972" s="3"/>
      <c r="J1972" s="7"/>
      <c r="K1972" s="3"/>
      <c r="L1972" s="7"/>
      <c r="M1972" s="8"/>
      <c r="N1972" s="9"/>
    </row>
    <row r="1973" spans="1:14" x14ac:dyDescent="0.35">
      <c r="A1973" s="1"/>
      <c r="B1973" s="2"/>
      <c r="C1973" s="3"/>
      <c r="D1973" s="4"/>
      <c r="E1973" s="5"/>
      <c r="F1973" s="3"/>
      <c r="G1973" s="6"/>
      <c r="H1973" s="3"/>
      <c r="I1973" s="3"/>
      <c r="J1973" s="7"/>
      <c r="K1973" s="3"/>
      <c r="L1973" s="7"/>
      <c r="M1973" s="8"/>
      <c r="N1973" s="9"/>
    </row>
    <row r="1974" spans="1:14" x14ac:dyDescent="0.35">
      <c r="A1974" s="1"/>
      <c r="B1974" s="2"/>
      <c r="C1974" s="3"/>
      <c r="D1974" s="4"/>
      <c r="E1974" s="5"/>
      <c r="F1974" s="3"/>
      <c r="G1974" s="6"/>
      <c r="H1974" s="3"/>
      <c r="I1974" s="3"/>
      <c r="J1974" s="7"/>
      <c r="K1974" s="3"/>
      <c r="L1974" s="7"/>
      <c r="M1974" s="8"/>
      <c r="N1974" s="9"/>
    </row>
    <row r="1975" spans="1:14" x14ac:dyDescent="0.35">
      <c r="A1975" s="1"/>
      <c r="B1975" s="2"/>
      <c r="C1975" s="3"/>
      <c r="D1975" s="4"/>
      <c r="E1975" s="5"/>
      <c r="F1975" s="3"/>
      <c r="G1975" s="6"/>
      <c r="H1975" s="3"/>
      <c r="I1975" s="3"/>
      <c r="J1975" s="7"/>
      <c r="K1975" s="3"/>
      <c r="L1975" s="7"/>
      <c r="M1975" s="8"/>
      <c r="N1975" s="9"/>
    </row>
    <row r="1976" spans="1:14" x14ac:dyDescent="0.35">
      <c r="A1976" s="1"/>
      <c r="B1976" s="2"/>
      <c r="C1976" s="3"/>
      <c r="D1976" s="4"/>
      <c r="E1976" s="5"/>
      <c r="F1976" s="3"/>
      <c r="G1976" s="6"/>
      <c r="H1976" s="3"/>
      <c r="I1976" s="3"/>
      <c r="J1976" s="7"/>
      <c r="K1976" s="3"/>
      <c r="L1976" s="7"/>
      <c r="M1976" s="8"/>
      <c r="N1976" s="9"/>
    </row>
    <row r="1977" spans="1:14" x14ac:dyDescent="0.35">
      <c r="A1977" s="1"/>
      <c r="B1977" s="2"/>
      <c r="C1977" s="3"/>
      <c r="D1977" s="4"/>
      <c r="E1977" s="5"/>
      <c r="F1977" s="3"/>
      <c r="G1977" s="6"/>
      <c r="H1977" s="3"/>
      <c r="I1977" s="3"/>
      <c r="J1977" s="7"/>
      <c r="K1977" s="3"/>
      <c r="L1977" s="7"/>
      <c r="M1977" s="8"/>
      <c r="N1977" s="9"/>
    </row>
    <row r="1978" spans="1:14" x14ac:dyDescent="0.35">
      <c r="A1978" s="1"/>
      <c r="B1978" s="2"/>
      <c r="C1978" s="3"/>
      <c r="D1978" s="4"/>
      <c r="E1978" s="5"/>
      <c r="F1978" s="3"/>
      <c r="G1978" s="6"/>
      <c r="H1978" s="3"/>
      <c r="I1978" s="3"/>
      <c r="J1978" s="7"/>
      <c r="K1978" s="3"/>
      <c r="L1978" s="7"/>
      <c r="M1978" s="8"/>
      <c r="N1978" s="9"/>
    </row>
    <row r="1979" spans="1:14" x14ac:dyDescent="0.35">
      <c r="A1979" s="1"/>
      <c r="B1979" s="2"/>
      <c r="C1979" s="3"/>
      <c r="D1979" s="4"/>
      <c r="E1979" s="5"/>
      <c r="F1979" s="3"/>
      <c r="G1979" s="6"/>
      <c r="H1979" s="3"/>
      <c r="I1979" s="3"/>
      <c r="J1979" s="7"/>
      <c r="K1979" s="3"/>
      <c r="L1979" s="7"/>
      <c r="M1979" s="8"/>
      <c r="N1979" s="9"/>
    </row>
    <row r="1980" spans="1:14" x14ac:dyDescent="0.35">
      <c r="A1980" s="1"/>
      <c r="B1980" s="2"/>
      <c r="C1980" s="3"/>
      <c r="D1980" s="4"/>
      <c r="E1980" s="5"/>
      <c r="F1980" s="3"/>
      <c r="G1980" s="6"/>
      <c r="H1980" s="3"/>
      <c r="I1980" s="3"/>
      <c r="J1980" s="7"/>
      <c r="K1980" s="3"/>
      <c r="L1980" s="7"/>
      <c r="M1980" s="8"/>
      <c r="N1980" s="9"/>
    </row>
    <row r="1981" spans="1:14" x14ac:dyDescent="0.35">
      <c r="A1981" s="1"/>
      <c r="B1981" s="2"/>
      <c r="C1981" s="3"/>
      <c r="D1981" s="4"/>
      <c r="E1981" s="5"/>
      <c r="F1981" s="3"/>
      <c r="G1981" s="6"/>
      <c r="H1981" s="3"/>
      <c r="I1981" s="3"/>
      <c r="J1981" s="7"/>
      <c r="K1981" s="3"/>
      <c r="L1981" s="7"/>
      <c r="M1981" s="8"/>
      <c r="N1981" s="9"/>
    </row>
    <row r="1982" spans="1:14" x14ac:dyDescent="0.35">
      <c r="A1982" s="1"/>
      <c r="B1982" s="2"/>
      <c r="C1982" s="3"/>
      <c r="D1982" s="4"/>
      <c r="E1982" s="5"/>
      <c r="F1982" s="3"/>
      <c r="G1982" s="6"/>
      <c r="H1982" s="3"/>
      <c r="I1982" s="3"/>
      <c r="J1982" s="7"/>
      <c r="K1982" s="3"/>
      <c r="L1982" s="7"/>
      <c r="M1982" s="8"/>
      <c r="N1982" s="9"/>
    </row>
    <row r="1983" spans="1:14" x14ac:dyDescent="0.35">
      <c r="A1983" s="1"/>
      <c r="B1983" s="2"/>
      <c r="C1983" s="3"/>
      <c r="D1983" s="4"/>
      <c r="E1983" s="5"/>
      <c r="F1983" s="3"/>
      <c r="G1983" s="6"/>
      <c r="H1983" s="3"/>
      <c r="I1983" s="3"/>
      <c r="J1983" s="7"/>
      <c r="K1983" s="3"/>
      <c r="L1983" s="7"/>
      <c r="M1983" s="8"/>
      <c r="N1983" s="9"/>
    </row>
    <row r="1984" spans="1:14" x14ac:dyDescent="0.35">
      <c r="A1984" s="1"/>
      <c r="B1984" s="2"/>
      <c r="C1984" s="3"/>
      <c r="D1984" s="4"/>
      <c r="E1984" s="5"/>
      <c r="F1984" s="3"/>
      <c r="G1984" s="6"/>
      <c r="H1984" s="3"/>
      <c r="I1984" s="3"/>
      <c r="J1984" s="7"/>
      <c r="K1984" s="3"/>
      <c r="L1984" s="7"/>
      <c r="M1984" s="8"/>
      <c r="N1984" s="9"/>
    </row>
    <row r="1985" spans="1:14" x14ac:dyDescent="0.35">
      <c r="A1985" s="1"/>
      <c r="B1985" s="2"/>
      <c r="C1985" s="3"/>
      <c r="D1985" s="4"/>
      <c r="E1985" s="5"/>
      <c r="F1985" s="3"/>
      <c r="G1985" s="6"/>
      <c r="H1985" s="3"/>
      <c r="I1985" s="3"/>
      <c r="J1985" s="7"/>
      <c r="K1985" s="3"/>
      <c r="L1985" s="7"/>
      <c r="M1985" s="8"/>
      <c r="N1985" s="9"/>
    </row>
    <row r="1986" spans="1:14" x14ac:dyDescent="0.35">
      <c r="A1986" s="1"/>
      <c r="B1986" s="2"/>
      <c r="C1986" s="3"/>
      <c r="D1986" s="4"/>
      <c r="E1986" s="5"/>
      <c r="F1986" s="3"/>
      <c r="G1986" s="6"/>
      <c r="H1986" s="3"/>
      <c r="I1986" s="3"/>
      <c r="J1986" s="7"/>
      <c r="K1986" s="3"/>
      <c r="L1986" s="7"/>
      <c r="M1986" s="8"/>
      <c r="N1986" s="9"/>
    </row>
    <row r="1987" spans="1:14" x14ac:dyDescent="0.35">
      <c r="A1987" s="1"/>
      <c r="B1987" s="2"/>
      <c r="C1987" s="3"/>
      <c r="D1987" s="4"/>
      <c r="E1987" s="5"/>
      <c r="F1987" s="3"/>
      <c r="G1987" s="6"/>
      <c r="H1987" s="3"/>
      <c r="I1987" s="3"/>
      <c r="J1987" s="7"/>
      <c r="K1987" s="3"/>
      <c r="L1987" s="7"/>
      <c r="M1987" s="8"/>
      <c r="N1987" s="9"/>
    </row>
    <row r="1988" spans="1:14" x14ac:dyDescent="0.35">
      <c r="A1988" s="1"/>
      <c r="B1988" s="2"/>
      <c r="C1988" s="3"/>
      <c r="D1988" s="4"/>
      <c r="E1988" s="5"/>
      <c r="F1988" s="3"/>
      <c r="G1988" s="6"/>
      <c r="H1988" s="3"/>
      <c r="I1988" s="3"/>
      <c r="J1988" s="7"/>
      <c r="K1988" s="3"/>
      <c r="L1988" s="7"/>
      <c r="M1988" s="8"/>
      <c r="N1988" s="9"/>
    </row>
    <row r="1989" spans="1:14" x14ac:dyDescent="0.35">
      <c r="A1989" s="1"/>
      <c r="B1989" s="2"/>
      <c r="C1989" s="3"/>
      <c r="D1989" s="4"/>
      <c r="E1989" s="5"/>
      <c r="F1989" s="3"/>
      <c r="G1989" s="6"/>
      <c r="H1989" s="3"/>
      <c r="I1989" s="3"/>
      <c r="J1989" s="7"/>
      <c r="K1989" s="3"/>
      <c r="L1989" s="7"/>
      <c r="M1989" s="8"/>
      <c r="N1989" s="9"/>
    </row>
    <row r="1990" spans="1:14" x14ac:dyDescent="0.35">
      <c r="A1990" s="1"/>
      <c r="B1990" s="2"/>
      <c r="C1990" s="3"/>
      <c r="D1990" s="4"/>
      <c r="E1990" s="5"/>
      <c r="F1990" s="3"/>
      <c r="G1990" s="6"/>
      <c r="H1990" s="3"/>
      <c r="I1990" s="3"/>
      <c r="J1990" s="7"/>
      <c r="K1990" s="3"/>
      <c r="L1990" s="7"/>
      <c r="M1990" s="8"/>
      <c r="N1990" s="9"/>
    </row>
    <row r="1991" spans="1:14" x14ac:dyDescent="0.35">
      <c r="A1991" s="1"/>
      <c r="B1991" s="2"/>
      <c r="C1991" s="3"/>
      <c r="D1991" s="4"/>
      <c r="E1991" s="5"/>
      <c r="F1991" s="3"/>
      <c r="G1991" s="6"/>
      <c r="H1991" s="3"/>
      <c r="I1991" s="3"/>
      <c r="J1991" s="7"/>
      <c r="K1991" s="3"/>
      <c r="L1991" s="7"/>
      <c r="M1991" s="8"/>
      <c r="N1991" s="9"/>
    </row>
    <row r="1992" spans="1:14" x14ac:dyDescent="0.35">
      <c r="A1992" s="1"/>
      <c r="B1992" s="2"/>
      <c r="C1992" s="3"/>
      <c r="D1992" s="4"/>
      <c r="E1992" s="5"/>
      <c r="F1992" s="3"/>
      <c r="G1992" s="6"/>
      <c r="H1992" s="3"/>
      <c r="I1992" s="3"/>
      <c r="J1992" s="7"/>
      <c r="K1992" s="3"/>
      <c r="L1992" s="7"/>
      <c r="M1992" s="8"/>
      <c r="N1992" s="9"/>
    </row>
    <row r="1993" spans="1:14" x14ac:dyDescent="0.35">
      <c r="A1993" s="1"/>
      <c r="B1993" s="2"/>
      <c r="C1993" s="3"/>
      <c r="D1993" s="4"/>
      <c r="E1993" s="5"/>
      <c r="F1993" s="3"/>
      <c r="G1993" s="6"/>
      <c r="H1993" s="3"/>
      <c r="I1993" s="3"/>
      <c r="J1993" s="7"/>
      <c r="K1993" s="3"/>
      <c r="L1993" s="7"/>
      <c r="M1993" s="8"/>
      <c r="N1993" s="9"/>
    </row>
    <row r="1994" spans="1:14" x14ac:dyDescent="0.35">
      <c r="A1994" s="1"/>
      <c r="B1994" s="2"/>
      <c r="C1994" s="3"/>
      <c r="D1994" s="4"/>
      <c r="E1994" s="5"/>
      <c r="F1994" s="3"/>
      <c r="G1994" s="6"/>
      <c r="H1994" s="3"/>
      <c r="I1994" s="3"/>
      <c r="J1994" s="7"/>
      <c r="K1994" s="3"/>
      <c r="L1994" s="7"/>
      <c r="M1994" s="8"/>
      <c r="N1994" s="9"/>
    </row>
    <row r="1995" spans="1:14" x14ac:dyDescent="0.35">
      <c r="A1995" s="1"/>
      <c r="B1995" s="2"/>
      <c r="C1995" s="3"/>
      <c r="D1995" s="4"/>
      <c r="E1995" s="5"/>
      <c r="F1995" s="3"/>
      <c r="G1995" s="6"/>
      <c r="H1995" s="3"/>
      <c r="I1995" s="3"/>
      <c r="J1995" s="7"/>
      <c r="K1995" s="3"/>
      <c r="L1995" s="7"/>
      <c r="M1995" s="8"/>
      <c r="N1995" s="9"/>
    </row>
    <row r="1996" spans="1:14" x14ac:dyDescent="0.35">
      <c r="A1996" s="1"/>
      <c r="B1996" s="2"/>
      <c r="C1996" s="3"/>
      <c r="D1996" s="4"/>
      <c r="E1996" s="5"/>
      <c r="F1996" s="3"/>
      <c r="G1996" s="6"/>
      <c r="H1996" s="3"/>
      <c r="I1996" s="3"/>
      <c r="J1996" s="7"/>
      <c r="K1996" s="3"/>
      <c r="L1996" s="7"/>
      <c r="M1996" s="8"/>
      <c r="N1996" s="9"/>
    </row>
    <row r="1997" spans="1:14" x14ac:dyDescent="0.35">
      <c r="A1997" s="1"/>
      <c r="B1997" s="2"/>
      <c r="C1997" s="3"/>
      <c r="D1997" s="4"/>
      <c r="E1997" s="5"/>
      <c r="F1997" s="3"/>
      <c r="G1997" s="6"/>
      <c r="H1997" s="3"/>
      <c r="I1997" s="3"/>
      <c r="J1997" s="7"/>
      <c r="K1997" s="3"/>
      <c r="L1997" s="7"/>
      <c r="M1997" s="8"/>
      <c r="N1997" s="9"/>
    </row>
    <row r="1998" spans="1:14" x14ac:dyDescent="0.35">
      <c r="A1998" s="1"/>
      <c r="B1998" s="2"/>
      <c r="C1998" s="3"/>
      <c r="D1998" s="4"/>
      <c r="E1998" s="5"/>
      <c r="F1998" s="3"/>
      <c r="G1998" s="6"/>
      <c r="H1998" s="3"/>
      <c r="I1998" s="3"/>
      <c r="J1998" s="7"/>
      <c r="K1998" s="3"/>
      <c r="L1998" s="7"/>
      <c r="M1998" s="8"/>
      <c r="N1998" s="9"/>
    </row>
    <row r="1999" spans="1:14" x14ac:dyDescent="0.35">
      <c r="A1999" s="1"/>
      <c r="B1999" s="2"/>
      <c r="C1999" s="3"/>
      <c r="D1999" s="4"/>
      <c r="E1999" s="5"/>
      <c r="F1999" s="3"/>
      <c r="G1999" s="6"/>
      <c r="H1999" s="3"/>
      <c r="I1999" s="3"/>
      <c r="J1999" s="7"/>
      <c r="K1999" s="3"/>
      <c r="L1999" s="7"/>
      <c r="M1999" s="8"/>
      <c r="N1999" s="9"/>
    </row>
    <row r="2000" spans="1:14" x14ac:dyDescent="0.35">
      <c r="A2000" s="1"/>
      <c r="B2000" s="2"/>
      <c r="C2000" s="3"/>
      <c r="D2000" s="4"/>
      <c r="E2000" s="5"/>
      <c r="F2000" s="3"/>
      <c r="G2000" s="6"/>
      <c r="H2000" s="3"/>
      <c r="I2000" s="3"/>
      <c r="J2000" s="7"/>
      <c r="K2000" s="3"/>
      <c r="L2000" s="7"/>
      <c r="M2000" s="8"/>
      <c r="N2000" s="9"/>
    </row>
    <row r="2001" spans="1:14" x14ac:dyDescent="0.35">
      <c r="A2001" s="1"/>
      <c r="B2001" s="2"/>
      <c r="C2001" s="3"/>
      <c r="D2001" s="4"/>
      <c r="E2001" s="5"/>
      <c r="F2001" s="3"/>
      <c r="G2001" s="6"/>
      <c r="H2001" s="3"/>
      <c r="I2001" s="3"/>
      <c r="J2001" s="7"/>
      <c r="K2001" s="3"/>
      <c r="L2001" s="7"/>
      <c r="M2001" s="8"/>
      <c r="N2001" s="9"/>
    </row>
    <row r="2002" spans="1:14" x14ac:dyDescent="0.35">
      <c r="A2002" s="1"/>
      <c r="B2002" s="2"/>
      <c r="C2002" s="3"/>
      <c r="D2002" s="4"/>
      <c r="E2002" s="5"/>
      <c r="F2002" s="3"/>
      <c r="G2002" s="6"/>
      <c r="H2002" s="3"/>
      <c r="I2002" s="3"/>
      <c r="J2002" s="7"/>
      <c r="K2002" s="3"/>
      <c r="L2002" s="7"/>
      <c r="M2002" s="8"/>
      <c r="N2002" s="9"/>
    </row>
    <row r="2003" spans="1:14" x14ac:dyDescent="0.35">
      <c r="A2003" s="1"/>
      <c r="B2003" s="2"/>
      <c r="C2003" s="3"/>
      <c r="D2003" s="4"/>
      <c r="E2003" s="5"/>
      <c r="F2003" s="3"/>
      <c r="G2003" s="6"/>
      <c r="H2003" s="3"/>
      <c r="I2003" s="3"/>
      <c r="J2003" s="7"/>
      <c r="K2003" s="3"/>
      <c r="L2003" s="7"/>
      <c r="M2003" s="8"/>
      <c r="N2003" s="9"/>
    </row>
    <row r="2004" spans="1:14" x14ac:dyDescent="0.35">
      <c r="A2004" s="1"/>
      <c r="B2004" s="2"/>
      <c r="C2004" s="3"/>
      <c r="D2004" s="4"/>
      <c r="E2004" s="5"/>
      <c r="F2004" s="3"/>
      <c r="G2004" s="6"/>
      <c r="H2004" s="3"/>
      <c r="I2004" s="3"/>
      <c r="J2004" s="7"/>
      <c r="K2004" s="3"/>
      <c r="L2004" s="7"/>
      <c r="M2004" s="8"/>
      <c r="N2004" s="9"/>
    </row>
    <row r="2005" spans="1:14" x14ac:dyDescent="0.35">
      <c r="A2005" s="1"/>
      <c r="B2005" s="2"/>
      <c r="C2005" s="3"/>
      <c r="D2005" s="4"/>
      <c r="E2005" s="5"/>
      <c r="F2005" s="3"/>
      <c r="G2005" s="6"/>
      <c r="H2005" s="3"/>
      <c r="I2005" s="3"/>
      <c r="J2005" s="7"/>
      <c r="K2005" s="3"/>
      <c r="L2005" s="7"/>
      <c r="M2005" s="8"/>
      <c r="N2005" s="9"/>
    </row>
    <row r="2006" spans="1:14" x14ac:dyDescent="0.35">
      <c r="A2006" s="1"/>
      <c r="B2006" s="2"/>
      <c r="C2006" s="3"/>
      <c r="D2006" s="4"/>
      <c r="E2006" s="5"/>
      <c r="F2006" s="3"/>
      <c r="G2006" s="6"/>
      <c r="H2006" s="3"/>
      <c r="I2006" s="3"/>
      <c r="J2006" s="7"/>
      <c r="K2006" s="3"/>
      <c r="L2006" s="7"/>
      <c r="M2006" s="8"/>
      <c r="N2006" s="9"/>
    </row>
    <row r="2007" spans="1:14" x14ac:dyDescent="0.35">
      <c r="A2007" s="1"/>
      <c r="B2007" s="2"/>
      <c r="C2007" s="3"/>
      <c r="D2007" s="4"/>
      <c r="E2007" s="5"/>
      <c r="F2007" s="3"/>
      <c r="G2007" s="6"/>
      <c r="H2007" s="3"/>
      <c r="I2007" s="3"/>
      <c r="J2007" s="7"/>
      <c r="K2007" s="3"/>
      <c r="L2007" s="7"/>
      <c r="M2007" s="8"/>
      <c r="N2007" s="9"/>
    </row>
    <row r="2008" spans="1:14" x14ac:dyDescent="0.35">
      <c r="A2008" s="1"/>
      <c r="B2008" s="2"/>
      <c r="C2008" s="3"/>
      <c r="D2008" s="4"/>
      <c r="E2008" s="5"/>
      <c r="F2008" s="3"/>
      <c r="G2008" s="6"/>
      <c r="H2008" s="3"/>
      <c r="I2008" s="3"/>
      <c r="J2008" s="7"/>
      <c r="K2008" s="3"/>
      <c r="L2008" s="7"/>
      <c r="M2008" s="8"/>
      <c r="N2008" s="9"/>
    </row>
    <row r="2009" spans="1:14" x14ac:dyDescent="0.35">
      <c r="A2009" s="1"/>
      <c r="B2009" s="2"/>
      <c r="C2009" s="3"/>
      <c r="D2009" s="4"/>
      <c r="E2009" s="5"/>
      <c r="F2009" s="3"/>
      <c r="G2009" s="6"/>
      <c r="H2009" s="3"/>
      <c r="I2009" s="3"/>
      <c r="J2009" s="7"/>
      <c r="K2009" s="3"/>
      <c r="L2009" s="7"/>
      <c r="M2009" s="8"/>
      <c r="N2009" s="9"/>
    </row>
    <row r="2010" spans="1:14" x14ac:dyDescent="0.35">
      <c r="A2010" s="1"/>
      <c r="B2010" s="2"/>
      <c r="C2010" s="3"/>
      <c r="D2010" s="4"/>
      <c r="E2010" s="5"/>
      <c r="F2010" s="3"/>
      <c r="G2010" s="6"/>
      <c r="H2010" s="3"/>
      <c r="I2010" s="3"/>
      <c r="J2010" s="7"/>
      <c r="K2010" s="3"/>
      <c r="L2010" s="7"/>
      <c r="M2010" s="8"/>
      <c r="N2010" s="9"/>
    </row>
    <row r="2011" spans="1:14" x14ac:dyDescent="0.35">
      <c r="A2011" s="1"/>
      <c r="B2011" s="2"/>
      <c r="C2011" s="3"/>
      <c r="D2011" s="4"/>
      <c r="E2011" s="5"/>
      <c r="F2011" s="3"/>
      <c r="G2011" s="6"/>
      <c r="H2011" s="3"/>
      <c r="I2011" s="3"/>
      <c r="J2011" s="7"/>
      <c r="K2011" s="3"/>
      <c r="L2011" s="7"/>
      <c r="M2011" s="8"/>
      <c r="N2011" s="9"/>
    </row>
    <row r="2012" spans="1:14" x14ac:dyDescent="0.35">
      <c r="A2012" s="1"/>
      <c r="B2012" s="2"/>
      <c r="C2012" s="3"/>
      <c r="D2012" s="4"/>
      <c r="E2012" s="5"/>
      <c r="F2012" s="3"/>
      <c r="G2012" s="6"/>
      <c r="H2012" s="3"/>
      <c r="I2012" s="3"/>
      <c r="J2012" s="7"/>
      <c r="K2012" s="3"/>
      <c r="L2012" s="7"/>
      <c r="M2012" s="8"/>
      <c r="N2012" s="9"/>
    </row>
    <row r="2013" spans="1:14" x14ac:dyDescent="0.35">
      <c r="A2013" s="1"/>
      <c r="B2013" s="2"/>
      <c r="C2013" s="3"/>
      <c r="D2013" s="4"/>
      <c r="E2013" s="5"/>
      <c r="F2013" s="3"/>
      <c r="G2013" s="6"/>
      <c r="H2013" s="3"/>
      <c r="I2013" s="3"/>
      <c r="J2013" s="7"/>
      <c r="K2013" s="3"/>
      <c r="L2013" s="7"/>
      <c r="M2013" s="8"/>
      <c r="N2013" s="9"/>
    </row>
    <row r="2014" spans="1:14" x14ac:dyDescent="0.35">
      <c r="A2014" s="1"/>
      <c r="B2014" s="2"/>
      <c r="C2014" s="3"/>
      <c r="D2014" s="4"/>
      <c r="E2014" s="5"/>
      <c r="F2014" s="3"/>
      <c r="G2014" s="6"/>
      <c r="H2014" s="3"/>
      <c r="I2014" s="3"/>
      <c r="J2014" s="7"/>
      <c r="K2014" s="3"/>
      <c r="L2014" s="7"/>
      <c r="M2014" s="8"/>
      <c r="N2014" s="9"/>
    </row>
    <row r="2015" spans="1:14" x14ac:dyDescent="0.35">
      <c r="A2015" s="1"/>
      <c r="B2015" s="2"/>
      <c r="C2015" s="3"/>
      <c r="D2015" s="4"/>
      <c r="E2015" s="5"/>
      <c r="F2015" s="3"/>
      <c r="G2015" s="6"/>
      <c r="H2015" s="3"/>
      <c r="I2015" s="3"/>
      <c r="J2015" s="7"/>
      <c r="K2015" s="3"/>
      <c r="L2015" s="7"/>
      <c r="M2015" s="8"/>
      <c r="N2015" s="9"/>
    </row>
    <row r="2016" spans="1:14" x14ac:dyDescent="0.35">
      <c r="A2016" s="1"/>
      <c r="B2016" s="2"/>
      <c r="C2016" s="3"/>
      <c r="D2016" s="4"/>
      <c r="E2016" s="5"/>
      <c r="F2016" s="3"/>
      <c r="G2016" s="6"/>
      <c r="H2016" s="3"/>
      <c r="I2016" s="3"/>
      <c r="J2016" s="7"/>
      <c r="K2016" s="3"/>
      <c r="L2016" s="7"/>
      <c r="M2016" s="8"/>
      <c r="N2016" s="9"/>
    </row>
    <row r="2017" spans="1:14" x14ac:dyDescent="0.35">
      <c r="A2017" s="1"/>
      <c r="B2017" s="2"/>
      <c r="C2017" s="3"/>
      <c r="D2017" s="4"/>
      <c r="E2017" s="5"/>
      <c r="F2017" s="3"/>
      <c r="G2017" s="6"/>
      <c r="H2017" s="3"/>
      <c r="I2017" s="3"/>
      <c r="J2017" s="7"/>
      <c r="K2017" s="3"/>
      <c r="L2017" s="7"/>
      <c r="M2017" s="8"/>
      <c r="N2017" s="9"/>
    </row>
    <row r="2018" spans="1:14" x14ac:dyDescent="0.35">
      <c r="A2018" s="1"/>
      <c r="B2018" s="2"/>
      <c r="C2018" s="3"/>
      <c r="D2018" s="4"/>
      <c r="E2018" s="5"/>
      <c r="F2018" s="3"/>
      <c r="G2018" s="6"/>
      <c r="H2018" s="3"/>
      <c r="I2018" s="3"/>
      <c r="J2018" s="7"/>
      <c r="K2018" s="3"/>
      <c r="L2018" s="7"/>
      <c r="M2018" s="8"/>
      <c r="N2018" s="9"/>
    </row>
    <row r="2019" spans="1:14" x14ac:dyDescent="0.35">
      <c r="A2019" s="1"/>
      <c r="B2019" s="2"/>
      <c r="C2019" s="3"/>
      <c r="D2019" s="4"/>
      <c r="E2019" s="5"/>
      <c r="F2019" s="3"/>
      <c r="G2019" s="6"/>
      <c r="H2019" s="3"/>
      <c r="I2019" s="3"/>
      <c r="J2019" s="7"/>
      <c r="K2019" s="3"/>
      <c r="L2019" s="7"/>
      <c r="M2019" s="8"/>
      <c r="N2019" s="9"/>
    </row>
    <row r="2020" spans="1:14" x14ac:dyDescent="0.35">
      <c r="A2020" s="1"/>
      <c r="B2020" s="2"/>
      <c r="C2020" s="3"/>
      <c r="D2020" s="4"/>
      <c r="E2020" s="5"/>
      <c r="F2020" s="3"/>
      <c r="G2020" s="6"/>
      <c r="H2020" s="3"/>
      <c r="I2020" s="3"/>
      <c r="J2020" s="7"/>
      <c r="K2020" s="3"/>
      <c r="L2020" s="7"/>
      <c r="M2020" s="8"/>
      <c r="N2020" s="9"/>
    </row>
    <row r="2021" spans="1:14" x14ac:dyDescent="0.35">
      <c r="A2021" s="1"/>
      <c r="B2021" s="2"/>
      <c r="C2021" s="3"/>
      <c r="D2021" s="4"/>
      <c r="E2021" s="5"/>
      <c r="F2021" s="3"/>
      <c r="G2021" s="6"/>
      <c r="H2021" s="3"/>
      <c r="I2021" s="3"/>
      <c r="J2021" s="7"/>
      <c r="K2021" s="3"/>
      <c r="L2021" s="7"/>
      <c r="M2021" s="8"/>
      <c r="N2021" s="9"/>
    </row>
    <row r="2022" spans="1:14" x14ac:dyDescent="0.35">
      <c r="A2022" s="1"/>
      <c r="B2022" s="2"/>
      <c r="C2022" s="3"/>
      <c r="D2022" s="4"/>
      <c r="E2022" s="5"/>
      <c r="F2022" s="3"/>
      <c r="G2022" s="6"/>
      <c r="H2022" s="3"/>
      <c r="I2022" s="3"/>
      <c r="J2022" s="7"/>
      <c r="K2022" s="3"/>
      <c r="L2022" s="7"/>
      <c r="M2022" s="8"/>
      <c r="N2022" s="9"/>
    </row>
    <row r="2023" spans="1:14" x14ac:dyDescent="0.35">
      <c r="A2023" s="1"/>
      <c r="B2023" s="2"/>
      <c r="C2023" s="3"/>
      <c r="D2023" s="4"/>
      <c r="E2023" s="5"/>
      <c r="F2023" s="3"/>
      <c r="G2023" s="6"/>
      <c r="H2023" s="3"/>
      <c r="I2023" s="3"/>
      <c r="J2023" s="7"/>
      <c r="K2023" s="3"/>
      <c r="L2023" s="7"/>
      <c r="M2023" s="8"/>
      <c r="N2023" s="9"/>
    </row>
    <row r="2024" spans="1:14" x14ac:dyDescent="0.35">
      <c r="A2024" s="1"/>
      <c r="B2024" s="2"/>
      <c r="C2024" s="3"/>
      <c r="D2024" s="4"/>
      <c r="E2024" s="5"/>
      <c r="F2024" s="3"/>
      <c r="G2024" s="6"/>
      <c r="H2024" s="3"/>
      <c r="I2024" s="3"/>
      <c r="J2024" s="7"/>
      <c r="K2024" s="3"/>
      <c r="L2024" s="7"/>
      <c r="M2024" s="8"/>
      <c r="N2024" s="9"/>
    </row>
    <row r="2025" spans="1:14" x14ac:dyDescent="0.35">
      <c r="A2025" s="1"/>
      <c r="B2025" s="2"/>
      <c r="C2025" s="3"/>
      <c r="D2025" s="4"/>
      <c r="E2025" s="5"/>
      <c r="F2025" s="3"/>
      <c r="G2025" s="6"/>
      <c r="H2025" s="3"/>
      <c r="I2025" s="3"/>
      <c r="J2025" s="7"/>
      <c r="K2025" s="3"/>
      <c r="L2025" s="7"/>
      <c r="M2025" s="8"/>
      <c r="N2025" s="9"/>
    </row>
    <row r="2026" spans="1:14" x14ac:dyDescent="0.35">
      <c r="A2026" s="1"/>
      <c r="B2026" s="2"/>
      <c r="C2026" s="3"/>
      <c r="D2026" s="4"/>
      <c r="E2026" s="5"/>
      <c r="F2026" s="3"/>
      <c r="G2026" s="6"/>
      <c r="H2026" s="3"/>
      <c r="I2026" s="3"/>
      <c r="J2026" s="7"/>
      <c r="K2026" s="3"/>
      <c r="L2026" s="7"/>
      <c r="M2026" s="8"/>
      <c r="N2026" s="9"/>
    </row>
    <row r="2027" spans="1:14" x14ac:dyDescent="0.35">
      <c r="A2027" s="1"/>
      <c r="B2027" s="2"/>
      <c r="C2027" s="3"/>
      <c r="D2027" s="4"/>
      <c r="E2027" s="5"/>
      <c r="F2027" s="3"/>
      <c r="G2027" s="6"/>
      <c r="H2027" s="3"/>
      <c r="I2027" s="3"/>
      <c r="J2027" s="7"/>
      <c r="K2027" s="3"/>
      <c r="L2027" s="7"/>
      <c r="M2027" s="8"/>
      <c r="N2027" s="9"/>
    </row>
    <row r="2028" spans="1:14" x14ac:dyDescent="0.35">
      <c r="A2028" s="1"/>
      <c r="B2028" s="2"/>
      <c r="C2028" s="3"/>
      <c r="D2028" s="4"/>
      <c r="E2028" s="5"/>
      <c r="F2028" s="3"/>
      <c r="G2028" s="6"/>
      <c r="H2028" s="3"/>
      <c r="I2028" s="3"/>
      <c r="J2028" s="7"/>
      <c r="K2028" s="3"/>
      <c r="L2028" s="7"/>
      <c r="M2028" s="8"/>
      <c r="N2028" s="9"/>
    </row>
    <row r="2029" spans="1:14" x14ac:dyDescent="0.35">
      <c r="A2029" s="1"/>
      <c r="B2029" s="2"/>
      <c r="C2029" s="3"/>
      <c r="D2029" s="4"/>
      <c r="E2029" s="5"/>
      <c r="F2029" s="3"/>
      <c r="G2029" s="6"/>
      <c r="H2029" s="3"/>
      <c r="I2029" s="3"/>
      <c r="J2029" s="7"/>
      <c r="K2029" s="3"/>
      <c r="L2029" s="7"/>
      <c r="M2029" s="8"/>
      <c r="N2029" s="9"/>
    </row>
    <row r="2030" spans="1:14" x14ac:dyDescent="0.35">
      <c r="A2030" s="1"/>
      <c r="B2030" s="2"/>
      <c r="C2030" s="3"/>
      <c r="D2030" s="4"/>
      <c r="E2030" s="5"/>
      <c r="F2030" s="3"/>
      <c r="G2030" s="6"/>
      <c r="H2030" s="3"/>
      <c r="I2030" s="3"/>
      <c r="J2030" s="7"/>
      <c r="K2030" s="3"/>
      <c r="L2030" s="7"/>
      <c r="M2030" s="8"/>
      <c r="N2030" s="9"/>
    </row>
    <row r="2031" spans="1:14" x14ac:dyDescent="0.35">
      <c r="A2031" s="1"/>
      <c r="B2031" s="2"/>
      <c r="C2031" s="3"/>
      <c r="D2031" s="4"/>
      <c r="E2031" s="5"/>
      <c r="F2031" s="3"/>
      <c r="G2031" s="6"/>
      <c r="H2031" s="3"/>
      <c r="I2031" s="3"/>
      <c r="J2031" s="7"/>
      <c r="K2031" s="3"/>
      <c r="L2031" s="7"/>
      <c r="M2031" s="8"/>
      <c r="N2031" s="9"/>
    </row>
    <row r="2032" spans="1:14" x14ac:dyDescent="0.35">
      <c r="A2032" s="1"/>
      <c r="B2032" s="2"/>
      <c r="C2032" s="3"/>
      <c r="D2032" s="4"/>
      <c r="E2032" s="5"/>
      <c r="F2032" s="3"/>
      <c r="G2032" s="6"/>
      <c r="H2032" s="3"/>
      <c r="I2032" s="3"/>
      <c r="J2032" s="7"/>
      <c r="K2032" s="3"/>
      <c r="L2032" s="7"/>
      <c r="M2032" s="8"/>
      <c r="N2032" s="9"/>
    </row>
    <row r="2033" spans="1:14" x14ac:dyDescent="0.35">
      <c r="A2033" s="1"/>
      <c r="B2033" s="2"/>
      <c r="C2033" s="3"/>
      <c r="D2033" s="4"/>
      <c r="E2033" s="5"/>
      <c r="F2033" s="3"/>
      <c r="G2033" s="6"/>
      <c r="H2033" s="3"/>
      <c r="I2033" s="3"/>
      <c r="J2033" s="7"/>
      <c r="K2033" s="3"/>
      <c r="L2033" s="7"/>
      <c r="M2033" s="8"/>
      <c r="N2033" s="9"/>
    </row>
    <row r="2034" spans="1:14" x14ac:dyDescent="0.35">
      <c r="A2034" s="1"/>
      <c r="B2034" s="2"/>
      <c r="C2034" s="3"/>
      <c r="D2034" s="4"/>
      <c r="E2034" s="5"/>
      <c r="F2034" s="3"/>
      <c r="G2034" s="6"/>
      <c r="H2034" s="3"/>
      <c r="I2034" s="3"/>
      <c r="J2034" s="7"/>
      <c r="K2034" s="3"/>
      <c r="L2034" s="7"/>
      <c r="M2034" s="8"/>
      <c r="N2034" s="9"/>
    </row>
    <row r="2035" spans="1:14" x14ac:dyDescent="0.35">
      <c r="A2035" s="1"/>
      <c r="B2035" s="2"/>
      <c r="C2035" s="3"/>
      <c r="D2035" s="4"/>
      <c r="E2035" s="5"/>
      <c r="F2035" s="3"/>
      <c r="G2035" s="6"/>
      <c r="H2035" s="3"/>
      <c r="I2035" s="3"/>
      <c r="J2035" s="7"/>
      <c r="K2035" s="3"/>
      <c r="L2035" s="7"/>
      <c r="M2035" s="8"/>
      <c r="N2035" s="9"/>
    </row>
    <row r="2036" spans="1:14" x14ac:dyDescent="0.35">
      <c r="A2036" s="1"/>
      <c r="B2036" s="2"/>
      <c r="C2036" s="3"/>
      <c r="D2036" s="4"/>
      <c r="E2036" s="5"/>
      <c r="F2036" s="3"/>
      <c r="G2036" s="6"/>
      <c r="H2036" s="3"/>
      <c r="I2036" s="3"/>
      <c r="J2036" s="7"/>
      <c r="K2036" s="3"/>
      <c r="L2036" s="7"/>
      <c r="M2036" s="8"/>
      <c r="N2036" s="9"/>
    </row>
    <row r="2037" spans="1:14" x14ac:dyDescent="0.35">
      <c r="A2037" s="1"/>
      <c r="B2037" s="2"/>
      <c r="C2037" s="3"/>
      <c r="D2037" s="4"/>
      <c r="E2037" s="5"/>
      <c r="F2037" s="3"/>
      <c r="G2037" s="6"/>
      <c r="H2037" s="3"/>
      <c r="I2037" s="3"/>
      <c r="J2037" s="7"/>
      <c r="K2037" s="3"/>
      <c r="L2037" s="7"/>
      <c r="M2037" s="8"/>
      <c r="N2037" s="9"/>
    </row>
    <row r="2038" spans="1:14" x14ac:dyDescent="0.35">
      <c r="A2038" s="1"/>
      <c r="B2038" s="2"/>
      <c r="C2038" s="3"/>
      <c r="D2038" s="4"/>
      <c r="E2038" s="5"/>
      <c r="F2038" s="3"/>
      <c r="G2038" s="6"/>
      <c r="H2038" s="3"/>
      <c r="I2038" s="3"/>
      <c r="J2038" s="7"/>
      <c r="K2038" s="3"/>
      <c r="L2038" s="7"/>
      <c r="M2038" s="8"/>
      <c r="N2038" s="9"/>
    </row>
    <row r="2039" spans="1:14" x14ac:dyDescent="0.35">
      <c r="A2039" s="1"/>
      <c r="B2039" s="2"/>
      <c r="C2039" s="3"/>
      <c r="D2039" s="4"/>
      <c r="E2039" s="5"/>
      <c r="F2039" s="3"/>
      <c r="G2039" s="6"/>
      <c r="H2039" s="3"/>
      <c r="I2039" s="3"/>
      <c r="J2039" s="7"/>
      <c r="K2039" s="3"/>
      <c r="L2039" s="7"/>
      <c r="M2039" s="8"/>
      <c r="N2039" s="9"/>
    </row>
    <row r="2040" spans="1:14" x14ac:dyDescent="0.35">
      <c r="A2040" s="1"/>
      <c r="B2040" s="2"/>
      <c r="C2040" s="3"/>
      <c r="D2040" s="4"/>
      <c r="E2040" s="5"/>
      <c r="F2040" s="3"/>
      <c r="G2040" s="6"/>
      <c r="H2040" s="3"/>
      <c r="I2040" s="3"/>
      <c r="J2040" s="7"/>
      <c r="K2040" s="3"/>
      <c r="L2040" s="7"/>
      <c r="M2040" s="8"/>
      <c r="N2040" s="9"/>
    </row>
    <row r="2041" spans="1:14" x14ac:dyDescent="0.35">
      <c r="A2041" s="1"/>
      <c r="B2041" s="2"/>
      <c r="C2041" s="3"/>
      <c r="D2041" s="4"/>
      <c r="E2041" s="5"/>
      <c r="F2041" s="3"/>
      <c r="G2041" s="6"/>
      <c r="H2041" s="3"/>
      <c r="I2041" s="3"/>
      <c r="J2041" s="7"/>
      <c r="K2041" s="3"/>
      <c r="L2041" s="7"/>
      <c r="M2041" s="8"/>
      <c r="N2041" s="9"/>
    </row>
    <row r="2042" spans="1:14" x14ac:dyDescent="0.35">
      <c r="A2042" s="1"/>
      <c r="B2042" s="2"/>
      <c r="C2042" s="3"/>
      <c r="D2042" s="4"/>
      <c r="E2042" s="5"/>
      <c r="F2042" s="3"/>
      <c r="G2042" s="6"/>
      <c r="H2042" s="3"/>
      <c r="I2042" s="3"/>
      <c r="J2042" s="7"/>
      <c r="K2042" s="3"/>
      <c r="L2042" s="7"/>
      <c r="M2042" s="8"/>
      <c r="N2042" s="9"/>
    </row>
    <row r="2043" spans="1:14" x14ac:dyDescent="0.35">
      <c r="A2043" s="1"/>
      <c r="B2043" s="2"/>
      <c r="C2043" s="3"/>
      <c r="D2043" s="4"/>
      <c r="E2043" s="5"/>
      <c r="F2043" s="3"/>
      <c r="G2043" s="6"/>
      <c r="H2043" s="3"/>
      <c r="I2043" s="3"/>
      <c r="J2043" s="7"/>
      <c r="K2043" s="3"/>
      <c r="L2043" s="7"/>
      <c r="M2043" s="8"/>
      <c r="N2043" s="9"/>
    </row>
    <row r="2044" spans="1:14" x14ac:dyDescent="0.35">
      <c r="A2044" s="1"/>
      <c r="B2044" s="2"/>
      <c r="C2044" s="3"/>
      <c r="D2044" s="4"/>
      <c r="E2044" s="5"/>
      <c r="F2044" s="3"/>
      <c r="G2044" s="6"/>
      <c r="H2044" s="3"/>
      <c r="I2044" s="3"/>
      <c r="J2044" s="7"/>
      <c r="K2044" s="3"/>
      <c r="L2044" s="7"/>
      <c r="M2044" s="8"/>
      <c r="N2044" s="9"/>
    </row>
    <row r="2045" spans="1:14" x14ac:dyDescent="0.35">
      <c r="A2045" s="1"/>
      <c r="B2045" s="2"/>
      <c r="C2045" s="3"/>
      <c r="D2045" s="4"/>
      <c r="E2045" s="5"/>
      <c r="F2045" s="3"/>
      <c r="G2045" s="6"/>
      <c r="H2045" s="3"/>
      <c r="I2045" s="3"/>
      <c r="J2045" s="7"/>
      <c r="K2045" s="3"/>
      <c r="L2045" s="7"/>
      <c r="M2045" s="8"/>
      <c r="N2045" s="9"/>
    </row>
    <row r="2046" spans="1:14" x14ac:dyDescent="0.35">
      <c r="A2046" s="1"/>
      <c r="B2046" s="2"/>
      <c r="C2046" s="3"/>
      <c r="D2046" s="4"/>
      <c r="E2046" s="5"/>
      <c r="F2046" s="3"/>
      <c r="G2046" s="6"/>
      <c r="H2046" s="3"/>
      <c r="I2046" s="3"/>
      <c r="J2046" s="7"/>
      <c r="K2046" s="3"/>
      <c r="L2046" s="7"/>
      <c r="M2046" s="8"/>
      <c r="N2046" s="9"/>
    </row>
    <row r="2047" spans="1:14" x14ac:dyDescent="0.35">
      <c r="A2047" s="1"/>
      <c r="B2047" s="2"/>
      <c r="C2047" s="3"/>
      <c r="D2047" s="4"/>
      <c r="E2047" s="5"/>
      <c r="F2047" s="3"/>
      <c r="G2047" s="6"/>
      <c r="H2047" s="3"/>
      <c r="I2047" s="3"/>
      <c r="J2047" s="7"/>
      <c r="K2047" s="3"/>
      <c r="L2047" s="7"/>
      <c r="M2047" s="8"/>
      <c r="N2047" s="9"/>
    </row>
    <row r="2048" spans="1:14" x14ac:dyDescent="0.35">
      <c r="A2048" s="1"/>
      <c r="B2048" s="2"/>
      <c r="C2048" s="3"/>
      <c r="D2048" s="4"/>
      <c r="E2048" s="5"/>
      <c r="F2048" s="3"/>
      <c r="G2048" s="6"/>
      <c r="H2048" s="3"/>
      <c r="I2048" s="3"/>
      <c r="J2048" s="7"/>
      <c r="K2048" s="3"/>
      <c r="L2048" s="7"/>
      <c r="M2048" s="8"/>
      <c r="N2048" s="9"/>
    </row>
    <row r="2049" spans="1:14" x14ac:dyDescent="0.35">
      <c r="A2049" s="1"/>
      <c r="B2049" s="2"/>
      <c r="C2049" s="3"/>
      <c r="D2049" s="4"/>
      <c r="E2049" s="5"/>
      <c r="F2049" s="3"/>
      <c r="G2049" s="6"/>
      <c r="H2049" s="3"/>
      <c r="I2049" s="3"/>
      <c r="J2049" s="7"/>
      <c r="K2049" s="3"/>
      <c r="L2049" s="7"/>
      <c r="M2049" s="8"/>
      <c r="N2049" s="9"/>
    </row>
    <row r="2050" spans="1:14" x14ac:dyDescent="0.35">
      <c r="A2050" s="1"/>
      <c r="B2050" s="2"/>
      <c r="C2050" s="3"/>
      <c r="D2050" s="4"/>
      <c r="E2050" s="5"/>
      <c r="F2050" s="3"/>
      <c r="G2050" s="6"/>
      <c r="H2050" s="3"/>
      <c r="I2050" s="3"/>
      <c r="J2050" s="7"/>
      <c r="K2050" s="3"/>
      <c r="L2050" s="7"/>
      <c r="M2050" s="8"/>
      <c r="N2050" s="9"/>
    </row>
    <row r="2051" spans="1:14" x14ac:dyDescent="0.35">
      <c r="A2051" s="1"/>
      <c r="B2051" s="2"/>
      <c r="C2051" s="3"/>
      <c r="D2051" s="4"/>
      <c r="E2051" s="5"/>
      <c r="F2051" s="3"/>
      <c r="G2051" s="6"/>
      <c r="H2051" s="3"/>
      <c r="I2051" s="3"/>
      <c r="J2051" s="7"/>
      <c r="K2051" s="3"/>
      <c r="L2051" s="7"/>
      <c r="M2051" s="8"/>
      <c r="N2051" s="9"/>
    </row>
    <row r="2052" spans="1:14" x14ac:dyDescent="0.35">
      <c r="A2052" s="1"/>
      <c r="B2052" s="2"/>
      <c r="C2052" s="3"/>
      <c r="D2052" s="4"/>
      <c r="E2052" s="5"/>
      <c r="F2052" s="3"/>
      <c r="G2052" s="6"/>
      <c r="H2052" s="3"/>
      <c r="I2052" s="3"/>
      <c r="J2052" s="7"/>
      <c r="K2052" s="3"/>
      <c r="L2052" s="7"/>
      <c r="M2052" s="8"/>
      <c r="N2052" s="9"/>
    </row>
    <row r="2053" spans="1:14" x14ac:dyDescent="0.35">
      <c r="A2053" s="1"/>
      <c r="B2053" s="2"/>
      <c r="C2053" s="3"/>
      <c r="D2053" s="4"/>
      <c r="E2053" s="5"/>
      <c r="F2053" s="3"/>
      <c r="G2053" s="6"/>
      <c r="H2053" s="3"/>
      <c r="I2053" s="3"/>
      <c r="J2053" s="7"/>
      <c r="K2053" s="3"/>
      <c r="L2053" s="7"/>
      <c r="M2053" s="8"/>
      <c r="N2053" s="9"/>
    </row>
    <row r="2054" spans="1:14" x14ac:dyDescent="0.35">
      <c r="A2054" s="1"/>
      <c r="B2054" s="2"/>
      <c r="C2054" s="3"/>
      <c r="D2054" s="4"/>
      <c r="E2054" s="5"/>
      <c r="F2054" s="3"/>
      <c r="G2054" s="6"/>
      <c r="H2054" s="3"/>
      <c r="I2054" s="3"/>
      <c r="J2054" s="7"/>
      <c r="K2054" s="3"/>
      <c r="L2054" s="7"/>
      <c r="M2054" s="8"/>
      <c r="N2054" s="9"/>
    </row>
    <row r="2055" spans="1:14" x14ac:dyDescent="0.35">
      <c r="A2055" s="1"/>
      <c r="B2055" s="2"/>
      <c r="C2055" s="3"/>
      <c r="D2055" s="4"/>
      <c r="E2055" s="5"/>
      <c r="F2055" s="3"/>
      <c r="G2055" s="6"/>
      <c r="H2055" s="3"/>
      <c r="I2055" s="3"/>
      <c r="J2055" s="7"/>
      <c r="K2055" s="3"/>
      <c r="L2055" s="7"/>
      <c r="M2055" s="8"/>
      <c r="N2055" s="9"/>
    </row>
    <row r="2056" spans="1:14" x14ac:dyDescent="0.35">
      <c r="A2056" s="1"/>
      <c r="B2056" s="2"/>
      <c r="C2056" s="3"/>
      <c r="D2056" s="4"/>
      <c r="E2056" s="5"/>
      <c r="F2056" s="3"/>
      <c r="G2056" s="6"/>
      <c r="H2056" s="3"/>
      <c r="I2056" s="3"/>
      <c r="J2056" s="7"/>
      <c r="K2056" s="3"/>
      <c r="L2056" s="7"/>
      <c r="M2056" s="8"/>
      <c r="N2056" s="9"/>
    </row>
    <row r="2057" spans="1:14" x14ac:dyDescent="0.35">
      <c r="A2057" s="1"/>
      <c r="B2057" s="2"/>
      <c r="C2057" s="3"/>
      <c r="D2057" s="4"/>
      <c r="E2057" s="5"/>
      <c r="F2057" s="3"/>
      <c r="G2057" s="6"/>
      <c r="H2057" s="3"/>
      <c r="I2057" s="3"/>
      <c r="J2057" s="7"/>
      <c r="K2057" s="3"/>
      <c r="L2057" s="7"/>
      <c r="M2057" s="8"/>
      <c r="N2057" s="9"/>
    </row>
    <row r="2058" spans="1:14" x14ac:dyDescent="0.35">
      <c r="A2058" s="1"/>
      <c r="B2058" s="2"/>
      <c r="C2058" s="3"/>
      <c r="D2058" s="4"/>
      <c r="E2058" s="5"/>
      <c r="F2058" s="3"/>
      <c r="G2058" s="6"/>
      <c r="H2058" s="3"/>
      <c r="I2058" s="3"/>
      <c r="J2058" s="7"/>
      <c r="K2058" s="3"/>
      <c r="L2058" s="7"/>
      <c r="M2058" s="8"/>
      <c r="N2058" s="9"/>
    </row>
    <row r="2059" spans="1:14" x14ac:dyDescent="0.35">
      <c r="A2059" s="1"/>
      <c r="B2059" s="2"/>
      <c r="C2059" s="3"/>
      <c r="D2059" s="4"/>
      <c r="E2059" s="5"/>
      <c r="F2059" s="3"/>
      <c r="G2059" s="6"/>
      <c r="H2059" s="3"/>
      <c r="I2059" s="3"/>
      <c r="J2059" s="7"/>
      <c r="K2059" s="3"/>
      <c r="L2059" s="7"/>
      <c r="M2059" s="8"/>
      <c r="N2059" s="9"/>
    </row>
    <row r="2060" spans="1:14" x14ac:dyDescent="0.35">
      <c r="A2060" s="1"/>
      <c r="B2060" s="2"/>
      <c r="C2060" s="3"/>
      <c r="D2060" s="4"/>
      <c r="E2060" s="5"/>
      <c r="F2060" s="3"/>
      <c r="G2060" s="6"/>
      <c r="H2060" s="3"/>
      <c r="I2060" s="3"/>
      <c r="J2060" s="7"/>
      <c r="K2060" s="3"/>
      <c r="L2060" s="7"/>
      <c r="M2060" s="8"/>
      <c r="N2060" s="9"/>
    </row>
    <row r="2061" spans="1:14" x14ac:dyDescent="0.35">
      <c r="A2061" s="1"/>
      <c r="B2061" s="2"/>
      <c r="C2061" s="3"/>
      <c r="D2061" s="4"/>
      <c r="E2061" s="5"/>
      <c r="F2061" s="3"/>
      <c r="G2061" s="6"/>
      <c r="H2061" s="3"/>
      <c r="I2061" s="3"/>
      <c r="J2061" s="7"/>
      <c r="K2061" s="3"/>
      <c r="L2061" s="7"/>
      <c r="M2061" s="8"/>
      <c r="N2061" s="9"/>
    </row>
    <row r="2062" spans="1:14" x14ac:dyDescent="0.35">
      <c r="A2062" s="1"/>
      <c r="B2062" s="2"/>
      <c r="C2062" s="3"/>
      <c r="D2062" s="4"/>
      <c r="E2062" s="5"/>
      <c r="F2062" s="3"/>
      <c r="G2062" s="6"/>
      <c r="H2062" s="3"/>
      <c r="I2062" s="3"/>
      <c r="J2062" s="7"/>
      <c r="K2062" s="3"/>
      <c r="L2062" s="7"/>
      <c r="M2062" s="8"/>
      <c r="N2062" s="9"/>
    </row>
    <row r="2063" spans="1:14" x14ac:dyDescent="0.35">
      <c r="A2063" s="1"/>
      <c r="B2063" s="2"/>
      <c r="C2063" s="3"/>
      <c r="D2063" s="4"/>
      <c r="E2063" s="5"/>
      <c r="F2063" s="3"/>
      <c r="G2063" s="6"/>
      <c r="H2063" s="3"/>
      <c r="I2063" s="3"/>
      <c r="J2063" s="7"/>
      <c r="K2063" s="3"/>
      <c r="L2063" s="7"/>
      <c r="M2063" s="8"/>
      <c r="N2063" s="9"/>
    </row>
    <row r="2064" spans="1:14" x14ac:dyDescent="0.35">
      <c r="A2064" s="1"/>
      <c r="B2064" s="2"/>
      <c r="C2064" s="3"/>
      <c r="D2064" s="4"/>
      <c r="E2064" s="5"/>
      <c r="F2064" s="3"/>
      <c r="G2064" s="6"/>
      <c r="H2064" s="3"/>
      <c r="I2064" s="3"/>
      <c r="J2064" s="7"/>
      <c r="K2064" s="3"/>
      <c r="L2064" s="7"/>
      <c r="M2064" s="8"/>
      <c r="N2064" s="9"/>
    </row>
    <row r="2065" spans="1:14" x14ac:dyDescent="0.35">
      <c r="A2065" s="1"/>
      <c r="B2065" s="2"/>
      <c r="C2065" s="3"/>
      <c r="D2065" s="4"/>
      <c r="E2065" s="5"/>
      <c r="F2065" s="3"/>
      <c r="G2065" s="6"/>
      <c r="H2065" s="3"/>
      <c r="I2065" s="3"/>
      <c r="J2065" s="7"/>
      <c r="K2065" s="3"/>
      <c r="L2065" s="7"/>
      <c r="M2065" s="8"/>
      <c r="N2065" s="9"/>
    </row>
    <row r="2066" spans="1:14" x14ac:dyDescent="0.35">
      <c r="A2066" s="1"/>
      <c r="B2066" s="2"/>
      <c r="C2066" s="3"/>
      <c r="D2066" s="4"/>
      <c r="E2066" s="5"/>
      <c r="F2066" s="3"/>
      <c r="G2066" s="6"/>
      <c r="H2066" s="3"/>
      <c r="I2066" s="3"/>
      <c r="J2066" s="7"/>
      <c r="K2066" s="3"/>
      <c r="L2066" s="7"/>
      <c r="M2066" s="8"/>
      <c r="N2066" s="9"/>
    </row>
    <row r="2067" spans="1:14" x14ac:dyDescent="0.35">
      <c r="A2067" s="1"/>
      <c r="B2067" s="2"/>
      <c r="C2067" s="3"/>
      <c r="D2067" s="4"/>
      <c r="E2067" s="5"/>
      <c r="F2067" s="3"/>
      <c r="G2067" s="6"/>
      <c r="H2067" s="3"/>
      <c r="I2067" s="3"/>
      <c r="J2067" s="7"/>
      <c r="K2067" s="3"/>
      <c r="L2067" s="7"/>
      <c r="M2067" s="8"/>
      <c r="N2067" s="9"/>
    </row>
    <row r="2068" spans="1:14" x14ac:dyDescent="0.35">
      <c r="A2068" s="1"/>
      <c r="B2068" s="2"/>
      <c r="C2068" s="3"/>
      <c r="D2068" s="4"/>
      <c r="E2068" s="5"/>
      <c r="F2068" s="3"/>
      <c r="G2068" s="6"/>
      <c r="H2068" s="3"/>
      <c r="I2068" s="3"/>
      <c r="J2068" s="7"/>
      <c r="K2068" s="3"/>
      <c r="L2068" s="7"/>
      <c r="M2068" s="8"/>
      <c r="N2068" s="9"/>
    </row>
    <row r="2069" spans="1:14" x14ac:dyDescent="0.35">
      <c r="A2069" s="1"/>
      <c r="B2069" s="2"/>
      <c r="C2069" s="3"/>
      <c r="D2069" s="4"/>
      <c r="E2069" s="5"/>
      <c r="F2069" s="3"/>
      <c r="G2069" s="6"/>
      <c r="H2069" s="3"/>
      <c r="I2069" s="3"/>
      <c r="J2069" s="7"/>
      <c r="K2069" s="3"/>
      <c r="L2069" s="7"/>
      <c r="M2069" s="8"/>
      <c r="N2069" s="9"/>
    </row>
    <row r="2070" spans="1:14" x14ac:dyDescent="0.35">
      <c r="A2070" s="1"/>
      <c r="B2070" s="2"/>
      <c r="C2070" s="3"/>
      <c r="D2070" s="4"/>
      <c r="E2070" s="5"/>
      <c r="F2070" s="3"/>
      <c r="G2070" s="6"/>
      <c r="H2070" s="3"/>
      <c r="I2070" s="3"/>
      <c r="J2070" s="7"/>
      <c r="K2070" s="3"/>
      <c r="L2070" s="7"/>
      <c r="M2070" s="8"/>
      <c r="N2070" s="9"/>
    </row>
    <row r="2071" spans="1:14" x14ac:dyDescent="0.35">
      <c r="A2071" s="1"/>
      <c r="B2071" s="2"/>
      <c r="C2071" s="3"/>
      <c r="D2071" s="4"/>
      <c r="E2071" s="5"/>
      <c r="F2071" s="3"/>
      <c r="G2071" s="6"/>
      <c r="H2071" s="3"/>
      <c r="I2071" s="3"/>
      <c r="J2071" s="7"/>
      <c r="K2071" s="3"/>
      <c r="L2071" s="7"/>
      <c r="M2071" s="8"/>
      <c r="N2071" s="9"/>
    </row>
    <row r="2072" spans="1:14" x14ac:dyDescent="0.35">
      <c r="A2072" s="1"/>
      <c r="B2072" s="2"/>
      <c r="C2072" s="3"/>
      <c r="D2072" s="4"/>
      <c r="E2072" s="5"/>
      <c r="F2072" s="3"/>
      <c r="G2072" s="6"/>
      <c r="H2072" s="3"/>
      <c r="I2072" s="3"/>
      <c r="J2072" s="7"/>
      <c r="K2072" s="3"/>
      <c r="L2072" s="7"/>
      <c r="M2072" s="8"/>
      <c r="N2072" s="9"/>
    </row>
    <row r="2073" spans="1:14" x14ac:dyDescent="0.35">
      <c r="A2073" s="1"/>
      <c r="B2073" s="2"/>
      <c r="C2073" s="3"/>
      <c r="D2073" s="4"/>
      <c r="E2073" s="5"/>
      <c r="F2073" s="3"/>
      <c r="G2073" s="6"/>
      <c r="H2073" s="3"/>
      <c r="I2073" s="3"/>
      <c r="J2073" s="7"/>
      <c r="K2073" s="3"/>
      <c r="L2073" s="7"/>
      <c r="M2073" s="8"/>
      <c r="N2073" s="9"/>
    </row>
    <row r="2074" spans="1:14" x14ac:dyDescent="0.35">
      <c r="A2074" s="1"/>
      <c r="B2074" s="2"/>
      <c r="C2074" s="3"/>
      <c r="D2074" s="4"/>
      <c r="E2074" s="5"/>
      <c r="F2074" s="3"/>
      <c r="G2074" s="6"/>
      <c r="H2074" s="3"/>
      <c r="I2074" s="3"/>
      <c r="J2074" s="7"/>
      <c r="K2074" s="3"/>
      <c r="L2074" s="7"/>
      <c r="M2074" s="8"/>
      <c r="N2074" s="9"/>
    </row>
    <row r="2075" spans="1:14" x14ac:dyDescent="0.35">
      <c r="A2075" s="1"/>
      <c r="B2075" s="2"/>
      <c r="C2075" s="3"/>
      <c r="D2075" s="4"/>
      <c r="E2075" s="5"/>
      <c r="F2075" s="3"/>
      <c r="G2075" s="6"/>
      <c r="H2075" s="3"/>
      <c r="I2075" s="3"/>
      <c r="J2075" s="7"/>
      <c r="K2075" s="3"/>
      <c r="L2075" s="7"/>
      <c r="M2075" s="8"/>
      <c r="N2075" s="9"/>
    </row>
    <row r="2076" spans="1:14" x14ac:dyDescent="0.35">
      <c r="A2076" s="1"/>
      <c r="B2076" s="2"/>
      <c r="C2076" s="3"/>
      <c r="D2076" s="4"/>
      <c r="E2076" s="5"/>
      <c r="F2076" s="3"/>
      <c r="G2076" s="6"/>
      <c r="H2076" s="3"/>
      <c r="I2076" s="3"/>
      <c r="J2076" s="7"/>
      <c r="K2076" s="3"/>
      <c r="L2076" s="7"/>
      <c r="M2076" s="8"/>
      <c r="N2076" s="9"/>
    </row>
    <row r="2077" spans="1:14" x14ac:dyDescent="0.35">
      <c r="A2077" s="1"/>
      <c r="B2077" s="2"/>
      <c r="C2077" s="3"/>
      <c r="D2077" s="4"/>
      <c r="E2077" s="5"/>
      <c r="F2077" s="3"/>
      <c r="G2077" s="6"/>
      <c r="H2077" s="3"/>
      <c r="I2077" s="3"/>
      <c r="J2077" s="7"/>
      <c r="K2077" s="3"/>
      <c r="L2077" s="7"/>
      <c r="M2077" s="8"/>
      <c r="N2077" s="9"/>
    </row>
    <row r="2078" spans="1:14" x14ac:dyDescent="0.35">
      <c r="A2078" s="1"/>
      <c r="B2078" s="2"/>
      <c r="C2078" s="3"/>
      <c r="D2078" s="4"/>
      <c r="E2078" s="5"/>
      <c r="F2078" s="3"/>
      <c r="G2078" s="6"/>
      <c r="H2078" s="3"/>
      <c r="I2078" s="3"/>
      <c r="J2078" s="7"/>
      <c r="K2078" s="3"/>
      <c r="L2078" s="7"/>
      <c r="M2078" s="8"/>
      <c r="N2078" s="9"/>
    </row>
    <row r="2079" spans="1:14" x14ac:dyDescent="0.35">
      <c r="A2079" s="1"/>
      <c r="B2079" s="2"/>
      <c r="C2079" s="3"/>
      <c r="D2079" s="4"/>
      <c r="E2079" s="5"/>
      <c r="F2079" s="3"/>
      <c r="G2079" s="6"/>
      <c r="H2079" s="3"/>
      <c r="I2079" s="3"/>
      <c r="J2079" s="7"/>
      <c r="K2079" s="3"/>
      <c r="L2079" s="7"/>
      <c r="M2079" s="8"/>
      <c r="N2079" s="9"/>
    </row>
    <row r="2080" spans="1:14" x14ac:dyDescent="0.35">
      <c r="A2080" s="1"/>
      <c r="B2080" s="2"/>
      <c r="C2080" s="3"/>
      <c r="D2080" s="4"/>
      <c r="E2080" s="5"/>
      <c r="F2080" s="3"/>
      <c r="G2080" s="6"/>
      <c r="H2080" s="3"/>
      <c r="I2080" s="3"/>
      <c r="J2080" s="7"/>
      <c r="K2080" s="3"/>
      <c r="L2080" s="7"/>
      <c r="M2080" s="8"/>
      <c r="N2080" s="9"/>
    </row>
    <row r="2081" spans="1:14" x14ac:dyDescent="0.35">
      <c r="A2081" s="1"/>
      <c r="B2081" s="2"/>
      <c r="C2081" s="3"/>
      <c r="D2081" s="4"/>
      <c r="E2081" s="5"/>
      <c r="F2081" s="3"/>
      <c r="G2081" s="6"/>
      <c r="H2081" s="3"/>
      <c r="I2081" s="3"/>
      <c r="J2081" s="7"/>
      <c r="K2081" s="3"/>
      <c r="L2081" s="7"/>
      <c r="M2081" s="8"/>
      <c r="N2081" s="9"/>
    </row>
    <row r="2082" spans="1:14" x14ac:dyDescent="0.35">
      <c r="A2082" s="1"/>
      <c r="B2082" s="2"/>
      <c r="C2082" s="3"/>
      <c r="D2082" s="4"/>
      <c r="E2082" s="5"/>
      <c r="F2082" s="3"/>
      <c r="G2082" s="6"/>
      <c r="H2082" s="3"/>
      <c r="I2082" s="3"/>
      <c r="J2082" s="7"/>
      <c r="K2082" s="3"/>
      <c r="L2082" s="7"/>
      <c r="M2082" s="8"/>
      <c r="N2082" s="9"/>
    </row>
    <row r="2083" spans="1:14" x14ac:dyDescent="0.35">
      <c r="A2083" s="1"/>
      <c r="B2083" s="2"/>
      <c r="C2083" s="3"/>
      <c r="D2083" s="4"/>
      <c r="E2083" s="5"/>
      <c r="F2083" s="3"/>
      <c r="G2083" s="6"/>
      <c r="H2083" s="3"/>
      <c r="I2083" s="3"/>
      <c r="J2083" s="7"/>
      <c r="K2083" s="3"/>
      <c r="L2083" s="7"/>
      <c r="M2083" s="8"/>
      <c r="N2083" s="9"/>
    </row>
    <row r="2084" spans="1:14" x14ac:dyDescent="0.35">
      <c r="A2084" s="1"/>
      <c r="B2084" s="2"/>
      <c r="C2084" s="3"/>
      <c r="D2084" s="4"/>
      <c r="E2084" s="5"/>
      <c r="F2084" s="3"/>
      <c r="G2084" s="6"/>
      <c r="H2084" s="3"/>
      <c r="I2084" s="3"/>
      <c r="J2084" s="7"/>
      <c r="K2084" s="3"/>
      <c r="L2084" s="7"/>
      <c r="M2084" s="8"/>
      <c r="N2084" s="9"/>
    </row>
    <row r="2085" spans="1:14" x14ac:dyDescent="0.35">
      <c r="A2085" s="1"/>
      <c r="B2085" s="2"/>
      <c r="C2085" s="3"/>
      <c r="D2085" s="4"/>
      <c r="E2085" s="5"/>
      <c r="F2085" s="3"/>
      <c r="G2085" s="6"/>
      <c r="H2085" s="3"/>
      <c r="I2085" s="3"/>
      <c r="J2085" s="7"/>
      <c r="K2085" s="3"/>
      <c r="L2085" s="7"/>
      <c r="M2085" s="8"/>
      <c r="N2085" s="9"/>
    </row>
    <row r="2086" spans="1:14" x14ac:dyDescent="0.35">
      <c r="A2086" s="1"/>
      <c r="B2086" s="2"/>
      <c r="C2086" s="3"/>
      <c r="D2086" s="4"/>
      <c r="E2086" s="5"/>
      <c r="F2086" s="3"/>
      <c r="G2086" s="6"/>
      <c r="H2086" s="3"/>
      <c r="I2086" s="3"/>
      <c r="J2086" s="7"/>
      <c r="K2086" s="3"/>
      <c r="L2086" s="7"/>
      <c r="M2086" s="8"/>
      <c r="N2086" s="9"/>
    </row>
    <row r="2087" spans="1:14" x14ac:dyDescent="0.35">
      <c r="A2087" s="1"/>
      <c r="B2087" s="2"/>
      <c r="C2087" s="3"/>
      <c r="D2087" s="4"/>
      <c r="E2087" s="5"/>
      <c r="F2087" s="3"/>
      <c r="G2087" s="6"/>
      <c r="H2087" s="3"/>
      <c r="I2087" s="3"/>
      <c r="J2087" s="7"/>
      <c r="K2087" s="3"/>
      <c r="L2087" s="7"/>
      <c r="M2087" s="8"/>
      <c r="N2087" s="9"/>
    </row>
    <row r="2088" spans="1:14" x14ac:dyDescent="0.35">
      <c r="A2088" s="1"/>
      <c r="B2088" s="2"/>
      <c r="C2088" s="3"/>
      <c r="D2088" s="4"/>
      <c r="E2088" s="5"/>
      <c r="F2088" s="3"/>
      <c r="G2088" s="6"/>
      <c r="H2088" s="3"/>
      <c r="I2088" s="3"/>
      <c r="J2088" s="7"/>
      <c r="K2088" s="3"/>
      <c r="L2088" s="7"/>
      <c r="M2088" s="8"/>
      <c r="N2088" s="9"/>
    </row>
    <row r="2089" spans="1:14" x14ac:dyDescent="0.35">
      <c r="A2089" s="1"/>
      <c r="B2089" s="2"/>
      <c r="C2089" s="3"/>
      <c r="D2089" s="4"/>
      <c r="E2089" s="5"/>
      <c r="F2089" s="3"/>
      <c r="G2089" s="6"/>
      <c r="H2089" s="3"/>
      <c r="I2089" s="3"/>
      <c r="J2089" s="7"/>
      <c r="K2089" s="3"/>
      <c r="L2089" s="7"/>
      <c r="M2089" s="8"/>
      <c r="N2089" s="9"/>
    </row>
    <row r="2090" spans="1:14" x14ac:dyDescent="0.35">
      <c r="A2090" s="1"/>
      <c r="B2090" s="2"/>
      <c r="C2090" s="3"/>
      <c r="D2090" s="4"/>
      <c r="E2090" s="5"/>
      <c r="F2090" s="3"/>
      <c r="G2090" s="6"/>
      <c r="H2090" s="3"/>
      <c r="I2090" s="3"/>
      <c r="J2090" s="7"/>
      <c r="K2090" s="3"/>
      <c r="L2090" s="7"/>
      <c r="M2090" s="8"/>
      <c r="N2090" s="9"/>
    </row>
    <row r="2091" spans="1:14" x14ac:dyDescent="0.35">
      <c r="A2091" s="1"/>
      <c r="B2091" s="2"/>
      <c r="C2091" s="3"/>
      <c r="D2091" s="4"/>
      <c r="E2091" s="5"/>
      <c r="F2091" s="3"/>
      <c r="G2091" s="6"/>
      <c r="H2091" s="3"/>
      <c r="I2091" s="3"/>
      <c r="J2091" s="7"/>
      <c r="K2091" s="3"/>
      <c r="L2091" s="7"/>
      <c r="M2091" s="8"/>
      <c r="N2091" s="9"/>
    </row>
    <row r="2092" spans="1:14" x14ac:dyDescent="0.35">
      <c r="A2092" s="1"/>
      <c r="B2092" s="2"/>
      <c r="C2092" s="3"/>
      <c r="D2092" s="4"/>
      <c r="E2092" s="5"/>
      <c r="F2092" s="3"/>
      <c r="G2092" s="6"/>
      <c r="H2092" s="3"/>
      <c r="I2092" s="3"/>
      <c r="J2092" s="7"/>
      <c r="K2092" s="3"/>
      <c r="L2092" s="7"/>
      <c r="M2092" s="8"/>
      <c r="N2092" s="9"/>
    </row>
    <row r="2093" spans="1:14" x14ac:dyDescent="0.35">
      <c r="A2093" s="1"/>
      <c r="B2093" s="2"/>
      <c r="C2093" s="3"/>
      <c r="D2093" s="4"/>
      <c r="E2093" s="5"/>
      <c r="F2093" s="3"/>
      <c r="G2093" s="6"/>
      <c r="H2093" s="3"/>
      <c r="I2093" s="3"/>
      <c r="J2093" s="7"/>
      <c r="K2093" s="3"/>
      <c r="L2093" s="7"/>
      <c r="M2093" s="8"/>
      <c r="N2093" s="9"/>
    </row>
    <row r="2094" spans="1:14" x14ac:dyDescent="0.35">
      <c r="A2094" s="1"/>
      <c r="B2094" s="2"/>
      <c r="C2094" s="3"/>
      <c r="D2094" s="4"/>
      <c r="E2094" s="5"/>
      <c r="F2094" s="3"/>
      <c r="G2094" s="6"/>
      <c r="H2094" s="3"/>
      <c r="I2094" s="3"/>
      <c r="J2094" s="7"/>
      <c r="K2094" s="3"/>
      <c r="L2094" s="7"/>
      <c r="M2094" s="8"/>
      <c r="N2094" s="9"/>
    </row>
    <row r="2095" spans="1:14" x14ac:dyDescent="0.35">
      <c r="A2095" s="1"/>
      <c r="B2095" s="2"/>
      <c r="C2095" s="3"/>
      <c r="D2095" s="4"/>
      <c r="E2095" s="5"/>
      <c r="F2095" s="3"/>
      <c r="G2095" s="6"/>
      <c r="H2095" s="3"/>
      <c r="I2095" s="3"/>
      <c r="J2095" s="7"/>
      <c r="K2095" s="3"/>
      <c r="L2095" s="7"/>
      <c r="M2095" s="8"/>
      <c r="N2095" s="9"/>
    </row>
    <row r="2096" spans="1:14" x14ac:dyDescent="0.35">
      <c r="A2096" s="1"/>
      <c r="B2096" s="2"/>
      <c r="C2096" s="3"/>
      <c r="D2096" s="4"/>
      <c r="E2096" s="5"/>
      <c r="F2096" s="3"/>
      <c r="G2096" s="6"/>
      <c r="H2096" s="3"/>
      <c r="I2096" s="3"/>
      <c r="J2096" s="7"/>
      <c r="K2096" s="3"/>
      <c r="L2096" s="7"/>
      <c r="M2096" s="8"/>
      <c r="N2096" s="9"/>
    </row>
    <row r="2097" spans="1:14" x14ac:dyDescent="0.35">
      <c r="A2097" s="1"/>
      <c r="B2097" s="2"/>
      <c r="C2097" s="3"/>
      <c r="D2097" s="4"/>
      <c r="E2097" s="5"/>
      <c r="F2097" s="3"/>
      <c r="G2097" s="6"/>
      <c r="H2097" s="3"/>
      <c r="I2097" s="3"/>
      <c r="J2097" s="7"/>
      <c r="K2097" s="3"/>
      <c r="L2097" s="7"/>
      <c r="M2097" s="8"/>
      <c r="N2097" s="9"/>
    </row>
    <row r="2098" spans="1:14" x14ac:dyDescent="0.35">
      <c r="A2098" s="1"/>
      <c r="B2098" s="2"/>
      <c r="C2098" s="3"/>
      <c r="D2098" s="4"/>
      <c r="E2098" s="5"/>
      <c r="F2098" s="3"/>
      <c r="G2098" s="6"/>
      <c r="H2098" s="3"/>
      <c r="I2098" s="3"/>
      <c r="J2098" s="7"/>
      <c r="K2098" s="3"/>
      <c r="L2098" s="7"/>
      <c r="M2098" s="8"/>
      <c r="N2098" s="9"/>
    </row>
    <row r="2099" spans="1:14" x14ac:dyDescent="0.35">
      <c r="A2099" s="1"/>
      <c r="B2099" s="2"/>
      <c r="C2099" s="3"/>
      <c r="D2099" s="4"/>
      <c r="E2099" s="5"/>
      <c r="F2099" s="3"/>
      <c r="G2099" s="6"/>
      <c r="H2099" s="3"/>
      <c r="I2099" s="3"/>
      <c r="J2099" s="7"/>
      <c r="K2099" s="3"/>
      <c r="L2099" s="7"/>
      <c r="M2099" s="8"/>
      <c r="N2099" s="9"/>
    </row>
    <row r="2100" spans="1:14" x14ac:dyDescent="0.35">
      <c r="A2100" s="1"/>
      <c r="B2100" s="2"/>
      <c r="C2100" s="3"/>
      <c r="D2100" s="4"/>
      <c r="E2100" s="5"/>
      <c r="F2100" s="3"/>
      <c r="G2100" s="6"/>
      <c r="H2100" s="3"/>
      <c r="I2100" s="3"/>
      <c r="J2100" s="7"/>
      <c r="K2100" s="3"/>
      <c r="L2100" s="7"/>
      <c r="M2100" s="8"/>
      <c r="N2100" s="9"/>
    </row>
    <row r="2101" spans="1:14" x14ac:dyDescent="0.35">
      <c r="A2101" s="1"/>
      <c r="B2101" s="2"/>
      <c r="C2101" s="3"/>
      <c r="D2101" s="4"/>
      <c r="E2101" s="5"/>
      <c r="F2101" s="3"/>
      <c r="G2101" s="6"/>
      <c r="H2101" s="3"/>
      <c r="I2101" s="3"/>
      <c r="J2101" s="7"/>
      <c r="K2101" s="3"/>
      <c r="L2101" s="7"/>
      <c r="M2101" s="8"/>
      <c r="N2101" s="9"/>
    </row>
    <row r="2102" spans="1:14" x14ac:dyDescent="0.35">
      <c r="A2102" s="1"/>
      <c r="B2102" s="2"/>
      <c r="C2102" s="3"/>
      <c r="D2102" s="4"/>
      <c r="E2102" s="5"/>
      <c r="F2102" s="3"/>
      <c r="G2102" s="6"/>
      <c r="H2102" s="3"/>
      <c r="I2102" s="3"/>
      <c r="J2102" s="7"/>
      <c r="K2102" s="3"/>
      <c r="L2102" s="7"/>
      <c r="M2102" s="8"/>
      <c r="N2102" s="9"/>
    </row>
    <row r="2103" spans="1:14" x14ac:dyDescent="0.35">
      <c r="A2103" s="1"/>
      <c r="B2103" s="2"/>
      <c r="C2103" s="3"/>
      <c r="D2103" s="4"/>
      <c r="E2103" s="5"/>
      <c r="F2103" s="3"/>
      <c r="G2103" s="6"/>
      <c r="H2103" s="3"/>
      <c r="I2103" s="3"/>
      <c r="J2103" s="7"/>
      <c r="K2103" s="3"/>
      <c r="L2103" s="7"/>
      <c r="M2103" s="8"/>
      <c r="N2103" s="9"/>
    </row>
    <row r="2104" spans="1:14" x14ac:dyDescent="0.35">
      <c r="A2104" s="1"/>
      <c r="B2104" s="2"/>
      <c r="C2104" s="3"/>
      <c r="D2104" s="4"/>
      <c r="E2104" s="5"/>
      <c r="F2104" s="3"/>
      <c r="G2104" s="6"/>
      <c r="H2104" s="3"/>
      <c r="I2104" s="3"/>
      <c r="J2104" s="7"/>
      <c r="K2104" s="3"/>
      <c r="L2104" s="7"/>
      <c r="M2104" s="8"/>
      <c r="N2104" s="9"/>
    </row>
    <row r="2105" spans="1:14" x14ac:dyDescent="0.35">
      <c r="A2105" s="1"/>
      <c r="B2105" s="2"/>
      <c r="C2105" s="3"/>
      <c r="D2105" s="4"/>
      <c r="E2105" s="5"/>
      <c r="F2105" s="3"/>
      <c r="G2105" s="6"/>
      <c r="H2105" s="3"/>
      <c r="I2105" s="3"/>
      <c r="J2105" s="7"/>
      <c r="K2105" s="3"/>
      <c r="L2105" s="7"/>
      <c r="M2105" s="8"/>
      <c r="N2105" s="9"/>
    </row>
    <row r="2106" spans="1:14" x14ac:dyDescent="0.35">
      <c r="A2106" s="1"/>
      <c r="B2106" s="2"/>
      <c r="C2106" s="3"/>
      <c r="D2106" s="4"/>
      <c r="E2106" s="5"/>
      <c r="F2106" s="3"/>
      <c r="G2106" s="6"/>
      <c r="H2106" s="3"/>
      <c r="I2106" s="3"/>
      <c r="J2106" s="7"/>
      <c r="K2106" s="3"/>
      <c r="L2106" s="7"/>
      <c r="M2106" s="8"/>
      <c r="N2106" s="9"/>
    </row>
    <row r="2107" spans="1:14" x14ac:dyDescent="0.35">
      <c r="A2107" s="1"/>
      <c r="B2107" s="2"/>
      <c r="C2107" s="3"/>
      <c r="D2107" s="4"/>
      <c r="E2107" s="5"/>
      <c r="F2107" s="3"/>
      <c r="G2107" s="6"/>
      <c r="H2107" s="3"/>
      <c r="I2107" s="3"/>
      <c r="J2107" s="7"/>
      <c r="K2107" s="3"/>
      <c r="L2107" s="7"/>
      <c r="M2107" s="8"/>
      <c r="N2107" s="9"/>
    </row>
    <row r="2108" spans="1:14" x14ac:dyDescent="0.35">
      <c r="A2108" s="1"/>
      <c r="B2108" s="2"/>
      <c r="C2108" s="3"/>
      <c r="D2108" s="4"/>
      <c r="E2108" s="5"/>
      <c r="F2108" s="3"/>
      <c r="G2108" s="6"/>
      <c r="H2108" s="3"/>
      <c r="I2108" s="3"/>
      <c r="J2108" s="7"/>
      <c r="K2108" s="3"/>
      <c r="L2108" s="7"/>
      <c r="M2108" s="8"/>
      <c r="N2108" s="9"/>
    </row>
    <row r="2109" spans="1:14" x14ac:dyDescent="0.35">
      <c r="A2109" s="1"/>
      <c r="B2109" s="2"/>
      <c r="C2109" s="3"/>
      <c r="D2109" s="4"/>
      <c r="E2109" s="5"/>
      <c r="F2109" s="3"/>
      <c r="G2109" s="6"/>
      <c r="H2109" s="3"/>
      <c r="I2109" s="3"/>
      <c r="J2109" s="7"/>
      <c r="K2109" s="3"/>
      <c r="L2109" s="7"/>
      <c r="M2109" s="8"/>
      <c r="N2109" s="9"/>
    </row>
    <row r="2110" spans="1:14" x14ac:dyDescent="0.35">
      <c r="A2110" s="1"/>
      <c r="B2110" s="2"/>
      <c r="C2110" s="3"/>
      <c r="D2110" s="4"/>
      <c r="E2110" s="5"/>
      <c r="F2110" s="3"/>
      <c r="G2110" s="6"/>
      <c r="H2110" s="3"/>
      <c r="I2110" s="3"/>
      <c r="J2110" s="7"/>
      <c r="K2110" s="3"/>
      <c r="L2110" s="7"/>
      <c r="M2110" s="8"/>
      <c r="N2110" s="9"/>
    </row>
    <row r="2111" spans="1:14" x14ac:dyDescent="0.35">
      <c r="A2111" s="1"/>
      <c r="B2111" s="2"/>
      <c r="C2111" s="3"/>
      <c r="D2111" s="4"/>
      <c r="E2111" s="5"/>
      <c r="F2111" s="3"/>
      <c r="G2111" s="6"/>
      <c r="H2111" s="3"/>
      <c r="I2111" s="3"/>
      <c r="J2111" s="7"/>
      <c r="K2111" s="3"/>
      <c r="L2111" s="7"/>
      <c r="M2111" s="8"/>
      <c r="N2111" s="9"/>
    </row>
    <row r="2112" spans="1:14" x14ac:dyDescent="0.35">
      <c r="A2112" s="1"/>
      <c r="B2112" s="2"/>
      <c r="C2112" s="3"/>
      <c r="D2112" s="4"/>
      <c r="E2112" s="5"/>
      <c r="F2112" s="3"/>
      <c r="G2112" s="6"/>
      <c r="H2112" s="3"/>
      <c r="I2112" s="3"/>
      <c r="J2112" s="7"/>
      <c r="K2112" s="3"/>
      <c r="L2112" s="7"/>
      <c r="M2112" s="8"/>
      <c r="N2112" s="9"/>
    </row>
    <row r="2113" spans="1:14" x14ac:dyDescent="0.35">
      <c r="A2113" s="1"/>
      <c r="B2113" s="2"/>
      <c r="C2113" s="3"/>
      <c r="D2113" s="4"/>
      <c r="E2113" s="5"/>
      <c r="F2113" s="3"/>
      <c r="G2113" s="6"/>
      <c r="H2113" s="3"/>
      <c r="I2113" s="3"/>
      <c r="J2113" s="7"/>
      <c r="K2113" s="3"/>
      <c r="L2113" s="7"/>
      <c r="M2113" s="8"/>
      <c r="N2113" s="9"/>
    </row>
    <row r="2114" spans="1:14" x14ac:dyDescent="0.35">
      <c r="A2114" s="1"/>
      <c r="B2114" s="2"/>
      <c r="C2114" s="3"/>
      <c r="D2114" s="4"/>
      <c r="E2114" s="5"/>
      <c r="F2114" s="3"/>
      <c r="G2114" s="6"/>
      <c r="H2114" s="3"/>
      <c r="I2114" s="3"/>
      <c r="J2114" s="7"/>
      <c r="K2114" s="3"/>
      <c r="L2114" s="7"/>
      <c r="M2114" s="8"/>
      <c r="N2114" s="9"/>
    </row>
    <row r="2115" spans="1:14" x14ac:dyDescent="0.35">
      <c r="A2115" s="1"/>
      <c r="B2115" s="2"/>
      <c r="C2115" s="3"/>
      <c r="D2115" s="4"/>
      <c r="E2115" s="5"/>
      <c r="F2115" s="3"/>
      <c r="G2115" s="6"/>
      <c r="H2115" s="3"/>
      <c r="I2115" s="3"/>
      <c r="J2115" s="7"/>
      <c r="K2115" s="3"/>
      <c r="L2115" s="7"/>
      <c r="M2115" s="8"/>
      <c r="N2115" s="9"/>
    </row>
    <row r="2116" spans="1:14" x14ac:dyDescent="0.35">
      <c r="A2116" s="1"/>
      <c r="B2116" s="2"/>
      <c r="C2116" s="3"/>
      <c r="D2116" s="4"/>
      <c r="E2116" s="5"/>
      <c r="F2116" s="3"/>
      <c r="G2116" s="6"/>
      <c r="H2116" s="3"/>
      <c r="I2116" s="3"/>
      <c r="J2116" s="7"/>
      <c r="K2116" s="3"/>
      <c r="L2116" s="7"/>
      <c r="M2116" s="8"/>
      <c r="N2116" s="9"/>
    </row>
    <row r="2117" spans="1:14" x14ac:dyDescent="0.35">
      <c r="A2117" s="1"/>
      <c r="B2117" s="2"/>
      <c r="C2117" s="3"/>
      <c r="D2117" s="4"/>
      <c r="E2117" s="5"/>
      <c r="F2117" s="3"/>
      <c r="G2117" s="6"/>
      <c r="H2117" s="3"/>
      <c r="I2117" s="3"/>
      <c r="J2117" s="7"/>
      <c r="K2117" s="3"/>
      <c r="L2117" s="7"/>
      <c r="M2117" s="8"/>
      <c r="N2117" s="9"/>
    </row>
    <row r="2118" spans="1:14" x14ac:dyDescent="0.35">
      <c r="A2118" s="1"/>
      <c r="B2118" s="2"/>
      <c r="C2118" s="3"/>
      <c r="D2118" s="4"/>
      <c r="E2118" s="5"/>
      <c r="F2118" s="3"/>
      <c r="G2118" s="6"/>
      <c r="H2118" s="3"/>
      <c r="I2118" s="3"/>
      <c r="J2118" s="7"/>
      <c r="K2118" s="3"/>
      <c r="L2118" s="7"/>
      <c r="M2118" s="8"/>
      <c r="N2118" s="9"/>
    </row>
    <row r="2119" spans="1:14" x14ac:dyDescent="0.35">
      <c r="A2119" s="1"/>
      <c r="B2119" s="2"/>
      <c r="C2119" s="3"/>
      <c r="D2119" s="4"/>
      <c r="E2119" s="5"/>
      <c r="F2119" s="3"/>
      <c r="G2119" s="6"/>
      <c r="H2119" s="3"/>
      <c r="I2119" s="3"/>
      <c r="J2119" s="7"/>
      <c r="K2119" s="3"/>
      <c r="L2119" s="7"/>
      <c r="M2119" s="8"/>
      <c r="N2119" s="9"/>
    </row>
    <row r="2120" spans="1:14" x14ac:dyDescent="0.35">
      <c r="A2120" s="1"/>
      <c r="B2120" s="2"/>
      <c r="C2120" s="3"/>
      <c r="D2120" s="4"/>
      <c r="E2120" s="5"/>
      <c r="F2120" s="3"/>
      <c r="G2120" s="6"/>
      <c r="H2120" s="3"/>
      <c r="I2120" s="3"/>
      <c r="J2120" s="7"/>
      <c r="K2120" s="3"/>
      <c r="L2120" s="7"/>
      <c r="M2120" s="8"/>
      <c r="N2120" s="9"/>
    </row>
    <row r="2121" spans="1:14" x14ac:dyDescent="0.35">
      <c r="A2121" s="1"/>
      <c r="B2121" s="2"/>
      <c r="C2121" s="3"/>
      <c r="D2121" s="4"/>
      <c r="E2121" s="5"/>
      <c r="F2121" s="3"/>
      <c r="G2121" s="6"/>
      <c r="H2121" s="3"/>
      <c r="I2121" s="3"/>
      <c r="J2121" s="7"/>
      <c r="K2121" s="3"/>
      <c r="L2121" s="7"/>
      <c r="M2121" s="8"/>
      <c r="N2121" s="9"/>
    </row>
    <row r="2122" spans="1:14" x14ac:dyDescent="0.35">
      <c r="A2122" s="1"/>
      <c r="B2122" s="2"/>
      <c r="C2122" s="3"/>
      <c r="D2122" s="4"/>
      <c r="E2122" s="5"/>
      <c r="F2122" s="3"/>
      <c r="G2122" s="6"/>
      <c r="H2122" s="3"/>
      <c r="I2122" s="3"/>
      <c r="J2122" s="7"/>
      <c r="K2122" s="3"/>
      <c r="L2122" s="7"/>
      <c r="M2122" s="8"/>
      <c r="N2122" s="9"/>
    </row>
    <row r="2123" spans="1:14" x14ac:dyDescent="0.35">
      <c r="A2123" s="1"/>
      <c r="B2123" s="2"/>
      <c r="C2123" s="3"/>
      <c r="D2123" s="4"/>
      <c r="E2123" s="5"/>
      <c r="F2123" s="3"/>
      <c r="G2123" s="6"/>
      <c r="H2123" s="3"/>
      <c r="I2123" s="3"/>
      <c r="J2123" s="7"/>
      <c r="K2123" s="3"/>
      <c r="L2123" s="7"/>
      <c r="M2123" s="8"/>
      <c r="N2123" s="9"/>
    </row>
    <row r="2124" spans="1:14" x14ac:dyDescent="0.35">
      <c r="A2124" s="1"/>
      <c r="B2124" s="2"/>
      <c r="C2124" s="3"/>
      <c r="D2124" s="4"/>
      <c r="E2124" s="5"/>
      <c r="F2124" s="3"/>
      <c r="G2124" s="6"/>
      <c r="H2124" s="3"/>
      <c r="I2124" s="3"/>
      <c r="J2124" s="7"/>
      <c r="K2124" s="3"/>
      <c r="L2124" s="7"/>
      <c r="M2124" s="8"/>
      <c r="N2124" s="9"/>
    </row>
    <row r="2125" spans="1:14" x14ac:dyDescent="0.35">
      <c r="A2125" s="1"/>
      <c r="B2125" s="2"/>
      <c r="C2125" s="3"/>
      <c r="D2125" s="4"/>
      <c r="E2125" s="5"/>
      <c r="F2125" s="3"/>
      <c r="G2125" s="6"/>
      <c r="H2125" s="3"/>
      <c r="I2125" s="3"/>
      <c r="J2125" s="7"/>
      <c r="K2125" s="3"/>
      <c r="L2125" s="7"/>
      <c r="M2125" s="8"/>
      <c r="N2125" s="9"/>
    </row>
    <row r="2126" spans="1:14" x14ac:dyDescent="0.35">
      <c r="A2126" s="1"/>
      <c r="B2126" s="2"/>
      <c r="C2126" s="3"/>
      <c r="D2126" s="4"/>
      <c r="E2126" s="5"/>
      <c r="F2126" s="3"/>
      <c r="G2126" s="6"/>
      <c r="H2126" s="3"/>
      <c r="I2126" s="3"/>
      <c r="J2126" s="7"/>
      <c r="K2126" s="3"/>
      <c r="L2126" s="7"/>
      <c r="M2126" s="8"/>
      <c r="N2126" s="9"/>
    </row>
    <row r="2127" spans="1:14" x14ac:dyDescent="0.35">
      <c r="A2127" s="1"/>
      <c r="B2127" s="2"/>
      <c r="C2127" s="3"/>
      <c r="D2127" s="4"/>
      <c r="E2127" s="5"/>
      <c r="F2127" s="3"/>
      <c r="G2127" s="6"/>
      <c r="H2127" s="3"/>
      <c r="I2127" s="3"/>
      <c r="J2127" s="7"/>
      <c r="K2127" s="3"/>
      <c r="L2127" s="7"/>
      <c r="M2127" s="8"/>
      <c r="N2127" s="9"/>
    </row>
    <row r="2128" spans="1:14" x14ac:dyDescent="0.35">
      <c r="A2128" s="1"/>
      <c r="B2128" s="2"/>
      <c r="C2128" s="3"/>
      <c r="D2128" s="4"/>
      <c r="E2128" s="5"/>
      <c r="F2128" s="3"/>
      <c r="G2128" s="6"/>
      <c r="H2128" s="3"/>
      <c r="I2128" s="3"/>
      <c r="J2128" s="7"/>
      <c r="K2128" s="3"/>
      <c r="L2128" s="7"/>
      <c r="M2128" s="8"/>
      <c r="N2128" s="9"/>
    </row>
    <row r="2129" spans="1:14" x14ac:dyDescent="0.35">
      <c r="A2129" s="1"/>
      <c r="B2129" s="2"/>
      <c r="C2129" s="3"/>
      <c r="D2129" s="4"/>
      <c r="E2129" s="5"/>
      <c r="F2129" s="3"/>
      <c r="G2129" s="6"/>
      <c r="H2129" s="3"/>
      <c r="I2129" s="3"/>
      <c r="J2129" s="7"/>
      <c r="K2129" s="3"/>
      <c r="L2129" s="7"/>
      <c r="M2129" s="8"/>
      <c r="N2129" s="9"/>
    </row>
    <row r="2130" spans="1:14" x14ac:dyDescent="0.35">
      <c r="A2130" s="1"/>
      <c r="B2130" s="2"/>
      <c r="C2130" s="3"/>
      <c r="D2130" s="4"/>
      <c r="E2130" s="5"/>
      <c r="F2130" s="3"/>
      <c r="G2130" s="6"/>
      <c r="H2130" s="3"/>
      <c r="I2130" s="3"/>
      <c r="J2130" s="7"/>
      <c r="K2130" s="3"/>
      <c r="L2130" s="7"/>
      <c r="M2130" s="8"/>
      <c r="N2130" s="9"/>
    </row>
    <row r="2131" spans="1:14" x14ac:dyDescent="0.35">
      <c r="A2131" s="1"/>
      <c r="B2131" s="2"/>
      <c r="C2131" s="3"/>
      <c r="D2131" s="4"/>
      <c r="E2131" s="5"/>
      <c r="F2131" s="3"/>
      <c r="G2131" s="6"/>
      <c r="H2131" s="3"/>
      <c r="I2131" s="3"/>
      <c r="J2131" s="7"/>
      <c r="K2131" s="3"/>
      <c r="L2131" s="7"/>
      <c r="M2131" s="8"/>
      <c r="N2131" s="9"/>
    </row>
    <row r="2132" spans="1:14" x14ac:dyDescent="0.35">
      <c r="A2132" s="1"/>
      <c r="B2132" s="2"/>
      <c r="C2132" s="3"/>
      <c r="D2132" s="4"/>
      <c r="E2132" s="5"/>
      <c r="F2132" s="3"/>
      <c r="G2132" s="6"/>
      <c r="H2132" s="3"/>
      <c r="I2132" s="3"/>
      <c r="J2132" s="7"/>
      <c r="K2132" s="3"/>
      <c r="L2132" s="7"/>
      <c r="M2132" s="8"/>
      <c r="N2132" s="9"/>
    </row>
    <row r="2133" spans="1:14" x14ac:dyDescent="0.35">
      <c r="A2133" s="1"/>
      <c r="B2133" s="2"/>
      <c r="C2133" s="3"/>
      <c r="D2133" s="4"/>
      <c r="E2133" s="5"/>
      <c r="F2133" s="3"/>
      <c r="G2133" s="6"/>
      <c r="H2133" s="3"/>
      <c r="I2133" s="3"/>
      <c r="J2133" s="7"/>
      <c r="K2133" s="3"/>
      <c r="L2133" s="7"/>
      <c r="M2133" s="8"/>
      <c r="N2133" s="9"/>
    </row>
    <row r="2134" spans="1:14" x14ac:dyDescent="0.35">
      <c r="A2134" s="1"/>
      <c r="B2134" s="2"/>
      <c r="C2134" s="3"/>
      <c r="D2134" s="4"/>
      <c r="E2134" s="5"/>
      <c r="F2134" s="3"/>
      <c r="G2134" s="6"/>
      <c r="H2134" s="3"/>
      <c r="I2134" s="3"/>
      <c r="J2134" s="7"/>
      <c r="K2134" s="3"/>
      <c r="L2134" s="7"/>
      <c r="M2134" s="8"/>
      <c r="N2134" s="9"/>
    </row>
    <row r="2135" spans="1:14" x14ac:dyDescent="0.35">
      <c r="A2135" s="1"/>
      <c r="B2135" s="2"/>
      <c r="C2135" s="3"/>
      <c r="D2135" s="4"/>
      <c r="E2135" s="5"/>
      <c r="F2135" s="3"/>
      <c r="G2135" s="6"/>
      <c r="H2135" s="3"/>
      <c r="I2135" s="3"/>
      <c r="J2135" s="7"/>
      <c r="K2135" s="3"/>
      <c r="L2135" s="7"/>
      <c r="M2135" s="8"/>
      <c r="N2135" s="9"/>
    </row>
    <row r="2136" spans="1:14" x14ac:dyDescent="0.35">
      <c r="A2136" s="1"/>
      <c r="B2136" s="2"/>
      <c r="C2136" s="3"/>
      <c r="D2136" s="4"/>
      <c r="E2136" s="5"/>
      <c r="F2136" s="3"/>
      <c r="G2136" s="6"/>
      <c r="H2136" s="3"/>
      <c r="I2136" s="3"/>
      <c r="J2136" s="7"/>
      <c r="K2136" s="3"/>
      <c r="L2136" s="7"/>
      <c r="M2136" s="8"/>
      <c r="N2136" s="9"/>
    </row>
    <row r="2137" spans="1:14" x14ac:dyDescent="0.35">
      <c r="A2137" s="1"/>
      <c r="B2137" s="2"/>
      <c r="C2137" s="3"/>
      <c r="D2137" s="4"/>
      <c r="E2137" s="5"/>
      <c r="F2137" s="3"/>
      <c r="G2137" s="6"/>
      <c r="H2137" s="3"/>
      <c r="I2137" s="3"/>
      <c r="J2137" s="7"/>
      <c r="K2137" s="3"/>
      <c r="L2137" s="7"/>
      <c r="M2137" s="8"/>
      <c r="N2137" s="9"/>
    </row>
    <row r="2138" spans="1:14" x14ac:dyDescent="0.35">
      <c r="A2138" s="1"/>
      <c r="B2138" s="2"/>
      <c r="C2138" s="3"/>
      <c r="D2138" s="4"/>
      <c r="E2138" s="5"/>
      <c r="F2138" s="3"/>
      <c r="G2138" s="6"/>
      <c r="H2138" s="3"/>
      <c r="I2138" s="3"/>
      <c r="J2138" s="7"/>
      <c r="K2138" s="3"/>
      <c r="L2138" s="7"/>
      <c r="M2138" s="8"/>
      <c r="N2138" s="9"/>
    </row>
    <row r="2139" spans="1:14" x14ac:dyDescent="0.35">
      <c r="A2139" s="1"/>
      <c r="B2139" s="2"/>
      <c r="C2139" s="3"/>
      <c r="D2139" s="4"/>
      <c r="E2139" s="5"/>
      <c r="F2139" s="3"/>
      <c r="G2139" s="6"/>
      <c r="H2139" s="3"/>
      <c r="I2139" s="3"/>
      <c r="J2139" s="7"/>
      <c r="K2139" s="3"/>
      <c r="L2139" s="7"/>
      <c r="M2139" s="8"/>
      <c r="N2139" s="9"/>
    </row>
    <row r="2140" spans="1:14" x14ac:dyDescent="0.35">
      <c r="A2140" s="1"/>
      <c r="B2140" s="2"/>
      <c r="C2140" s="3"/>
      <c r="D2140" s="4"/>
      <c r="E2140" s="5"/>
      <c r="F2140" s="3"/>
      <c r="G2140" s="6"/>
      <c r="H2140" s="3"/>
      <c r="I2140" s="3"/>
      <c r="J2140" s="7"/>
      <c r="K2140" s="3"/>
      <c r="L2140" s="7"/>
      <c r="M2140" s="8"/>
      <c r="N2140" s="9"/>
    </row>
    <row r="2141" spans="1:14" x14ac:dyDescent="0.35">
      <c r="A2141" s="1"/>
      <c r="B2141" s="2"/>
      <c r="C2141" s="3"/>
      <c r="D2141" s="4"/>
      <c r="E2141" s="5"/>
      <c r="F2141" s="3"/>
      <c r="G2141" s="6"/>
      <c r="H2141" s="3"/>
      <c r="I2141" s="3"/>
      <c r="J2141" s="7"/>
      <c r="K2141" s="3"/>
      <c r="L2141" s="7"/>
      <c r="M2141" s="8"/>
      <c r="N2141" s="9"/>
    </row>
    <row r="2142" spans="1:14" x14ac:dyDescent="0.35">
      <c r="A2142" s="1"/>
      <c r="B2142" s="2"/>
      <c r="C2142" s="3"/>
      <c r="D2142" s="4"/>
      <c r="E2142" s="5"/>
      <c r="F2142" s="3"/>
      <c r="G2142" s="6"/>
      <c r="H2142" s="3"/>
      <c r="I2142" s="3"/>
      <c r="J2142" s="7"/>
      <c r="K2142" s="3"/>
      <c r="L2142" s="7"/>
      <c r="M2142" s="8"/>
      <c r="N2142" s="9"/>
    </row>
    <row r="2143" spans="1:14" x14ac:dyDescent="0.35">
      <c r="A2143" s="1"/>
      <c r="B2143" s="2"/>
      <c r="C2143" s="3"/>
      <c r="D2143" s="4"/>
      <c r="E2143" s="5"/>
      <c r="F2143" s="3"/>
      <c r="G2143" s="6"/>
      <c r="H2143" s="3"/>
      <c r="I2143" s="3"/>
      <c r="J2143" s="7"/>
      <c r="K2143" s="3"/>
      <c r="L2143" s="7"/>
      <c r="M2143" s="8"/>
      <c r="N2143" s="9"/>
    </row>
    <row r="2144" spans="1:14" x14ac:dyDescent="0.35">
      <c r="A2144" s="1"/>
      <c r="B2144" s="2"/>
      <c r="C2144" s="3"/>
      <c r="D2144" s="4"/>
      <c r="E2144" s="5"/>
      <c r="F2144" s="3"/>
      <c r="G2144" s="6"/>
      <c r="H2144" s="3"/>
      <c r="I2144" s="3"/>
      <c r="J2144" s="7"/>
      <c r="K2144" s="3"/>
      <c r="L2144" s="7"/>
      <c r="M2144" s="8"/>
      <c r="N2144" s="9"/>
    </row>
    <row r="2145" spans="1:14" x14ac:dyDescent="0.35">
      <c r="A2145" s="1"/>
      <c r="B2145" s="2"/>
      <c r="C2145" s="3"/>
      <c r="D2145" s="4"/>
      <c r="E2145" s="5"/>
      <c r="F2145" s="3"/>
      <c r="G2145" s="6"/>
      <c r="H2145" s="3"/>
      <c r="I2145" s="3"/>
      <c r="J2145" s="7"/>
      <c r="K2145" s="3"/>
      <c r="L2145" s="7"/>
      <c r="M2145" s="8"/>
      <c r="N2145" s="9"/>
    </row>
    <row r="2146" spans="1:14" x14ac:dyDescent="0.35">
      <c r="A2146" s="1"/>
      <c r="B2146" s="2"/>
      <c r="C2146" s="3"/>
      <c r="D2146" s="4"/>
      <c r="E2146" s="5"/>
      <c r="F2146" s="3"/>
      <c r="G2146" s="6"/>
      <c r="H2146" s="3"/>
      <c r="I2146" s="3"/>
      <c r="J2146" s="7"/>
      <c r="K2146" s="3"/>
      <c r="L2146" s="7"/>
      <c r="M2146" s="8"/>
      <c r="N2146" s="9"/>
    </row>
    <row r="2147" spans="1:14" x14ac:dyDescent="0.35">
      <c r="A2147" s="1"/>
      <c r="B2147" s="2"/>
      <c r="C2147" s="3"/>
      <c r="D2147" s="4"/>
      <c r="E2147" s="5"/>
      <c r="F2147" s="3"/>
      <c r="G2147" s="6"/>
      <c r="H2147" s="3"/>
      <c r="I2147" s="3"/>
      <c r="J2147" s="7"/>
      <c r="K2147" s="3"/>
      <c r="L2147" s="7"/>
      <c r="M2147" s="8"/>
      <c r="N2147" s="9"/>
    </row>
    <row r="2148" spans="1:14" x14ac:dyDescent="0.35">
      <c r="A2148" s="1"/>
      <c r="B2148" s="2"/>
      <c r="C2148" s="3"/>
      <c r="D2148" s="4"/>
      <c r="E2148" s="5"/>
      <c r="F2148" s="3"/>
      <c r="G2148" s="6"/>
      <c r="H2148" s="3"/>
      <c r="I2148" s="3"/>
      <c r="J2148" s="7"/>
      <c r="K2148" s="3"/>
      <c r="L2148" s="7"/>
      <c r="M2148" s="8"/>
      <c r="N2148" s="9"/>
    </row>
    <row r="2149" spans="1:14" x14ac:dyDescent="0.35">
      <c r="A2149" s="1"/>
      <c r="B2149" s="2"/>
      <c r="C2149" s="3"/>
      <c r="D2149" s="4"/>
      <c r="E2149" s="5"/>
      <c r="F2149" s="3"/>
      <c r="G2149" s="6"/>
      <c r="H2149" s="3"/>
      <c r="I2149" s="3"/>
      <c r="J2149" s="7"/>
      <c r="K2149" s="3"/>
      <c r="L2149" s="7"/>
      <c r="M2149" s="8"/>
      <c r="N2149" s="9"/>
    </row>
    <row r="2150" spans="1:14" x14ac:dyDescent="0.35">
      <c r="A2150" s="1"/>
      <c r="B2150" s="2"/>
      <c r="C2150" s="3"/>
      <c r="D2150" s="4"/>
      <c r="E2150" s="5"/>
      <c r="F2150" s="3"/>
      <c r="G2150" s="6"/>
      <c r="H2150" s="3"/>
      <c r="I2150" s="3"/>
      <c r="J2150" s="7"/>
      <c r="K2150" s="3"/>
      <c r="L2150" s="7"/>
      <c r="M2150" s="8"/>
      <c r="N2150" s="9"/>
    </row>
    <row r="2151" spans="1:14" x14ac:dyDescent="0.35">
      <c r="A2151" s="1"/>
      <c r="B2151" s="2"/>
      <c r="C2151" s="3"/>
      <c r="D2151" s="4"/>
      <c r="E2151" s="5"/>
      <c r="F2151" s="3"/>
      <c r="G2151" s="6"/>
      <c r="H2151" s="3"/>
      <c r="I2151" s="3"/>
      <c r="J2151" s="7"/>
      <c r="K2151" s="3"/>
      <c r="L2151" s="7"/>
      <c r="M2151" s="8"/>
      <c r="N2151" s="9"/>
    </row>
    <row r="2152" spans="1:14" x14ac:dyDescent="0.35">
      <c r="A2152" s="1"/>
      <c r="B2152" s="2"/>
      <c r="C2152" s="3"/>
      <c r="D2152" s="4"/>
      <c r="E2152" s="5"/>
      <c r="F2152" s="3"/>
      <c r="G2152" s="6"/>
      <c r="H2152" s="3"/>
      <c r="I2152" s="3"/>
      <c r="J2152" s="7"/>
      <c r="K2152" s="3"/>
      <c r="L2152" s="7"/>
      <c r="M2152" s="8"/>
      <c r="N2152" s="9"/>
    </row>
    <row r="2153" spans="1:14" x14ac:dyDescent="0.35">
      <c r="A2153" s="1"/>
      <c r="B2153" s="2"/>
      <c r="C2153" s="3"/>
      <c r="D2153" s="4"/>
      <c r="E2153" s="5"/>
      <c r="F2153" s="3"/>
      <c r="G2153" s="6"/>
      <c r="H2153" s="3"/>
      <c r="I2153" s="3"/>
      <c r="J2153" s="7"/>
      <c r="K2153" s="3"/>
      <c r="L2153" s="7"/>
      <c r="M2153" s="8"/>
      <c r="N2153" s="9"/>
    </row>
    <row r="2154" spans="1:14" x14ac:dyDescent="0.35">
      <c r="A2154" s="1"/>
      <c r="B2154" s="2"/>
      <c r="C2154" s="3"/>
      <c r="D2154" s="4"/>
      <c r="E2154" s="5"/>
      <c r="F2154" s="3"/>
      <c r="G2154" s="6"/>
      <c r="H2154" s="3"/>
      <c r="I2154" s="3"/>
      <c r="J2154" s="7"/>
      <c r="K2154" s="3"/>
      <c r="L2154" s="7"/>
      <c r="M2154" s="8"/>
      <c r="N2154" s="9"/>
    </row>
    <row r="2155" spans="1:14" x14ac:dyDescent="0.35">
      <c r="A2155" s="1"/>
      <c r="B2155" s="2"/>
      <c r="C2155" s="3"/>
      <c r="D2155" s="4"/>
      <c r="E2155" s="5"/>
      <c r="F2155" s="3"/>
      <c r="G2155" s="6"/>
      <c r="H2155" s="3"/>
      <c r="I2155" s="3"/>
      <c r="J2155" s="7"/>
      <c r="K2155" s="3"/>
      <c r="L2155" s="7"/>
      <c r="M2155" s="8"/>
      <c r="N2155" s="9"/>
    </row>
    <row r="2156" spans="1:14" x14ac:dyDescent="0.35">
      <c r="A2156" s="1"/>
      <c r="B2156" s="2"/>
      <c r="C2156" s="3"/>
      <c r="D2156" s="4"/>
      <c r="E2156" s="5"/>
      <c r="F2156" s="3"/>
      <c r="G2156" s="6"/>
      <c r="H2156" s="3"/>
      <c r="I2156" s="3"/>
      <c r="J2156" s="7"/>
      <c r="K2156" s="3"/>
      <c r="L2156" s="7"/>
      <c r="M2156" s="8"/>
      <c r="N2156" s="9"/>
    </row>
    <row r="2157" spans="1:14" x14ac:dyDescent="0.35">
      <c r="A2157" s="1"/>
      <c r="B2157" s="2"/>
      <c r="C2157" s="3"/>
      <c r="D2157" s="4"/>
      <c r="E2157" s="5"/>
      <c r="F2157" s="3"/>
      <c r="G2157" s="6"/>
      <c r="H2157" s="3"/>
      <c r="I2157" s="3"/>
      <c r="J2157" s="7"/>
      <c r="K2157" s="3"/>
      <c r="L2157" s="7"/>
      <c r="M2157" s="8"/>
      <c r="N2157" s="9"/>
    </row>
    <row r="2158" spans="1:14" x14ac:dyDescent="0.35">
      <c r="A2158" s="1"/>
      <c r="B2158" s="2"/>
      <c r="C2158" s="3"/>
      <c r="D2158" s="4"/>
      <c r="E2158" s="5"/>
      <c r="F2158" s="3"/>
      <c r="G2158" s="6"/>
      <c r="H2158" s="3"/>
      <c r="I2158" s="3"/>
      <c r="J2158" s="7"/>
      <c r="K2158" s="3"/>
      <c r="L2158" s="7"/>
      <c r="M2158" s="8"/>
      <c r="N2158" s="9"/>
    </row>
    <row r="2159" spans="1:14" x14ac:dyDescent="0.35">
      <c r="A2159" s="1"/>
      <c r="B2159" s="2"/>
      <c r="C2159" s="3"/>
      <c r="D2159" s="4"/>
      <c r="E2159" s="5"/>
      <c r="F2159" s="3"/>
      <c r="G2159" s="6"/>
      <c r="H2159" s="3"/>
      <c r="I2159" s="3"/>
      <c r="J2159" s="7"/>
      <c r="K2159" s="3"/>
      <c r="L2159" s="7"/>
      <c r="M2159" s="8"/>
      <c r="N2159" s="9"/>
    </row>
    <row r="2160" spans="1:14" x14ac:dyDescent="0.35">
      <c r="A2160" s="1"/>
      <c r="B2160" s="2"/>
      <c r="C2160" s="3"/>
      <c r="D2160" s="4"/>
      <c r="E2160" s="5"/>
      <c r="F2160" s="3"/>
      <c r="G2160" s="6"/>
      <c r="H2160" s="3"/>
      <c r="I2160" s="3"/>
      <c r="J2160" s="7"/>
      <c r="K2160" s="3"/>
      <c r="L2160" s="7"/>
      <c r="M2160" s="8"/>
      <c r="N2160" s="9"/>
    </row>
    <row r="2161" spans="1:14" x14ac:dyDescent="0.35">
      <c r="A2161" s="1"/>
      <c r="B2161" s="2"/>
      <c r="C2161" s="3"/>
      <c r="D2161" s="4"/>
      <c r="E2161" s="5"/>
      <c r="F2161" s="3"/>
      <c r="G2161" s="6"/>
      <c r="H2161" s="3"/>
      <c r="I2161" s="3"/>
      <c r="J2161" s="7"/>
      <c r="K2161" s="3"/>
      <c r="L2161" s="7"/>
      <c r="M2161" s="8"/>
      <c r="N2161" s="9"/>
    </row>
    <row r="2162" spans="1:14" x14ac:dyDescent="0.35">
      <c r="A2162" s="1"/>
      <c r="B2162" s="2"/>
      <c r="C2162" s="3"/>
      <c r="D2162" s="4"/>
      <c r="E2162" s="5"/>
      <c r="F2162" s="3"/>
      <c r="G2162" s="6"/>
      <c r="H2162" s="3"/>
      <c r="I2162" s="3"/>
      <c r="J2162" s="7"/>
      <c r="K2162" s="3"/>
      <c r="L2162" s="7"/>
      <c r="M2162" s="8"/>
      <c r="N2162" s="9"/>
    </row>
    <row r="2163" spans="1:14" x14ac:dyDescent="0.35">
      <c r="A2163" s="1"/>
      <c r="B2163" s="2"/>
      <c r="C2163" s="3"/>
      <c r="D2163" s="4"/>
      <c r="E2163" s="5"/>
      <c r="F2163" s="3"/>
      <c r="G2163" s="6"/>
      <c r="H2163" s="3"/>
      <c r="I2163" s="3"/>
      <c r="J2163" s="7"/>
      <c r="K2163" s="3"/>
      <c r="L2163" s="7"/>
      <c r="M2163" s="8"/>
      <c r="N2163" s="9"/>
    </row>
    <row r="2164" spans="1:14" x14ac:dyDescent="0.35">
      <c r="A2164" s="1"/>
      <c r="B2164" s="2"/>
      <c r="C2164" s="3"/>
      <c r="D2164" s="4"/>
      <c r="E2164" s="5"/>
      <c r="F2164" s="3"/>
      <c r="G2164" s="6"/>
      <c r="H2164" s="3"/>
      <c r="I2164" s="3"/>
      <c r="J2164" s="7"/>
      <c r="K2164" s="3"/>
      <c r="L2164" s="7"/>
      <c r="M2164" s="8"/>
      <c r="N2164" s="9"/>
    </row>
    <row r="2165" spans="1:14" x14ac:dyDescent="0.35">
      <c r="A2165" s="1"/>
      <c r="B2165" s="2"/>
      <c r="C2165" s="3"/>
      <c r="D2165" s="4"/>
      <c r="E2165" s="5"/>
      <c r="F2165" s="3"/>
      <c r="G2165" s="6"/>
      <c r="H2165" s="3"/>
      <c r="I2165" s="3"/>
      <c r="J2165" s="7"/>
      <c r="K2165" s="3"/>
      <c r="L2165" s="7"/>
      <c r="M2165" s="8"/>
      <c r="N2165" s="9"/>
    </row>
    <row r="2166" spans="1:14" x14ac:dyDescent="0.35">
      <c r="A2166" s="1"/>
      <c r="B2166" s="2"/>
      <c r="C2166" s="3"/>
      <c r="D2166" s="4"/>
      <c r="E2166" s="5"/>
      <c r="F2166" s="3"/>
      <c r="G2166" s="6"/>
      <c r="H2166" s="3"/>
      <c r="I2166" s="3"/>
      <c r="J2166" s="7"/>
      <c r="K2166" s="3"/>
      <c r="L2166" s="7"/>
      <c r="M2166" s="8"/>
      <c r="N2166" s="9"/>
    </row>
    <row r="2167" spans="1:14" x14ac:dyDescent="0.35">
      <c r="A2167" s="1"/>
      <c r="B2167" s="2"/>
      <c r="C2167" s="3"/>
      <c r="D2167" s="4"/>
      <c r="E2167" s="5"/>
      <c r="F2167" s="3"/>
      <c r="G2167" s="6"/>
      <c r="H2167" s="3"/>
      <c r="I2167" s="3"/>
      <c r="J2167" s="7"/>
      <c r="K2167" s="3"/>
      <c r="L2167" s="7"/>
      <c r="M2167" s="8"/>
      <c r="N2167" s="9"/>
    </row>
    <row r="2168" spans="1:14" x14ac:dyDescent="0.35">
      <c r="A2168" s="1"/>
      <c r="B2168" s="2"/>
      <c r="C2168" s="3"/>
      <c r="D2168" s="4"/>
      <c r="E2168" s="5"/>
      <c r="F2168" s="3"/>
      <c r="G2168" s="6"/>
      <c r="H2168" s="3"/>
      <c r="I2168" s="3"/>
      <c r="J2168" s="7"/>
      <c r="K2168" s="3"/>
      <c r="L2168" s="7"/>
      <c r="M2168" s="8"/>
      <c r="N2168" s="9"/>
    </row>
    <row r="2169" spans="1:14" x14ac:dyDescent="0.35">
      <c r="A2169" s="1"/>
      <c r="B2169" s="2"/>
      <c r="C2169" s="3"/>
      <c r="D2169" s="4"/>
      <c r="E2169" s="5"/>
      <c r="F2169" s="3"/>
      <c r="G2169" s="6"/>
      <c r="H2169" s="3"/>
      <c r="I2169" s="3"/>
      <c r="J2169" s="7"/>
      <c r="K2169" s="3"/>
      <c r="L2169" s="7"/>
      <c r="M2169" s="8"/>
      <c r="N2169" s="9"/>
    </row>
    <row r="2170" spans="1:14" x14ac:dyDescent="0.35">
      <c r="A2170" s="1"/>
      <c r="B2170" s="2"/>
      <c r="C2170" s="3"/>
      <c r="D2170" s="4"/>
      <c r="E2170" s="5"/>
      <c r="F2170" s="3"/>
      <c r="G2170" s="6"/>
      <c r="H2170" s="3"/>
      <c r="I2170" s="3"/>
      <c r="J2170" s="7"/>
      <c r="K2170" s="3"/>
      <c r="L2170" s="7"/>
      <c r="M2170" s="8"/>
      <c r="N2170" s="9"/>
    </row>
    <row r="2171" spans="1:14" x14ac:dyDescent="0.35">
      <c r="A2171" s="1"/>
      <c r="B2171" s="2"/>
      <c r="C2171" s="3"/>
      <c r="D2171" s="4"/>
      <c r="E2171" s="5"/>
      <c r="F2171" s="3"/>
      <c r="G2171" s="6"/>
      <c r="H2171" s="3"/>
      <c r="I2171" s="3"/>
      <c r="J2171" s="7"/>
      <c r="K2171" s="3"/>
      <c r="L2171" s="7"/>
      <c r="M2171" s="8"/>
      <c r="N2171" s="9"/>
    </row>
    <row r="2172" spans="1:14" x14ac:dyDescent="0.35">
      <c r="A2172" s="1"/>
      <c r="B2172" s="2"/>
      <c r="C2172" s="3"/>
      <c r="D2172" s="4"/>
      <c r="E2172" s="5"/>
      <c r="F2172" s="3"/>
      <c r="G2172" s="6"/>
      <c r="H2172" s="3"/>
      <c r="I2172" s="3"/>
      <c r="J2172" s="7"/>
      <c r="K2172" s="3"/>
      <c r="L2172" s="7"/>
      <c r="M2172" s="8"/>
      <c r="N2172" s="9"/>
    </row>
    <row r="2173" spans="1:14" x14ac:dyDescent="0.35">
      <c r="A2173" s="1"/>
      <c r="B2173" s="2"/>
      <c r="C2173" s="3"/>
      <c r="D2173" s="4"/>
      <c r="E2173" s="5"/>
      <c r="F2173" s="3"/>
      <c r="G2173" s="6"/>
      <c r="H2173" s="3"/>
      <c r="I2173" s="3"/>
      <c r="J2173" s="7"/>
      <c r="K2173" s="3"/>
      <c r="L2173" s="7"/>
      <c r="M2173" s="8"/>
      <c r="N2173" s="9"/>
    </row>
    <row r="2174" spans="1:14" x14ac:dyDescent="0.35">
      <c r="A2174" s="1"/>
      <c r="B2174" s="2"/>
      <c r="C2174" s="3"/>
      <c r="D2174" s="4"/>
      <c r="E2174" s="5"/>
      <c r="F2174" s="3"/>
      <c r="G2174" s="6"/>
      <c r="H2174" s="3"/>
      <c r="I2174" s="3"/>
      <c r="J2174" s="7"/>
      <c r="K2174" s="3"/>
      <c r="L2174" s="7"/>
      <c r="M2174" s="8"/>
      <c r="N2174" s="9"/>
    </row>
    <row r="2175" spans="1:14" x14ac:dyDescent="0.35">
      <c r="A2175" s="1"/>
      <c r="B2175" s="2"/>
      <c r="C2175" s="3"/>
      <c r="D2175" s="4"/>
      <c r="E2175" s="5"/>
      <c r="F2175" s="3"/>
      <c r="G2175" s="6"/>
      <c r="H2175" s="3"/>
      <c r="I2175" s="3"/>
      <c r="J2175" s="7"/>
      <c r="K2175" s="3"/>
      <c r="L2175" s="7"/>
      <c r="M2175" s="8"/>
      <c r="N2175" s="9"/>
    </row>
    <row r="2176" spans="1:14" x14ac:dyDescent="0.35">
      <c r="A2176" s="1"/>
      <c r="B2176" s="2"/>
      <c r="C2176" s="3"/>
      <c r="D2176" s="4"/>
      <c r="E2176" s="5"/>
      <c r="F2176" s="3"/>
      <c r="G2176" s="6"/>
      <c r="H2176" s="3"/>
      <c r="I2176" s="3"/>
      <c r="J2176" s="7"/>
      <c r="K2176" s="3"/>
      <c r="L2176" s="7"/>
      <c r="M2176" s="8"/>
      <c r="N2176" s="9"/>
    </row>
    <row r="2177" spans="1:14" x14ac:dyDescent="0.35">
      <c r="A2177" s="1"/>
      <c r="B2177" s="2"/>
      <c r="C2177" s="3"/>
      <c r="D2177" s="4"/>
      <c r="E2177" s="5"/>
      <c r="F2177" s="3"/>
      <c r="G2177" s="6"/>
      <c r="H2177" s="3"/>
      <c r="I2177" s="3"/>
      <c r="J2177" s="7"/>
      <c r="K2177" s="3"/>
      <c r="L2177" s="7"/>
      <c r="M2177" s="8"/>
      <c r="N2177" s="9"/>
    </row>
    <row r="2178" spans="1:14" x14ac:dyDescent="0.35">
      <c r="A2178" s="1"/>
      <c r="B2178" s="2"/>
      <c r="C2178" s="3"/>
      <c r="D2178" s="4"/>
      <c r="E2178" s="5"/>
      <c r="F2178" s="3"/>
      <c r="G2178" s="6"/>
      <c r="H2178" s="3"/>
      <c r="I2178" s="3"/>
      <c r="J2178" s="7"/>
      <c r="K2178" s="3"/>
      <c r="L2178" s="7"/>
      <c r="M2178" s="8"/>
      <c r="N2178" s="9"/>
    </row>
    <row r="2179" spans="1:14" x14ac:dyDescent="0.35">
      <c r="A2179" s="1"/>
      <c r="B2179" s="2"/>
      <c r="C2179" s="3"/>
      <c r="D2179" s="4"/>
      <c r="E2179" s="5"/>
      <c r="F2179" s="3"/>
      <c r="G2179" s="6"/>
      <c r="H2179" s="3"/>
      <c r="I2179" s="3"/>
      <c r="J2179" s="7"/>
      <c r="K2179" s="3"/>
      <c r="L2179" s="7"/>
      <c r="M2179" s="8"/>
      <c r="N2179" s="9"/>
    </row>
    <row r="2180" spans="1:14" x14ac:dyDescent="0.35">
      <c r="A2180" s="1"/>
      <c r="B2180" s="2"/>
      <c r="C2180" s="3"/>
      <c r="D2180" s="4"/>
      <c r="E2180" s="5"/>
      <c r="F2180" s="3"/>
      <c r="G2180" s="6"/>
      <c r="H2180" s="3"/>
      <c r="I2180" s="3"/>
      <c r="J2180" s="7"/>
      <c r="K2180" s="3"/>
      <c r="L2180" s="7"/>
      <c r="M2180" s="8"/>
      <c r="N2180" s="9"/>
    </row>
    <row r="2181" spans="1:14" x14ac:dyDescent="0.35">
      <c r="A2181" s="1"/>
      <c r="B2181" s="2"/>
      <c r="C2181" s="3"/>
      <c r="D2181" s="4"/>
      <c r="E2181" s="5"/>
      <c r="F2181" s="3"/>
      <c r="G2181" s="6"/>
      <c r="H2181" s="3"/>
      <c r="I2181" s="3"/>
      <c r="J2181" s="7"/>
      <c r="K2181" s="3"/>
      <c r="L2181" s="7"/>
      <c r="M2181" s="8"/>
      <c r="N2181" s="9"/>
    </row>
    <row r="2182" spans="1:14" x14ac:dyDescent="0.35">
      <c r="A2182" s="1"/>
      <c r="B2182" s="2"/>
      <c r="C2182" s="3"/>
      <c r="D2182" s="4"/>
      <c r="E2182" s="5"/>
      <c r="F2182" s="3"/>
      <c r="G2182" s="6"/>
      <c r="H2182" s="3"/>
      <c r="I2182" s="3"/>
      <c r="J2182" s="7"/>
      <c r="K2182" s="3"/>
      <c r="L2182" s="7"/>
      <c r="M2182" s="8"/>
      <c r="N2182" s="9"/>
    </row>
    <row r="2183" spans="1:14" x14ac:dyDescent="0.35">
      <c r="A2183" s="1"/>
      <c r="B2183" s="2"/>
      <c r="C2183" s="3"/>
      <c r="D2183" s="4"/>
      <c r="E2183" s="5"/>
      <c r="F2183" s="3"/>
      <c r="G2183" s="6"/>
      <c r="H2183" s="3"/>
      <c r="I2183" s="3"/>
      <c r="J2183" s="7"/>
      <c r="K2183" s="3"/>
      <c r="L2183" s="7"/>
      <c r="M2183" s="8"/>
      <c r="N2183" s="9"/>
    </row>
    <row r="2184" spans="1:14" x14ac:dyDescent="0.35">
      <c r="A2184" s="1"/>
      <c r="B2184" s="2"/>
      <c r="C2184" s="3"/>
      <c r="D2184" s="4"/>
      <c r="E2184" s="5"/>
      <c r="F2184" s="3"/>
      <c r="G2184" s="6"/>
      <c r="H2184" s="3"/>
      <c r="I2184" s="3"/>
      <c r="J2184" s="7"/>
      <c r="K2184" s="3"/>
      <c r="L2184" s="7"/>
      <c r="M2184" s="8"/>
      <c r="N2184" s="9"/>
    </row>
    <row r="2185" spans="1:14" x14ac:dyDescent="0.35">
      <c r="A2185" s="1"/>
      <c r="B2185" s="2"/>
      <c r="C2185" s="3"/>
      <c r="D2185" s="4"/>
      <c r="E2185" s="5"/>
      <c r="F2185" s="3"/>
      <c r="G2185" s="6"/>
      <c r="H2185" s="3"/>
      <c r="I2185" s="3"/>
      <c r="J2185" s="7"/>
      <c r="K2185" s="3"/>
      <c r="L2185" s="7"/>
      <c r="M2185" s="8"/>
      <c r="N2185" s="9"/>
    </row>
    <row r="2186" spans="1:14" x14ac:dyDescent="0.35">
      <c r="A2186" s="1"/>
      <c r="B2186" s="2"/>
      <c r="C2186" s="3"/>
      <c r="D2186" s="4"/>
      <c r="E2186" s="5"/>
      <c r="F2186" s="3"/>
      <c r="G2186" s="6"/>
      <c r="H2186" s="3"/>
      <c r="I2186" s="3"/>
      <c r="J2186" s="7"/>
      <c r="K2186" s="3"/>
      <c r="L2186" s="7"/>
      <c r="M2186" s="8"/>
      <c r="N2186" s="9"/>
    </row>
    <row r="2187" spans="1:14" x14ac:dyDescent="0.35">
      <c r="A2187" s="1"/>
      <c r="B2187" s="2"/>
      <c r="C2187" s="3"/>
      <c r="D2187" s="4"/>
      <c r="E2187" s="5"/>
      <c r="F2187" s="3"/>
      <c r="G2187" s="6"/>
      <c r="H2187" s="3"/>
      <c r="I2187" s="3"/>
      <c r="J2187" s="7"/>
      <c r="K2187" s="3"/>
      <c r="L2187" s="7"/>
      <c r="M2187" s="8"/>
      <c r="N2187" s="9"/>
    </row>
    <row r="2188" spans="1:14" x14ac:dyDescent="0.35">
      <c r="A2188" s="1"/>
      <c r="B2188" s="2"/>
      <c r="C2188" s="3"/>
      <c r="D2188" s="4"/>
      <c r="E2188" s="5"/>
      <c r="F2188" s="3"/>
      <c r="G2188" s="6"/>
      <c r="H2188" s="3"/>
      <c r="I2188" s="3"/>
      <c r="J2188" s="7"/>
      <c r="K2188" s="3"/>
      <c r="L2188" s="7"/>
      <c r="M2188" s="8"/>
      <c r="N2188" s="9"/>
    </row>
    <row r="2189" spans="1:14" x14ac:dyDescent="0.35">
      <c r="A2189" s="1"/>
      <c r="B2189" s="2"/>
      <c r="C2189" s="3"/>
      <c r="D2189" s="4"/>
      <c r="E2189" s="5"/>
      <c r="F2189" s="3"/>
      <c r="G2189" s="6"/>
      <c r="H2189" s="3"/>
      <c r="I2189" s="3"/>
      <c r="J2189" s="7"/>
      <c r="K2189" s="3"/>
      <c r="L2189" s="7"/>
      <c r="M2189" s="8"/>
      <c r="N2189" s="9"/>
    </row>
    <row r="2190" spans="1:14" x14ac:dyDescent="0.35">
      <c r="A2190" s="1"/>
      <c r="B2190" s="2"/>
      <c r="C2190" s="3"/>
      <c r="D2190" s="4"/>
      <c r="E2190" s="5"/>
      <c r="F2190" s="3"/>
      <c r="G2190" s="6"/>
      <c r="H2190" s="3"/>
      <c r="I2190" s="3"/>
      <c r="J2190" s="7"/>
      <c r="K2190" s="3"/>
      <c r="L2190" s="7"/>
      <c r="M2190" s="8"/>
      <c r="N2190" s="9"/>
    </row>
    <row r="2191" spans="1:14" x14ac:dyDescent="0.35">
      <c r="A2191" s="1"/>
      <c r="B2191" s="2"/>
      <c r="C2191" s="3"/>
      <c r="D2191" s="4"/>
      <c r="E2191" s="5"/>
      <c r="F2191" s="3"/>
      <c r="G2191" s="6"/>
      <c r="H2191" s="3"/>
      <c r="I2191" s="3"/>
      <c r="J2191" s="7"/>
      <c r="K2191" s="3"/>
      <c r="L2191" s="7"/>
      <c r="M2191" s="8"/>
      <c r="N2191" s="9"/>
    </row>
    <row r="2192" spans="1:14" x14ac:dyDescent="0.35">
      <c r="A2192" s="1"/>
      <c r="B2192" s="2"/>
      <c r="C2192" s="3"/>
      <c r="D2192" s="4"/>
      <c r="E2192" s="5"/>
      <c r="F2192" s="3"/>
      <c r="G2192" s="6"/>
      <c r="H2192" s="3"/>
      <c r="I2192" s="3"/>
      <c r="J2192" s="7"/>
      <c r="K2192" s="3"/>
      <c r="L2192" s="7"/>
      <c r="M2192" s="8"/>
      <c r="N2192" s="9"/>
    </row>
    <row r="2193" spans="1:14" x14ac:dyDescent="0.35">
      <c r="A2193" s="1"/>
      <c r="B2193" s="2"/>
      <c r="C2193" s="3"/>
      <c r="D2193" s="4"/>
      <c r="E2193" s="5"/>
      <c r="F2193" s="3"/>
      <c r="G2193" s="6"/>
      <c r="H2193" s="3"/>
      <c r="I2193" s="3"/>
      <c r="J2193" s="7"/>
      <c r="K2193" s="3"/>
      <c r="L2193" s="7"/>
      <c r="M2193" s="8"/>
      <c r="N2193" s="9"/>
    </row>
    <row r="2194" spans="1:14" x14ac:dyDescent="0.35">
      <c r="A2194" s="1"/>
      <c r="B2194" s="2"/>
      <c r="C2194" s="3"/>
      <c r="D2194" s="4"/>
      <c r="E2194" s="5"/>
      <c r="F2194" s="3"/>
      <c r="G2194" s="6"/>
      <c r="H2194" s="3"/>
      <c r="I2194" s="3"/>
      <c r="J2194" s="7"/>
      <c r="K2194" s="3"/>
      <c r="L2194" s="7"/>
      <c r="M2194" s="8"/>
      <c r="N2194" s="9"/>
    </row>
    <row r="2195" spans="1:14" x14ac:dyDescent="0.35">
      <c r="A2195" s="1"/>
      <c r="B2195" s="2"/>
      <c r="C2195" s="3"/>
      <c r="D2195" s="4"/>
      <c r="E2195" s="5"/>
      <c r="F2195" s="3"/>
      <c r="G2195" s="6"/>
      <c r="H2195" s="3"/>
      <c r="I2195" s="3"/>
      <c r="J2195" s="7"/>
      <c r="K2195" s="3"/>
      <c r="L2195" s="7"/>
      <c r="M2195" s="8"/>
      <c r="N2195" s="9"/>
    </row>
    <row r="2196" spans="1:14" x14ac:dyDescent="0.35">
      <c r="A2196" s="1"/>
      <c r="B2196" s="2"/>
      <c r="C2196" s="3"/>
      <c r="D2196" s="4"/>
      <c r="E2196" s="5"/>
      <c r="F2196" s="3"/>
      <c r="G2196" s="6"/>
      <c r="H2196" s="3"/>
      <c r="I2196" s="3"/>
      <c r="J2196" s="7"/>
      <c r="K2196" s="3"/>
      <c r="L2196" s="7"/>
      <c r="M2196" s="8"/>
      <c r="N2196" s="9"/>
    </row>
    <row r="2197" spans="1:14" x14ac:dyDescent="0.35">
      <c r="A2197" s="1"/>
      <c r="B2197" s="2"/>
      <c r="C2197" s="3"/>
      <c r="D2197" s="4"/>
      <c r="E2197" s="5"/>
      <c r="F2197" s="3"/>
      <c r="G2197" s="6"/>
      <c r="H2197" s="3"/>
      <c r="I2197" s="3"/>
      <c r="J2197" s="7"/>
      <c r="K2197" s="3"/>
      <c r="L2197" s="7"/>
      <c r="M2197" s="8"/>
      <c r="N2197" s="9"/>
    </row>
    <row r="2198" spans="1:14" x14ac:dyDescent="0.35">
      <c r="A2198" s="1"/>
      <c r="B2198" s="2"/>
      <c r="C2198" s="3"/>
      <c r="D2198" s="4"/>
      <c r="E2198" s="5"/>
      <c r="F2198" s="3"/>
      <c r="G2198" s="6"/>
      <c r="H2198" s="3"/>
      <c r="I2198" s="3"/>
      <c r="J2198" s="7"/>
      <c r="K2198" s="3"/>
      <c r="L2198" s="7"/>
      <c r="M2198" s="8"/>
      <c r="N2198" s="9"/>
    </row>
    <row r="2199" spans="1:14" x14ac:dyDescent="0.35">
      <c r="A2199" s="1"/>
      <c r="B2199" s="2"/>
      <c r="C2199" s="3"/>
      <c r="D2199" s="4"/>
      <c r="E2199" s="5"/>
      <c r="F2199" s="3"/>
      <c r="G2199" s="6"/>
      <c r="H2199" s="3"/>
      <c r="I2199" s="3"/>
      <c r="J2199" s="7"/>
      <c r="K2199" s="3"/>
      <c r="L2199" s="7"/>
      <c r="M2199" s="8"/>
      <c r="N2199" s="9"/>
    </row>
    <row r="2200" spans="1:14" x14ac:dyDescent="0.35">
      <c r="A2200" s="1"/>
      <c r="B2200" s="2"/>
      <c r="C2200" s="3"/>
      <c r="D2200" s="4"/>
      <c r="E2200" s="5"/>
      <c r="F2200" s="3"/>
      <c r="G2200" s="6"/>
      <c r="H2200" s="3"/>
      <c r="I2200" s="3"/>
      <c r="J2200" s="7"/>
      <c r="K2200" s="3"/>
      <c r="L2200" s="7"/>
      <c r="M2200" s="8"/>
      <c r="N2200" s="9"/>
    </row>
    <row r="2201" spans="1:14" x14ac:dyDescent="0.35">
      <c r="A2201" s="1"/>
      <c r="B2201" s="2"/>
      <c r="C2201" s="3"/>
      <c r="D2201" s="4"/>
      <c r="E2201" s="5"/>
      <c r="F2201" s="3"/>
      <c r="G2201" s="6"/>
      <c r="H2201" s="3"/>
      <c r="I2201" s="3"/>
      <c r="J2201" s="7"/>
      <c r="K2201" s="3"/>
      <c r="L2201" s="7"/>
      <c r="M2201" s="8"/>
      <c r="N2201" s="9"/>
    </row>
    <row r="2202" spans="1:14" x14ac:dyDescent="0.35">
      <c r="A2202" s="1"/>
      <c r="B2202" s="2"/>
      <c r="C2202" s="3"/>
      <c r="D2202" s="4"/>
      <c r="E2202" s="5"/>
      <c r="F2202" s="3"/>
      <c r="G2202" s="6"/>
      <c r="H2202" s="3"/>
      <c r="I2202" s="3"/>
      <c r="J2202" s="7"/>
      <c r="K2202" s="3"/>
      <c r="L2202" s="7"/>
      <c r="M2202" s="8"/>
      <c r="N2202" s="9"/>
    </row>
    <row r="2203" spans="1:14" x14ac:dyDescent="0.35">
      <c r="A2203" s="1"/>
      <c r="B2203" s="2"/>
      <c r="C2203" s="3"/>
      <c r="D2203" s="4"/>
      <c r="E2203" s="5"/>
      <c r="F2203" s="3"/>
      <c r="G2203" s="6"/>
      <c r="H2203" s="3"/>
      <c r="I2203" s="3"/>
      <c r="J2203" s="7"/>
      <c r="K2203" s="3"/>
      <c r="L2203" s="7"/>
      <c r="M2203" s="8"/>
      <c r="N2203" s="9"/>
    </row>
    <row r="2204" spans="1:14" x14ac:dyDescent="0.35">
      <c r="A2204" s="1"/>
      <c r="B2204" s="2"/>
      <c r="C2204" s="3"/>
      <c r="D2204" s="4"/>
      <c r="E2204" s="5"/>
      <c r="F2204" s="3"/>
      <c r="G2204" s="6"/>
      <c r="H2204" s="3"/>
      <c r="I2204" s="3"/>
      <c r="J2204" s="7"/>
      <c r="K2204" s="3"/>
      <c r="L2204" s="7"/>
      <c r="M2204" s="8"/>
      <c r="N2204" s="9"/>
    </row>
    <row r="2205" spans="1:14" x14ac:dyDescent="0.35">
      <c r="A2205" s="1"/>
      <c r="B2205" s="2"/>
      <c r="C2205" s="3"/>
      <c r="D2205" s="4"/>
      <c r="E2205" s="5"/>
      <c r="F2205" s="3"/>
      <c r="G2205" s="6"/>
      <c r="H2205" s="3"/>
      <c r="I2205" s="3"/>
      <c r="J2205" s="7"/>
      <c r="K2205" s="3"/>
      <c r="L2205" s="7"/>
      <c r="M2205" s="8"/>
      <c r="N2205" s="9"/>
    </row>
    <row r="2206" spans="1:14" x14ac:dyDescent="0.35">
      <c r="A2206" s="1"/>
      <c r="B2206" s="2"/>
      <c r="C2206" s="3"/>
      <c r="D2206" s="4"/>
      <c r="E2206" s="5"/>
      <c r="F2206" s="3"/>
      <c r="G2206" s="6"/>
      <c r="H2206" s="3"/>
      <c r="I2206" s="3"/>
      <c r="J2206" s="7"/>
      <c r="K2206" s="3"/>
      <c r="L2206" s="7"/>
      <c r="M2206" s="8"/>
      <c r="N2206" s="9"/>
    </row>
    <row r="2207" spans="1:14" x14ac:dyDescent="0.35">
      <c r="A2207" s="1"/>
      <c r="B2207" s="2"/>
      <c r="C2207" s="3"/>
      <c r="D2207" s="4"/>
      <c r="E2207" s="5"/>
      <c r="F2207" s="3"/>
      <c r="G2207" s="6"/>
      <c r="H2207" s="3"/>
      <c r="I2207" s="3"/>
      <c r="J2207" s="7"/>
      <c r="K2207" s="3"/>
      <c r="L2207" s="7"/>
      <c r="M2207" s="8"/>
      <c r="N2207" s="9"/>
    </row>
    <row r="2208" spans="1:14" x14ac:dyDescent="0.35">
      <c r="A2208" s="1"/>
      <c r="B2208" s="2"/>
      <c r="C2208" s="3"/>
      <c r="D2208" s="4"/>
      <c r="E2208" s="5"/>
      <c r="F2208" s="3"/>
      <c r="G2208" s="6"/>
      <c r="H2208" s="3"/>
      <c r="I2208" s="3"/>
      <c r="J2208" s="7"/>
      <c r="K2208" s="3"/>
      <c r="L2208" s="7"/>
      <c r="M2208" s="8"/>
      <c r="N2208" s="9"/>
    </row>
    <row r="2209" spans="1:14" x14ac:dyDescent="0.35">
      <c r="A2209" s="1"/>
      <c r="B2209" s="2"/>
      <c r="C2209" s="3"/>
      <c r="D2209" s="4"/>
      <c r="E2209" s="5"/>
      <c r="F2209" s="3"/>
      <c r="G2209" s="6"/>
      <c r="H2209" s="3"/>
      <c r="I2209" s="3"/>
      <c r="J2209" s="7"/>
      <c r="K2209" s="3"/>
      <c r="L2209" s="7"/>
      <c r="M2209" s="8"/>
      <c r="N2209" s="9"/>
    </row>
    <row r="2210" spans="1:14" x14ac:dyDescent="0.35">
      <c r="A2210" s="1"/>
      <c r="B2210" s="2"/>
      <c r="C2210" s="3"/>
      <c r="D2210" s="4"/>
      <c r="E2210" s="5"/>
      <c r="F2210" s="3"/>
      <c r="G2210" s="6"/>
      <c r="H2210" s="3"/>
      <c r="I2210" s="3"/>
      <c r="J2210" s="7"/>
      <c r="K2210" s="3"/>
      <c r="L2210" s="7"/>
      <c r="M2210" s="8"/>
      <c r="N2210" s="9"/>
    </row>
    <row r="2211" spans="1:14" x14ac:dyDescent="0.35">
      <c r="A2211" s="1"/>
      <c r="B2211" s="2"/>
      <c r="C2211" s="3"/>
      <c r="D2211" s="4"/>
      <c r="E2211" s="5"/>
      <c r="F2211" s="3"/>
      <c r="G2211" s="6"/>
      <c r="H2211" s="3"/>
      <c r="I2211" s="3"/>
      <c r="J2211" s="7"/>
      <c r="K2211" s="3"/>
      <c r="L2211" s="7"/>
      <c r="M2211" s="8"/>
      <c r="N2211" s="9"/>
    </row>
    <row r="2212" spans="1:14" x14ac:dyDescent="0.35">
      <c r="A2212" s="1"/>
      <c r="B2212" s="2"/>
      <c r="C2212" s="3"/>
      <c r="D2212" s="4"/>
      <c r="E2212" s="5"/>
      <c r="F2212" s="3"/>
      <c r="G2212" s="6"/>
      <c r="H2212" s="3"/>
      <c r="I2212" s="3"/>
      <c r="J2212" s="7"/>
      <c r="K2212" s="3"/>
      <c r="L2212" s="7"/>
      <c r="M2212" s="8"/>
      <c r="N2212" s="9"/>
    </row>
    <row r="2213" spans="1:14" x14ac:dyDescent="0.35">
      <c r="A2213" s="1"/>
      <c r="B2213" s="2"/>
      <c r="C2213" s="3"/>
      <c r="D2213" s="4"/>
      <c r="E2213" s="5"/>
      <c r="F2213" s="3"/>
      <c r="G2213" s="6"/>
      <c r="H2213" s="3"/>
      <c r="I2213" s="3"/>
      <c r="J2213" s="7"/>
      <c r="K2213" s="3"/>
      <c r="L2213" s="7"/>
      <c r="M2213" s="8"/>
      <c r="N2213" s="9"/>
    </row>
    <row r="2214" spans="1:14" x14ac:dyDescent="0.35">
      <c r="A2214" s="1"/>
      <c r="B2214" s="2"/>
      <c r="C2214" s="3"/>
      <c r="D2214" s="4"/>
      <c r="E2214" s="5"/>
      <c r="F2214" s="3"/>
      <c r="G2214" s="6"/>
      <c r="H2214" s="3"/>
      <c r="I2214" s="3"/>
      <c r="J2214" s="7"/>
      <c r="K2214" s="3"/>
      <c r="L2214" s="7"/>
      <c r="M2214" s="8"/>
      <c r="N2214" s="9"/>
    </row>
    <row r="2215" spans="1:14" x14ac:dyDescent="0.35">
      <c r="A2215" s="1"/>
      <c r="B2215" s="2"/>
      <c r="C2215" s="3"/>
      <c r="D2215" s="4"/>
      <c r="E2215" s="5"/>
      <c r="F2215" s="3"/>
      <c r="G2215" s="6"/>
      <c r="H2215" s="3"/>
      <c r="I2215" s="3"/>
      <c r="J2215" s="7"/>
      <c r="K2215" s="3"/>
      <c r="L2215" s="7"/>
      <c r="M2215" s="8"/>
      <c r="N2215" s="9"/>
    </row>
    <row r="2216" spans="1:14" x14ac:dyDescent="0.35">
      <c r="A2216" s="1"/>
      <c r="B2216" s="2"/>
      <c r="C2216" s="3"/>
      <c r="D2216" s="4"/>
      <c r="E2216" s="5"/>
      <c r="F2216" s="3"/>
      <c r="G2216" s="6"/>
      <c r="H2216" s="3"/>
      <c r="I2216" s="3"/>
      <c r="J2216" s="7"/>
      <c r="K2216" s="3"/>
      <c r="L2216" s="7"/>
      <c r="M2216" s="8"/>
      <c r="N2216" s="9"/>
    </row>
    <row r="2217" spans="1:14" x14ac:dyDescent="0.35">
      <c r="A2217" s="1"/>
      <c r="B2217" s="2"/>
      <c r="C2217" s="3"/>
      <c r="D2217" s="4"/>
      <c r="E2217" s="5"/>
      <c r="F2217" s="3"/>
      <c r="G2217" s="6"/>
      <c r="H2217" s="3"/>
      <c r="I2217" s="3"/>
      <c r="J2217" s="7"/>
      <c r="K2217" s="3"/>
      <c r="L2217" s="7"/>
      <c r="M2217" s="8"/>
      <c r="N2217" s="9"/>
    </row>
    <row r="2218" spans="1:14" x14ac:dyDescent="0.35">
      <c r="A2218" s="1"/>
      <c r="B2218" s="2"/>
      <c r="C2218" s="3"/>
      <c r="D2218" s="4"/>
      <c r="E2218" s="5"/>
      <c r="F2218" s="3"/>
      <c r="G2218" s="6"/>
      <c r="H2218" s="3"/>
      <c r="I2218" s="3"/>
      <c r="J2218" s="7"/>
      <c r="K2218" s="3"/>
      <c r="L2218" s="7"/>
      <c r="M2218" s="8"/>
      <c r="N2218" s="9"/>
    </row>
    <row r="2219" spans="1:14" x14ac:dyDescent="0.35">
      <c r="A2219" s="1"/>
      <c r="B2219" s="2"/>
      <c r="C2219" s="3"/>
      <c r="D2219" s="4"/>
      <c r="E2219" s="5"/>
      <c r="F2219" s="3"/>
      <c r="G2219" s="6"/>
      <c r="H2219" s="3"/>
      <c r="I2219" s="3"/>
      <c r="J2219" s="7"/>
      <c r="K2219" s="3"/>
      <c r="L2219" s="7"/>
      <c r="M2219" s="8"/>
      <c r="N2219" s="9"/>
    </row>
    <row r="2220" spans="1:14" x14ac:dyDescent="0.35">
      <c r="A2220" s="1"/>
      <c r="B2220" s="2"/>
      <c r="C2220" s="3"/>
      <c r="D2220" s="4"/>
      <c r="E2220" s="5"/>
      <c r="F2220" s="3"/>
      <c r="G2220" s="6"/>
      <c r="H2220" s="3"/>
      <c r="I2220" s="3"/>
      <c r="J2220" s="7"/>
      <c r="K2220" s="3"/>
      <c r="L2220" s="7"/>
      <c r="M2220" s="8"/>
      <c r="N2220" s="9"/>
    </row>
    <row r="2221" spans="1:14" x14ac:dyDescent="0.35">
      <c r="H2221" s="3"/>
      <c r="I2221" s="3"/>
      <c r="J2221" s="7"/>
      <c r="K2221" s="3"/>
      <c r="L2221" s="7"/>
    </row>
    <row r="2222" spans="1:14" x14ac:dyDescent="0.35">
      <c r="H2222" s="3"/>
      <c r="I2222" s="3"/>
      <c r="J2222" s="7"/>
      <c r="K2222" s="3"/>
      <c r="L2222" s="7"/>
    </row>
    <row r="2223" spans="1:14" x14ac:dyDescent="0.35">
      <c r="H2223" s="3"/>
      <c r="I2223" s="3"/>
      <c r="J2223" s="7"/>
      <c r="K2223" s="3"/>
      <c r="L2223" s="7"/>
    </row>
    <row r="2224" spans="1:14" x14ac:dyDescent="0.35">
      <c r="H2224" s="3"/>
      <c r="I2224" s="3"/>
      <c r="J2224" s="7"/>
      <c r="K2224" s="3"/>
      <c r="L2224" s="7"/>
    </row>
    <row r="2225" spans="8:12" x14ac:dyDescent="0.35">
      <c r="H2225" s="3"/>
      <c r="I2225" s="3"/>
      <c r="J2225" s="7"/>
      <c r="K2225" s="3"/>
      <c r="L2225" s="7"/>
    </row>
    <row r="2226" spans="8:12" x14ac:dyDescent="0.35">
      <c r="H2226" s="3"/>
      <c r="I2226" s="3"/>
      <c r="J2226" s="7"/>
      <c r="K2226" s="3"/>
      <c r="L2226" s="7"/>
    </row>
    <row r="2227" spans="8:12" x14ac:dyDescent="0.35">
      <c r="H2227" s="3"/>
      <c r="I2227" s="3"/>
      <c r="J2227" s="7"/>
      <c r="K2227" s="3"/>
      <c r="L2227" s="7"/>
    </row>
    <row r="2228" spans="8:12" x14ac:dyDescent="0.35">
      <c r="H2228" s="3"/>
      <c r="I2228" s="3"/>
      <c r="J2228" s="7"/>
      <c r="K2228" s="3"/>
      <c r="L2228" s="7"/>
    </row>
    <row r="2229" spans="8:12" x14ac:dyDescent="0.35">
      <c r="H2229" s="3"/>
      <c r="I2229" s="3"/>
      <c r="J2229" s="7"/>
      <c r="K2229" s="3"/>
      <c r="L2229" s="7"/>
    </row>
    <row r="2230" spans="8:12" x14ac:dyDescent="0.35">
      <c r="H2230" s="3"/>
      <c r="I2230" s="3"/>
      <c r="J2230" s="7"/>
      <c r="K2230" s="3"/>
      <c r="L2230" s="7"/>
    </row>
    <row r="2231" spans="8:12" x14ac:dyDescent="0.35">
      <c r="H2231" s="3"/>
      <c r="I2231" s="3"/>
      <c r="J2231" s="7"/>
      <c r="K2231" s="3"/>
      <c r="L2231" s="7"/>
    </row>
    <row r="2232" spans="8:12" x14ac:dyDescent="0.35">
      <c r="H2232" s="3"/>
      <c r="I2232" s="3"/>
      <c r="J2232" s="7"/>
      <c r="K2232" s="3"/>
      <c r="L2232" s="7"/>
    </row>
    <row r="2233" spans="8:12" x14ac:dyDescent="0.35">
      <c r="H2233" s="3"/>
      <c r="I2233" s="3"/>
      <c r="J2233" s="7"/>
      <c r="K2233" s="3"/>
      <c r="L2233" s="7"/>
    </row>
    <row r="2234" spans="8:12" x14ac:dyDescent="0.35">
      <c r="H2234" s="3"/>
      <c r="I2234" s="3"/>
      <c r="J2234" s="7"/>
      <c r="K2234" s="3"/>
      <c r="L2234" s="7"/>
    </row>
    <row r="2235" spans="8:12" x14ac:dyDescent="0.35">
      <c r="H2235" s="3"/>
      <c r="I2235" s="3"/>
      <c r="J2235" s="7"/>
      <c r="K2235" s="3"/>
      <c r="L2235" s="7"/>
    </row>
    <row r="2236" spans="8:12" x14ac:dyDescent="0.35">
      <c r="H2236" s="3"/>
      <c r="I2236" s="3"/>
      <c r="J2236" s="7"/>
      <c r="K2236" s="3"/>
      <c r="L2236" s="7"/>
    </row>
    <row r="2237" spans="8:12" x14ac:dyDescent="0.35">
      <c r="H2237" s="3"/>
      <c r="I2237" s="3"/>
      <c r="J2237" s="7"/>
      <c r="K2237" s="3"/>
      <c r="L2237" s="7"/>
    </row>
    <row r="2238" spans="8:12" x14ac:dyDescent="0.35">
      <c r="H2238" s="3"/>
      <c r="I2238" s="3"/>
      <c r="J2238" s="7"/>
      <c r="K2238" s="3"/>
      <c r="L2238" s="7"/>
    </row>
    <row r="2239" spans="8:12" x14ac:dyDescent="0.35">
      <c r="H2239" s="3"/>
      <c r="I2239" s="3"/>
      <c r="J2239" s="7"/>
      <c r="K2239" s="3"/>
      <c r="L2239" s="7"/>
    </row>
    <row r="2240" spans="8:12" x14ac:dyDescent="0.35">
      <c r="H2240" s="3"/>
      <c r="I2240" s="3"/>
      <c r="J2240" s="7"/>
      <c r="K2240" s="3"/>
      <c r="L2240" s="7"/>
    </row>
    <row r="2241" spans="8:12" x14ac:dyDescent="0.35">
      <c r="H2241" s="3"/>
      <c r="I2241" s="3"/>
      <c r="J2241" s="7"/>
      <c r="K2241" s="3"/>
      <c r="L2241" s="7"/>
    </row>
    <row r="2242" spans="8:12" x14ac:dyDescent="0.35">
      <c r="H2242" s="3"/>
      <c r="I2242" s="3"/>
      <c r="J2242" s="7"/>
      <c r="K2242" s="3"/>
      <c r="L2242" s="7"/>
    </row>
    <row r="2243" spans="8:12" x14ac:dyDescent="0.35">
      <c r="H2243" s="3"/>
      <c r="I2243" s="3"/>
      <c r="J2243" s="7"/>
      <c r="K2243" s="3"/>
      <c r="L2243" s="7"/>
    </row>
    <row r="2244" spans="8:12" x14ac:dyDescent="0.35">
      <c r="H2244" s="3"/>
      <c r="I2244" s="3"/>
      <c r="J2244" s="7"/>
      <c r="K2244" s="3"/>
      <c r="L2244" s="7"/>
    </row>
    <row r="2245" spans="8:12" x14ac:dyDescent="0.35">
      <c r="H2245" s="3"/>
      <c r="I2245" s="3"/>
      <c r="J2245" s="7"/>
      <c r="K2245" s="3"/>
      <c r="L2245" s="7"/>
    </row>
    <row r="2246" spans="8:12" x14ac:dyDescent="0.35">
      <c r="H2246" s="3"/>
      <c r="I2246" s="3"/>
      <c r="J2246" s="7"/>
      <c r="K2246" s="3"/>
      <c r="L2246" s="7"/>
    </row>
    <row r="2247" spans="8:12" x14ac:dyDescent="0.35">
      <c r="H2247" s="3"/>
      <c r="I2247" s="3"/>
      <c r="J2247" s="7"/>
      <c r="K2247" s="3"/>
      <c r="L2247" s="7"/>
    </row>
    <row r="2248" spans="8:12" x14ac:dyDescent="0.35">
      <c r="H2248" s="3"/>
      <c r="I2248" s="3"/>
      <c r="J2248" s="7"/>
      <c r="K2248" s="3"/>
      <c r="L2248" s="7"/>
    </row>
    <row r="2249" spans="8:12" x14ac:dyDescent="0.35">
      <c r="H2249" s="3"/>
      <c r="I2249" s="3"/>
      <c r="J2249" s="7"/>
      <c r="K2249" s="3"/>
      <c r="L2249" s="7"/>
    </row>
    <row r="2250" spans="8:12" x14ac:dyDescent="0.35">
      <c r="H2250" s="3"/>
      <c r="I2250" s="3"/>
      <c r="J2250" s="7"/>
      <c r="K2250" s="3"/>
      <c r="L2250" s="7"/>
    </row>
    <row r="2251" spans="8:12" x14ac:dyDescent="0.35">
      <c r="H2251" s="3"/>
      <c r="I2251" s="3"/>
      <c r="J2251" s="7"/>
      <c r="K2251" s="3"/>
      <c r="L2251" s="7"/>
    </row>
    <row r="2252" spans="8:12" x14ac:dyDescent="0.35">
      <c r="H2252" s="3"/>
      <c r="I2252" s="3"/>
      <c r="J2252" s="7"/>
      <c r="K2252" s="3"/>
      <c r="L2252" s="7"/>
    </row>
    <row r="2253" spans="8:12" x14ac:dyDescent="0.35">
      <c r="H2253" s="3"/>
      <c r="I2253" s="3"/>
      <c r="J2253" s="7"/>
      <c r="K2253" s="3"/>
      <c r="L2253" s="7"/>
    </row>
    <row r="2254" spans="8:12" x14ac:dyDescent="0.35">
      <c r="H2254" s="3"/>
      <c r="I2254" s="3"/>
      <c r="J2254" s="7"/>
      <c r="K2254" s="3"/>
      <c r="L2254" s="7"/>
    </row>
    <row r="2255" spans="8:12" x14ac:dyDescent="0.35">
      <c r="H2255" s="3"/>
      <c r="I2255" s="3"/>
      <c r="J2255" s="7"/>
      <c r="K2255" s="3"/>
      <c r="L2255" s="7"/>
    </row>
    <row r="2256" spans="8:12" x14ac:dyDescent="0.35">
      <c r="H2256" s="3"/>
      <c r="I2256" s="3"/>
      <c r="J2256" s="7"/>
      <c r="K2256" s="3"/>
      <c r="L2256" s="7"/>
    </row>
    <row r="2257" spans="8:12" x14ac:dyDescent="0.35">
      <c r="H2257" s="3"/>
      <c r="I2257" s="3"/>
      <c r="J2257" s="7"/>
      <c r="K2257" s="3"/>
      <c r="L2257" s="7"/>
    </row>
    <row r="2258" spans="8:12" x14ac:dyDescent="0.35">
      <c r="H2258" s="3"/>
      <c r="I2258" s="3"/>
      <c r="J2258" s="7"/>
      <c r="K2258" s="3"/>
      <c r="L2258" s="7"/>
    </row>
    <row r="2259" spans="8:12" x14ac:dyDescent="0.35">
      <c r="H2259" s="3"/>
      <c r="I2259" s="3"/>
      <c r="J2259" s="7"/>
      <c r="K2259" s="3"/>
      <c r="L2259" s="7"/>
    </row>
    <row r="2260" spans="8:12" x14ac:dyDescent="0.35">
      <c r="H2260" s="3"/>
      <c r="I2260" s="3"/>
      <c r="J2260" s="7"/>
      <c r="K2260" s="3"/>
      <c r="L2260" s="7"/>
    </row>
    <row r="2261" spans="8:12" x14ac:dyDescent="0.35">
      <c r="H2261" s="3"/>
      <c r="I2261" s="3"/>
      <c r="J2261" s="7"/>
      <c r="K2261" s="3"/>
      <c r="L2261" s="7"/>
    </row>
    <row r="2262" spans="8:12" x14ac:dyDescent="0.35">
      <c r="H2262" s="3"/>
      <c r="I2262" s="3"/>
      <c r="J2262" s="7"/>
      <c r="K2262" s="3"/>
      <c r="L2262" s="7"/>
    </row>
    <row r="2263" spans="8:12" x14ac:dyDescent="0.35">
      <c r="H2263" s="3"/>
      <c r="I2263" s="3"/>
      <c r="J2263" s="7"/>
      <c r="K2263" s="3"/>
      <c r="L2263" s="7"/>
    </row>
    <row r="2264" spans="8:12" x14ac:dyDescent="0.35">
      <c r="H2264" s="3"/>
      <c r="I2264" s="3"/>
      <c r="J2264" s="7"/>
      <c r="K2264" s="3"/>
      <c r="L2264" s="7"/>
    </row>
    <row r="2265" spans="8:12" x14ac:dyDescent="0.35">
      <c r="H2265" s="3"/>
      <c r="I2265" s="3"/>
      <c r="J2265" s="7"/>
      <c r="K2265" s="3"/>
      <c r="L2265" s="7"/>
    </row>
    <row r="2266" spans="8:12" x14ac:dyDescent="0.35">
      <c r="H2266" s="3"/>
      <c r="I2266" s="3"/>
      <c r="J2266" s="7"/>
      <c r="K2266" s="3"/>
      <c r="L2266" s="7"/>
    </row>
    <row r="2267" spans="8:12" x14ac:dyDescent="0.35">
      <c r="H2267" s="3"/>
      <c r="I2267" s="3"/>
      <c r="J2267" s="7"/>
      <c r="K2267" s="3"/>
      <c r="L2267" s="7"/>
    </row>
    <row r="2268" spans="8:12" x14ac:dyDescent="0.35">
      <c r="H2268" s="3"/>
      <c r="I2268" s="3"/>
      <c r="J2268" s="7"/>
      <c r="K2268" s="3"/>
      <c r="L2268" s="7"/>
    </row>
    <row r="2269" spans="8:12" x14ac:dyDescent="0.35">
      <c r="H2269" s="3"/>
      <c r="I2269" s="3"/>
      <c r="J2269" s="7"/>
      <c r="K2269" s="3"/>
      <c r="L2269" s="7"/>
    </row>
    <row r="2270" spans="8:12" x14ac:dyDescent="0.35">
      <c r="H2270" s="3"/>
      <c r="I2270" s="3"/>
      <c r="J2270" s="7"/>
      <c r="K2270" s="3"/>
      <c r="L2270" s="7"/>
    </row>
    <row r="2271" spans="8:12" x14ac:dyDescent="0.35">
      <c r="H2271" s="3"/>
      <c r="I2271" s="3"/>
      <c r="J2271" s="7"/>
      <c r="K2271" s="3"/>
      <c r="L2271" s="7"/>
    </row>
    <row r="2272" spans="8:12" x14ac:dyDescent="0.35">
      <c r="H2272" s="3"/>
      <c r="I2272" s="3"/>
      <c r="J2272" s="7"/>
      <c r="K2272" s="3"/>
      <c r="L2272" s="7"/>
    </row>
    <row r="2273" spans="8:12" x14ac:dyDescent="0.35">
      <c r="H2273" s="3"/>
      <c r="I2273" s="3"/>
      <c r="J2273" s="7"/>
      <c r="K2273" s="3"/>
      <c r="L2273" s="7"/>
    </row>
    <row r="2274" spans="8:12" x14ac:dyDescent="0.35">
      <c r="H2274" s="3"/>
      <c r="I2274" s="3"/>
      <c r="J2274" s="7"/>
      <c r="K2274" s="3"/>
      <c r="L2274" s="7"/>
    </row>
    <row r="2275" spans="8:12" x14ac:dyDescent="0.35">
      <c r="H2275" s="3"/>
      <c r="I2275" s="3"/>
      <c r="J2275" s="7"/>
      <c r="K2275" s="3"/>
      <c r="L2275" s="7"/>
    </row>
    <row r="2276" spans="8:12" x14ac:dyDescent="0.35">
      <c r="H2276" s="3"/>
      <c r="I2276" s="3"/>
      <c r="J2276" s="7"/>
      <c r="K2276" s="3"/>
      <c r="L2276" s="7"/>
    </row>
    <row r="2277" spans="8:12" x14ac:dyDescent="0.35">
      <c r="H2277" s="3"/>
      <c r="I2277" s="3"/>
      <c r="J2277" s="7"/>
      <c r="K2277" s="3"/>
      <c r="L2277" s="7"/>
    </row>
    <row r="2278" spans="8:12" x14ac:dyDescent="0.35">
      <c r="H2278" s="3"/>
      <c r="I2278" s="3"/>
      <c r="J2278" s="7"/>
      <c r="K2278" s="3"/>
      <c r="L2278" s="7"/>
    </row>
    <row r="2279" spans="8:12" x14ac:dyDescent="0.35">
      <c r="H2279" s="3"/>
      <c r="I2279" s="3"/>
      <c r="J2279" s="7"/>
      <c r="K2279" s="3"/>
      <c r="L2279" s="7"/>
    </row>
    <row r="2280" spans="8:12" x14ac:dyDescent="0.35">
      <c r="H2280" s="3"/>
      <c r="I2280" s="3"/>
      <c r="J2280" s="7"/>
      <c r="K2280" s="3"/>
      <c r="L2280" s="7"/>
    </row>
    <row r="2281" spans="8:12" x14ac:dyDescent="0.35">
      <c r="H2281" s="3"/>
      <c r="I2281" s="3"/>
      <c r="J2281" s="7"/>
      <c r="K2281" s="3"/>
      <c r="L2281" s="7"/>
    </row>
    <row r="2282" spans="8:12" x14ac:dyDescent="0.35">
      <c r="H2282" s="3"/>
      <c r="I2282" s="3"/>
      <c r="J2282" s="7"/>
      <c r="K2282" s="3"/>
      <c r="L2282" s="7"/>
    </row>
    <row r="2283" spans="8:12" x14ac:dyDescent="0.35">
      <c r="H2283" s="3"/>
      <c r="I2283" s="3"/>
      <c r="J2283" s="7"/>
      <c r="K2283" s="3"/>
      <c r="L2283" s="7"/>
    </row>
    <row r="2284" spans="8:12" x14ac:dyDescent="0.35">
      <c r="H2284" s="3"/>
      <c r="I2284" s="3"/>
      <c r="J2284" s="7"/>
      <c r="K2284" s="3"/>
      <c r="L2284" s="7"/>
    </row>
    <row r="2285" spans="8:12" x14ac:dyDescent="0.35">
      <c r="H2285" s="3"/>
      <c r="I2285" s="3"/>
      <c r="J2285" s="7"/>
      <c r="K2285" s="3"/>
      <c r="L2285" s="7"/>
    </row>
    <row r="2286" spans="8:12" x14ac:dyDescent="0.35">
      <c r="H2286" s="3"/>
      <c r="I2286" s="3"/>
      <c r="J2286" s="7"/>
      <c r="K2286" s="3"/>
      <c r="L2286" s="7"/>
    </row>
    <row r="2287" spans="8:12" x14ac:dyDescent="0.35">
      <c r="H2287" s="3"/>
      <c r="I2287" s="3"/>
      <c r="J2287" s="7"/>
      <c r="K2287" s="3"/>
      <c r="L2287" s="7"/>
    </row>
    <row r="2288" spans="8:12" x14ac:dyDescent="0.35">
      <c r="H2288" s="3"/>
      <c r="I2288" s="3"/>
      <c r="J2288" s="7"/>
      <c r="K2288" s="3"/>
      <c r="L2288" s="7"/>
    </row>
    <row r="2289" spans="8:12" x14ac:dyDescent="0.35">
      <c r="H2289" s="3"/>
      <c r="I2289" s="3"/>
      <c r="J2289" s="7"/>
      <c r="K2289" s="3"/>
      <c r="L2289" s="7"/>
    </row>
    <row r="2290" spans="8:12" x14ac:dyDescent="0.35">
      <c r="H2290" s="3"/>
      <c r="I2290" s="3"/>
      <c r="J2290" s="7"/>
      <c r="K2290" s="3"/>
      <c r="L2290" s="7"/>
    </row>
    <row r="2291" spans="8:12" x14ac:dyDescent="0.35">
      <c r="H2291" s="3"/>
      <c r="I2291" s="3"/>
      <c r="J2291" s="7"/>
      <c r="K2291" s="3"/>
      <c r="L2291" s="7"/>
    </row>
    <row r="2292" spans="8:12" x14ac:dyDescent="0.35">
      <c r="H2292" s="3"/>
      <c r="I2292" s="3"/>
      <c r="J2292" s="7"/>
      <c r="K2292" s="3"/>
      <c r="L2292" s="7"/>
    </row>
    <row r="2293" spans="8:12" x14ac:dyDescent="0.35">
      <c r="H2293" s="3"/>
      <c r="I2293" s="3"/>
      <c r="J2293" s="7"/>
      <c r="K2293" s="3"/>
      <c r="L2293" s="7"/>
    </row>
    <row r="2294" spans="8:12" x14ac:dyDescent="0.35">
      <c r="H2294" s="3"/>
      <c r="I2294" s="3"/>
      <c r="J2294" s="7"/>
      <c r="K2294" s="3"/>
      <c r="L2294" s="7"/>
    </row>
    <row r="2295" spans="8:12" x14ac:dyDescent="0.35">
      <c r="H2295" s="3"/>
      <c r="I2295" s="3"/>
      <c r="J2295" s="7"/>
      <c r="K2295" s="3"/>
      <c r="L2295" s="7"/>
    </row>
    <row r="2296" spans="8:12" x14ac:dyDescent="0.35">
      <c r="H2296" s="3"/>
      <c r="I2296" s="3"/>
      <c r="J2296" s="7"/>
      <c r="K2296" s="3"/>
      <c r="L2296" s="7"/>
    </row>
    <row r="2297" spans="8:12" x14ac:dyDescent="0.35">
      <c r="H2297" s="3"/>
      <c r="I2297" s="3"/>
      <c r="J2297" s="7"/>
      <c r="K2297" s="3"/>
      <c r="L2297" s="7"/>
    </row>
    <row r="2298" spans="8:12" x14ac:dyDescent="0.35">
      <c r="H2298" s="3"/>
      <c r="I2298" s="3"/>
      <c r="J2298" s="7"/>
      <c r="K2298" s="3"/>
      <c r="L2298" s="7"/>
    </row>
    <row r="2299" spans="8:12" x14ac:dyDescent="0.35">
      <c r="H2299" s="3"/>
      <c r="I2299" s="3"/>
      <c r="J2299" s="7"/>
      <c r="K2299" s="3"/>
      <c r="L2299" s="7"/>
    </row>
    <row r="2300" spans="8:12" x14ac:dyDescent="0.35">
      <c r="H2300" s="3"/>
      <c r="I2300" s="3"/>
      <c r="J2300" s="7"/>
      <c r="K2300" s="3"/>
      <c r="L2300" s="7"/>
    </row>
    <row r="2301" spans="8:12" x14ac:dyDescent="0.35">
      <c r="H2301" s="3"/>
      <c r="I2301" s="3"/>
      <c r="J2301" s="7"/>
      <c r="K2301" s="3"/>
      <c r="L2301" s="7"/>
    </row>
    <row r="2302" spans="8:12" x14ac:dyDescent="0.35">
      <c r="H2302" s="3"/>
      <c r="I2302" s="3"/>
      <c r="J2302" s="7"/>
      <c r="K2302" s="3"/>
      <c r="L2302" s="7"/>
    </row>
    <row r="2303" spans="8:12" x14ac:dyDescent="0.35">
      <c r="H2303" s="3"/>
      <c r="I2303" s="3"/>
      <c r="J2303" s="7"/>
      <c r="K2303" s="3"/>
      <c r="L2303" s="7"/>
    </row>
    <row r="2304" spans="8:12" x14ac:dyDescent="0.35">
      <c r="H2304" s="3"/>
      <c r="I2304" s="3"/>
      <c r="J2304" s="7"/>
      <c r="K2304" s="3"/>
      <c r="L2304" s="7"/>
    </row>
    <row r="2305" spans="8:12" x14ac:dyDescent="0.35">
      <c r="H2305" s="3"/>
      <c r="I2305" s="3"/>
      <c r="J2305" s="7"/>
      <c r="K2305" s="3"/>
      <c r="L2305" s="7"/>
    </row>
    <row r="2306" spans="8:12" x14ac:dyDescent="0.35">
      <c r="H2306" s="3"/>
      <c r="I2306" s="3"/>
      <c r="J2306" s="7"/>
      <c r="K2306" s="3"/>
      <c r="L2306" s="7"/>
    </row>
    <row r="2307" spans="8:12" x14ac:dyDescent="0.35">
      <c r="H2307" s="3"/>
      <c r="I2307" s="3"/>
      <c r="J2307" s="7"/>
      <c r="K2307" s="3"/>
      <c r="L2307" s="7"/>
    </row>
    <row r="2308" spans="8:12" x14ac:dyDescent="0.35">
      <c r="H2308" s="3"/>
      <c r="I2308" s="3"/>
      <c r="J2308" s="7"/>
      <c r="K2308" s="3"/>
      <c r="L2308" s="7"/>
    </row>
    <row r="2309" spans="8:12" x14ac:dyDescent="0.35">
      <c r="H2309" s="3"/>
      <c r="I2309" s="3"/>
      <c r="J2309" s="7"/>
      <c r="K2309" s="3"/>
      <c r="L2309" s="7"/>
    </row>
    <row r="2310" spans="8:12" x14ac:dyDescent="0.35">
      <c r="H2310" s="3"/>
      <c r="I2310" s="3"/>
      <c r="J2310" s="7"/>
      <c r="K2310" s="3"/>
      <c r="L2310" s="7"/>
    </row>
    <row r="2311" spans="8:12" x14ac:dyDescent="0.35">
      <c r="H2311" s="3"/>
      <c r="I2311" s="3"/>
      <c r="J2311" s="7"/>
      <c r="K2311" s="3"/>
      <c r="L2311" s="7"/>
    </row>
    <row r="2312" spans="8:12" x14ac:dyDescent="0.35">
      <c r="H2312" s="3"/>
      <c r="I2312" s="3"/>
      <c r="J2312" s="7"/>
      <c r="K2312" s="3"/>
      <c r="L2312" s="7"/>
    </row>
    <row r="2313" spans="8:12" x14ac:dyDescent="0.35">
      <c r="H2313" s="3"/>
      <c r="I2313" s="3"/>
      <c r="J2313" s="7"/>
      <c r="K2313" s="3"/>
      <c r="L2313" s="7"/>
    </row>
    <row r="2314" spans="8:12" x14ac:dyDescent="0.35">
      <c r="H2314" s="3"/>
      <c r="I2314" s="3"/>
      <c r="J2314" s="7"/>
      <c r="K2314" s="3"/>
      <c r="L2314" s="7"/>
    </row>
    <row r="2315" spans="8:12" x14ac:dyDescent="0.35">
      <c r="H2315" s="3"/>
      <c r="I2315" s="3"/>
      <c r="J2315" s="7"/>
      <c r="K2315" s="3"/>
      <c r="L2315" s="7"/>
    </row>
    <row r="2316" spans="8:12" x14ac:dyDescent="0.35">
      <c r="H2316" s="3"/>
      <c r="I2316" s="3"/>
      <c r="J2316" s="7"/>
      <c r="K2316" s="3"/>
      <c r="L2316" s="7"/>
    </row>
    <row r="2317" spans="8:12" x14ac:dyDescent="0.35">
      <c r="H2317" s="3"/>
      <c r="I2317" s="3"/>
      <c r="J2317" s="7"/>
      <c r="K2317" s="3"/>
      <c r="L2317" s="7"/>
    </row>
    <row r="2318" spans="8:12" x14ac:dyDescent="0.35">
      <c r="H2318" s="3"/>
      <c r="I2318" s="3"/>
      <c r="J2318" s="7"/>
      <c r="K2318" s="3"/>
      <c r="L2318" s="7"/>
    </row>
    <row r="2319" spans="8:12" x14ac:dyDescent="0.35">
      <c r="H2319" s="3"/>
      <c r="I2319" s="3"/>
      <c r="J2319" s="7"/>
      <c r="K2319" s="3"/>
      <c r="L2319" s="7"/>
    </row>
    <row r="2320" spans="8:12" x14ac:dyDescent="0.35">
      <c r="H2320" s="3"/>
      <c r="I2320" s="3"/>
      <c r="J2320" s="7"/>
      <c r="K2320" s="3"/>
      <c r="L2320" s="7"/>
    </row>
    <row r="2321" spans="8:12" x14ac:dyDescent="0.35">
      <c r="H2321" s="3"/>
      <c r="I2321" s="3"/>
      <c r="J2321" s="7"/>
      <c r="K2321" s="3"/>
      <c r="L2321" s="7"/>
    </row>
    <row r="2322" spans="8:12" x14ac:dyDescent="0.35">
      <c r="H2322" s="3"/>
      <c r="I2322" s="3"/>
      <c r="J2322" s="7"/>
      <c r="K2322" s="3"/>
      <c r="L2322" s="7"/>
    </row>
    <row r="2323" spans="8:12" x14ac:dyDescent="0.35">
      <c r="H2323" s="3"/>
      <c r="I2323" s="3"/>
      <c r="J2323" s="7"/>
      <c r="K2323" s="3"/>
      <c r="L2323" s="7"/>
    </row>
    <row r="2324" spans="8:12" x14ac:dyDescent="0.35">
      <c r="H2324" s="3"/>
      <c r="I2324" s="3"/>
      <c r="J2324" s="7"/>
      <c r="K2324" s="3"/>
      <c r="L2324" s="7"/>
    </row>
    <row r="2325" spans="8:12" x14ac:dyDescent="0.35">
      <c r="H2325" s="3"/>
      <c r="I2325" s="3"/>
      <c r="J2325" s="7"/>
      <c r="K2325" s="3"/>
      <c r="L2325" s="7"/>
    </row>
    <row r="2326" spans="8:12" x14ac:dyDescent="0.35">
      <c r="H2326" s="3"/>
      <c r="I2326" s="3"/>
      <c r="J2326" s="7"/>
      <c r="K2326" s="3"/>
      <c r="L2326" s="7"/>
    </row>
    <row r="2327" spans="8:12" x14ac:dyDescent="0.35">
      <c r="H2327" s="3"/>
      <c r="I2327" s="3"/>
      <c r="J2327" s="7"/>
      <c r="K2327" s="3"/>
      <c r="L2327" s="7"/>
    </row>
    <row r="2328" spans="8:12" x14ac:dyDescent="0.35">
      <c r="H2328" s="3"/>
      <c r="I2328" s="3"/>
      <c r="J2328" s="7"/>
      <c r="K2328" s="3"/>
      <c r="L2328" s="7"/>
    </row>
    <row r="2329" spans="8:12" x14ac:dyDescent="0.35">
      <c r="H2329" s="3"/>
      <c r="I2329" s="3"/>
      <c r="J2329" s="7"/>
      <c r="K2329" s="3"/>
      <c r="L2329" s="7"/>
    </row>
    <row r="2330" spans="8:12" x14ac:dyDescent="0.35">
      <c r="H2330" s="3"/>
      <c r="I2330" s="3"/>
      <c r="J2330" s="7"/>
      <c r="K2330" s="3"/>
      <c r="L2330" s="7"/>
    </row>
    <row r="2331" spans="8:12" x14ac:dyDescent="0.35">
      <c r="H2331" s="3"/>
      <c r="I2331" s="3"/>
      <c r="J2331" s="7"/>
      <c r="K2331" s="3"/>
      <c r="L2331" s="7"/>
    </row>
    <row r="2332" spans="8:12" x14ac:dyDescent="0.35">
      <c r="H2332" s="3"/>
      <c r="I2332" s="3"/>
      <c r="J2332" s="7"/>
      <c r="K2332" s="3"/>
      <c r="L2332" s="7"/>
    </row>
    <row r="2333" spans="8:12" x14ac:dyDescent="0.35">
      <c r="H2333" s="3"/>
      <c r="I2333" s="3"/>
      <c r="J2333" s="7"/>
      <c r="K2333" s="3"/>
      <c r="L2333" s="7"/>
    </row>
    <row r="2334" spans="8:12" x14ac:dyDescent="0.35">
      <c r="H2334" s="3"/>
      <c r="I2334" s="3"/>
      <c r="J2334" s="7"/>
      <c r="K2334" s="3"/>
      <c r="L2334" s="7"/>
    </row>
    <row r="2335" spans="8:12" x14ac:dyDescent="0.35">
      <c r="H2335" s="3"/>
      <c r="I2335" s="3"/>
      <c r="J2335" s="7"/>
      <c r="K2335" s="3"/>
      <c r="L2335" s="7"/>
    </row>
    <row r="2336" spans="8:12" x14ac:dyDescent="0.35">
      <c r="H2336" s="3"/>
      <c r="I2336" s="3"/>
      <c r="J2336" s="7"/>
      <c r="K2336" s="3"/>
      <c r="L2336" s="7"/>
    </row>
    <row r="2337" spans="8:12" x14ac:dyDescent="0.35">
      <c r="H2337" s="3"/>
      <c r="I2337" s="3"/>
      <c r="J2337" s="7"/>
      <c r="K2337" s="3"/>
      <c r="L2337" s="7"/>
    </row>
    <row r="2338" spans="8:12" x14ac:dyDescent="0.35">
      <c r="H2338" s="3"/>
      <c r="I2338" s="3"/>
      <c r="J2338" s="7"/>
      <c r="K2338" s="3"/>
      <c r="L2338" s="7"/>
    </row>
    <row r="2339" spans="8:12" x14ac:dyDescent="0.35">
      <c r="H2339" s="3"/>
      <c r="I2339" s="3"/>
      <c r="J2339" s="7"/>
      <c r="K2339" s="3"/>
      <c r="L2339" s="7"/>
    </row>
    <row r="2340" spans="8:12" x14ac:dyDescent="0.35">
      <c r="H2340" s="3"/>
      <c r="I2340" s="3"/>
      <c r="J2340" s="7"/>
      <c r="K2340" s="3"/>
      <c r="L2340" s="7"/>
    </row>
    <row r="2341" spans="8:12" x14ac:dyDescent="0.35">
      <c r="H2341" s="3"/>
      <c r="I2341" s="3"/>
      <c r="J2341" s="7"/>
      <c r="K2341" s="3"/>
      <c r="L2341" s="7"/>
    </row>
    <row r="2342" spans="8:12" x14ac:dyDescent="0.35">
      <c r="H2342" s="3"/>
      <c r="I2342" s="3"/>
      <c r="J2342" s="7"/>
      <c r="K2342" s="3"/>
      <c r="L2342" s="7"/>
    </row>
    <row r="2343" spans="8:12" x14ac:dyDescent="0.35">
      <c r="H2343" s="3"/>
      <c r="I2343" s="3"/>
      <c r="J2343" s="7"/>
      <c r="K2343" s="3"/>
      <c r="L2343" s="7"/>
    </row>
    <row r="2344" spans="8:12" x14ac:dyDescent="0.35">
      <c r="H2344" s="3"/>
      <c r="I2344" s="3"/>
      <c r="J2344" s="7"/>
      <c r="K2344" s="3"/>
      <c r="L2344" s="7"/>
    </row>
    <row r="2345" spans="8:12" x14ac:dyDescent="0.35">
      <c r="H2345" s="3"/>
      <c r="I2345" s="3"/>
      <c r="J2345" s="7"/>
      <c r="K2345" s="3"/>
      <c r="L2345" s="7"/>
    </row>
    <row r="2346" spans="8:12" x14ac:dyDescent="0.35">
      <c r="H2346" s="3"/>
      <c r="I2346" s="3"/>
      <c r="J2346" s="7"/>
      <c r="K2346" s="3"/>
      <c r="L2346" s="7"/>
    </row>
    <row r="2347" spans="8:12" x14ac:dyDescent="0.35">
      <c r="H2347" s="3"/>
      <c r="I2347" s="3"/>
      <c r="J2347" s="7"/>
      <c r="K2347" s="3"/>
      <c r="L2347" s="7"/>
    </row>
    <row r="2348" spans="8:12" x14ac:dyDescent="0.35">
      <c r="H2348" s="3"/>
      <c r="I2348" s="3"/>
      <c r="J2348" s="7"/>
      <c r="K2348" s="3"/>
      <c r="L2348" s="7"/>
    </row>
    <row r="2349" spans="8:12" x14ac:dyDescent="0.35">
      <c r="H2349" s="3"/>
      <c r="I2349" s="3"/>
      <c r="J2349" s="7"/>
      <c r="K2349" s="3"/>
      <c r="L2349" s="7"/>
    </row>
    <row r="2350" spans="8:12" x14ac:dyDescent="0.35">
      <c r="H2350" s="3"/>
      <c r="I2350" s="3"/>
      <c r="J2350" s="7"/>
      <c r="K2350" s="3"/>
      <c r="L2350" s="7"/>
    </row>
    <row r="2351" spans="8:12" x14ac:dyDescent="0.35">
      <c r="H2351" s="3"/>
      <c r="I2351" s="3"/>
      <c r="J2351" s="7"/>
      <c r="K2351" s="3"/>
      <c r="L2351" s="7"/>
    </row>
    <row r="2352" spans="8:12" x14ac:dyDescent="0.35">
      <c r="H2352" s="3"/>
      <c r="I2352" s="3"/>
      <c r="J2352" s="7"/>
      <c r="K2352" s="3"/>
      <c r="L2352" s="7"/>
    </row>
    <row r="2353" spans="8:12" x14ac:dyDescent="0.35">
      <c r="H2353" s="3"/>
      <c r="I2353" s="3"/>
      <c r="J2353" s="7"/>
      <c r="K2353" s="3"/>
      <c r="L2353" s="7"/>
    </row>
    <row r="2354" spans="8:12" x14ac:dyDescent="0.35">
      <c r="H2354" s="3"/>
      <c r="I2354" s="3"/>
      <c r="J2354" s="7"/>
      <c r="K2354" s="3"/>
      <c r="L2354" s="7"/>
    </row>
    <row r="2355" spans="8:12" x14ac:dyDescent="0.35">
      <c r="H2355" s="3"/>
      <c r="I2355" s="3"/>
      <c r="J2355" s="7"/>
      <c r="K2355" s="3"/>
      <c r="L2355" s="7"/>
    </row>
    <row r="2356" spans="8:12" x14ac:dyDescent="0.35">
      <c r="H2356" s="3"/>
      <c r="I2356" s="3"/>
      <c r="J2356" s="7"/>
      <c r="K2356" s="3"/>
      <c r="L2356" s="7"/>
    </row>
    <row r="2357" spans="8:12" x14ac:dyDescent="0.35">
      <c r="H2357" s="3"/>
      <c r="I2357" s="3"/>
      <c r="J2357" s="7"/>
      <c r="K2357" s="3"/>
      <c r="L2357" s="7"/>
    </row>
    <row r="2358" spans="8:12" x14ac:dyDescent="0.35">
      <c r="H2358" s="3"/>
      <c r="I2358" s="3"/>
      <c r="J2358" s="7"/>
      <c r="K2358" s="3"/>
      <c r="L2358" s="7"/>
    </row>
    <row r="2359" spans="8:12" x14ac:dyDescent="0.35">
      <c r="H2359" s="3"/>
      <c r="I2359" s="3"/>
      <c r="J2359" s="7"/>
      <c r="K2359" s="3"/>
      <c r="L2359" s="7"/>
    </row>
    <row r="2360" spans="8:12" x14ac:dyDescent="0.35">
      <c r="H2360" s="3"/>
      <c r="I2360" s="3"/>
      <c r="J2360" s="7"/>
      <c r="K2360" s="3"/>
      <c r="L2360" s="7"/>
    </row>
    <row r="2361" spans="8:12" x14ac:dyDescent="0.35">
      <c r="H2361" s="3"/>
      <c r="I2361" s="3"/>
      <c r="J2361" s="7"/>
      <c r="K2361" s="3"/>
      <c r="L2361" s="7"/>
    </row>
    <row r="2362" spans="8:12" x14ac:dyDescent="0.35">
      <c r="H2362" s="3"/>
      <c r="I2362" s="3"/>
      <c r="J2362" s="7"/>
      <c r="K2362" s="3"/>
      <c r="L2362" s="7"/>
    </row>
    <row r="2363" spans="8:12" x14ac:dyDescent="0.35">
      <c r="H2363" s="3"/>
      <c r="I2363" s="3"/>
      <c r="J2363" s="7"/>
      <c r="K2363" s="3"/>
      <c r="L2363" s="7"/>
    </row>
    <row r="2364" spans="8:12" x14ac:dyDescent="0.35">
      <c r="H2364" s="3"/>
      <c r="I2364" s="3"/>
      <c r="J2364" s="7"/>
      <c r="K2364" s="3"/>
      <c r="L2364" s="7"/>
    </row>
    <row r="2365" spans="8:12" x14ac:dyDescent="0.35">
      <c r="H2365" s="3"/>
      <c r="I2365" s="3"/>
      <c r="J2365" s="7"/>
      <c r="K2365" s="3"/>
      <c r="L2365" s="7"/>
    </row>
    <row r="2366" spans="8:12" x14ac:dyDescent="0.35">
      <c r="H2366" s="3"/>
      <c r="I2366" s="3"/>
      <c r="J2366" s="7"/>
      <c r="K2366" s="3"/>
      <c r="L2366" s="7"/>
    </row>
    <row r="2367" spans="8:12" x14ac:dyDescent="0.35">
      <c r="H2367" s="3"/>
      <c r="I2367" s="3"/>
      <c r="J2367" s="7"/>
      <c r="K2367" s="3"/>
      <c r="L2367" s="7"/>
    </row>
    <row r="2368" spans="8:12" x14ac:dyDescent="0.35">
      <c r="H2368" s="3"/>
      <c r="I2368" s="3"/>
      <c r="J2368" s="7"/>
      <c r="K2368" s="3"/>
      <c r="L2368" s="7"/>
    </row>
    <row r="2369" spans="8:12" x14ac:dyDescent="0.35">
      <c r="H2369" s="3"/>
      <c r="I2369" s="3"/>
      <c r="J2369" s="7"/>
      <c r="K2369" s="3"/>
      <c r="L2369" s="7"/>
    </row>
    <row r="2370" spans="8:12" x14ac:dyDescent="0.35">
      <c r="H2370" s="3"/>
      <c r="I2370" s="3"/>
      <c r="J2370" s="7"/>
      <c r="K2370" s="3"/>
      <c r="L2370" s="7"/>
    </row>
    <row r="2371" spans="8:12" x14ac:dyDescent="0.35">
      <c r="H2371" s="3"/>
      <c r="I2371" s="3"/>
      <c r="J2371" s="7"/>
      <c r="K2371" s="3"/>
      <c r="L2371" s="7"/>
    </row>
    <row r="2372" spans="8:12" x14ac:dyDescent="0.35">
      <c r="H2372" s="3"/>
      <c r="I2372" s="3"/>
      <c r="J2372" s="7"/>
      <c r="K2372" s="3"/>
      <c r="L2372" s="7"/>
    </row>
    <row r="2373" spans="8:12" x14ac:dyDescent="0.35">
      <c r="H2373" s="3"/>
      <c r="I2373" s="3"/>
      <c r="J2373" s="7"/>
      <c r="K2373" s="3"/>
      <c r="L2373" s="7"/>
    </row>
    <row r="2374" spans="8:12" x14ac:dyDescent="0.35">
      <c r="H2374" s="3"/>
      <c r="I2374" s="3"/>
      <c r="J2374" s="7"/>
      <c r="K2374" s="3"/>
      <c r="L2374" s="7"/>
    </row>
    <row r="2375" spans="8:12" x14ac:dyDescent="0.35">
      <c r="H2375" s="3"/>
      <c r="I2375" s="3"/>
      <c r="J2375" s="7"/>
      <c r="K2375" s="3"/>
      <c r="L2375" s="7"/>
    </row>
    <row r="2376" spans="8:12" x14ac:dyDescent="0.35">
      <c r="H2376" s="3"/>
      <c r="I2376" s="3"/>
      <c r="J2376" s="7"/>
      <c r="K2376" s="3"/>
      <c r="L2376" s="7"/>
    </row>
    <row r="2377" spans="8:12" x14ac:dyDescent="0.35">
      <c r="H2377" s="3"/>
      <c r="I2377" s="3"/>
      <c r="J2377" s="7"/>
      <c r="K2377" s="3"/>
      <c r="L2377" s="7"/>
    </row>
    <row r="2378" spans="8:12" x14ac:dyDescent="0.35">
      <c r="H2378" s="3"/>
      <c r="I2378" s="3"/>
      <c r="J2378" s="7"/>
      <c r="K2378" s="3"/>
      <c r="L2378" s="7"/>
    </row>
    <row r="2379" spans="8:12" x14ac:dyDescent="0.35">
      <c r="H2379" s="3"/>
      <c r="I2379" s="3"/>
      <c r="J2379" s="7"/>
      <c r="K2379" s="3"/>
      <c r="L2379" s="7"/>
    </row>
    <row r="2380" spans="8:12" x14ac:dyDescent="0.35">
      <c r="H2380" s="3"/>
      <c r="I2380" s="3"/>
      <c r="J2380" s="7"/>
      <c r="K2380" s="3"/>
      <c r="L2380" s="7"/>
    </row>
    <row r="2381" spans="8:12" x14ac:dyDescent="0.35">
      <c r="H2381" s="3"/>
      <c r="I2381" s="3"/>
      <c r="J2381" s="7"/>
      <c r="K2381" s="3"/>
      <c r="L2381" s="7"/>
    </row>
    <row r="2382" spans="8:12" x14ac:dyDescent="0.35">
      <c r="H2382" s="3"/>
      <c r="I2382" s="3"/>
      <c r="J2382" s="7"/>
      <c r="K2382" s="3"/>
      <c r="L2382" s="7"/>
    </row>
    <row r="2383" spans="8:12" x14ac:dyDescent="0.35">
      <c r="H2383" s="3"/>
      <c r="I2383" s="3"/>
      <c r="J2383" s="7"/>
      <c r="K2383" s="3"/>
      <c r="L2383" s="7"/>
    </row>
    <row r="2384" spans="8:12" x14ac:dyDescent="0.35">
      <c r="H2384" s="3"/>
      <c r="I2384" s="3"/>
      <c r="J2384" s="7"/>
      <c r="K2384" s="3"/>
      <c r="L2384" s="7"/>
    </row>
    <row r="2385" spans="8:12" x14ac:dyDescent="0.35">
      <c r="H2385" s="3"/>
      <c r="I2385" s="3"/>
      <c r="J2385" s="7"/>
      <c r="K2385" s="3"/>
      <c r="L2385" s="7"/>
    </row>
    <row r="2386" spans="8:12" x14ac:dyDescent="0.35">
      <c r="H2386" s="3"/>
      <c r="I2386" s="3"/>
      <c r="J2386" s="7"/>
      <c r="K2386" s="3"/>
      <c r="L2386" s="7"/>
    </row>
    <row r="2387" spans="8:12" x14ac:dyDescent="0.35">
      <c r="H2387" s="3"/>
      <c r="I2387" s="3"/>
      <c r="J2387" s="7"/>
      <c r="K2387" s="3"/>
      <c r="L2387" s="7"/>
    </row>
    <row r="2388" spans="8:12" x14ac:dyDescent="0.35">
      <c r="H2388" s="3"/>
      <c r="I2388" s="3"/>
      <c r="J2388" s="7"/>
      <c r="K2388" s="3"/>
      <c r="L2388" s="7"/>
    </row>
    <row r="2389" spans="8:12" x14ac:dyDescent="0.35">
      <c r="H2389" s="3"/>
      <c r="I2389" s="3"/>
      <c r="J2389" s="7"/>
      <c r="K2389" s="3"/>
      <c r="L2389" s="7"/>
    </row>
    <row r="2390" spans="8:12" x14ac:dyDescent="0.35">
      <c r="H2390" s="3"/>
      <c r="I2390" s="3"/>
      <c r="J2390" s="7"/>
      <c r="K2390" s="3"/>
      <c r="L2390" s="7"/>
    </row>
    <row r="2391" spans="8:12" x14ac:dyDescent="0.35">
      <c r="H2391" s="3"/>
      <c r="I2391" s="3"/>
      <c r="J2391" s="7"/>
      <c r="K2391" s="3"/>
      <c r="L2391" s="7"/>
    </row>
    <row r="2392" spans="8:12" x14ac:dyDescent="0.35">
      <c r="H2392" s="3"/>
      <c r="I2392" s="3"/>
      <c r="J2392" s="7"/>
      <c r="K2392" s="3"/>
      <c r="L2392" s="7"/>
    </row>
    <row r="2393" spans="8:12" x14ac:dyDescent="0.35">
      <c r="H2393" s="3"/>
      <c r="I2393" s="3"/>
      <c r="J2393" s="7"/>
      <c r="K2393" s="3"/>
      <c r="L2393" s="7"/>
    </row>
    <row r="2394" spans="8:12" x14ac:dyDescent="0.35">
      <c r="H2394" s="3"/>
      <c r="I2394" s="3"/>
      <c r="J2394" s="7"/>
      <c r="K2394" s="3"/>
      <c r="L2394" s="7"/>
    </row>
    <row r="2395" spans="8:12" x14ac:dyDescent="0.35">
      <c r="H2395" s="3"/>
      <c r="I2395" s="3"/>
      <c r="J2395" s="7"/>
      <c r="K2395" s="3"/>
      <c r="L2395" s="7"/>
    </row>
    <row r="2396" spans="8:12" x14ac:dyDescent="0.35">
      <c r="H2396" s="3"/>
      <c r="I2396" s="3"/>
      <c r="J2396" s="7"/>
      <c r="K2396" s="3"/>
      <c r="L2396" s="7"/>
    </row>
    <row r="2397" spans="8:12" x14ac:dyDescent="0.35">
      <c r="H2397" s="3"/>
      <c r="I2397" s="3"/>
      <c r="J2397" s="7"/>
      <c r="K2397" s="3"/>
      <c r="L2397" s="7"/>
    </row>
    <row r="2398" spans="8:12" x14ac:dyDescent="0.35">
      <c r="H2398" s="3"/>
      <c r="I2398" s="3"/>
      <c r="J2398" s="7"/>
      <c r="K2398" s="3"/>
      <c r="L2398" s="7"/>
    </row>
    <row r="2399" spans="8:12" x14ac:dyDescent="0.35">
      <c r="H2399" s="3"/>
      <c r="I2399" s="3"/>
      <c r="J2399" s="7"/>
      <c r="K2399" s="3"/>
      <c r="L2399" s="7"/>
    </row>
    <row r="2400" spans="8:12" x14ac:dyDescent="0.35">
      <c r="H2400" s="3"/>
      <c r="I2400" s="3"/>
      <c r="J2400" s="7"/>
      <c r="K2400" s="3"/>
      <c r="L2400" s="7"/>
    </row>
    <row r="2401" spans="8:12" x14ac:dyDescent="0.35">
      <c r="H2401" s="3"/>
      <c r="I2401" s="3"/>
      <c r="J2401" s="7"/>
      <c r="K2401" s="3"/>
      <c r="L2401" s="7"/>
    </row>
    <row r="2402" spans="8:12" x14ac:dyDescent="0.35">
      <c r="H2402" s="3"/>
      <c r="I2402" s="3"/>
      <c r="J2402" s="7"/>
      <c r="K2402" s="3"/>
      <c r="L2402" s="7"/>
    </row>
    <row r="2403" spans="8:12" x14ac:dyDescent="0.35">
      <c r="H2403" s="3"/>
      <c r="I2403" s="3"/>
      <c r="J2403" s="7"/>
      <c r="K2403" s="3"/>
      <c r="L2403" s="7"/>
    </row>
    <row r="2404" spans="8:12" x14ac:dyDescent="0.35">
      <c r="H2404" s="3"/>
      <c r="I2404" s="3"/>
      <c r="J2404" s="7"/>
      <c r="K2404" s="3"/>
      <c r="L2404" s="7"/>
    </row>
    <row r="2405" spans="8:12" x14ac:dyDescent="0.35">
      <c r="H2405" s="3"/>
      <c r="I2405" s="3"/>
      <c r="J2405" s="7"/>
      <c r="K2405" s="3"/>
      <c r="L2405" s="7"/>
    </row>
    <row r="2406" spans="8:12" x14ac:dyDescent="0.35">
      <c r="H2406" s="3"/>
      <c r="I2406" s="3"/>
      <c r="J2406" s="7"/>
      <c r="K2406" s="3"/>
      <c r="L2406" s="7"/>
    </row>
    <row r="2407" spans="8:12" x14ac:dyDescent="0.35">
      <c r="H2407" s="3"/>
      <c r="I2407" s="3"/>
      <c r="J2407" s="7"/>
      <c r="K2407" s="3"/>
      <c r="L2407" s="7"/>
    </row>
    <row r="2408" spans="8:12" x14ac:dyDescent="0.35">
      <c r="H2408" s="3"/>
      <c r="I2408" s="3"/>
      <c r="J2408" s="7"/>
      <c r="K2408" s="3"/>
      <c r="L2408" s="7"/>
    </row>
    <row r="2409" spans="8:12" x14ac:dyDescent="0.35">
      <c r="H2409" s="3"/>
      <c r="I2409" s="3"/>
      <c r="J2409" s="7"/>
      <c r="K2409" s="3"/>
      <c r="L2409" s="7"/>
    </row>
    <row r="2410" spans="8:12" x14ac:dyDescent="0.35">
      <c r="H2410" s="3"/>
      <c r="I2410" s="3"/>
      <c r="J2410" s="7"/>
      <c r="K2410" s="3"/>
      <c r="L2410" s="7"/>
    </row>
    <row r="2411" spans="8:12" x14ac:dyDescent="0.35">
      <c r="H2411" s="3"/>
      <c r="I2411" s="3"/>
      <c r="J2411" s="7"/>
      <c r="K2411" s="3"/>
      <c r="L2411" s="7"/>
    </row>
    <row r="2412" spans="8:12" x14ac:dyDescent="0.35">
      <c r="H2412" s="3"/>
      <c r="I2412" s="3"/>
      <c r="J2412" s="7"/>
      <c r="K2412" s="3"/>
      <c r="L2412" s="7"/>
    </row>
    <row r="2413" spans="8:12" x14ac:dyDescent="0.35">
      <c r="H2413" s="3"/>
      <c r="I2413" s="3"/>
      <c r="J2413" s="7"/>
      <c r="K2413" s="3"/>
      <c r="L2413" s="7"/>
    </row>
    <row r="2414" spans="8:12" x14ac:dyDescent="0.35">
      <c r="H2414" s="3"/>
      <c r="I2414" s="3"/>
      <c r="J2414" s="7"/>
      <c r="K2414" s="3"/>
      <c r="L2414" s="7"/>
    </row>
    <row r="2415" spans="8:12" x14ac:dyDescent="0.35">
      <c r="H2415" s="3"/>
      <c r="I2415" s="3"/>
      <c r="J2415" s="7"/>
      <c r="K2415" s="3"/>
      <c r="L2415" s="7"/>
    </row>
    <row r="2416" spans="8:12" x14ac:dyDescent="0.35">
      <c r="H2416" s="3"/>
      <c r="I2416" s="3"/>
      <c r="J2416" s="7"/>
      <c r="K2416" s="3"/>
      <c r="L2416" s="7"/>
    </row>
    <row r="2417" spans="8:12" x14ac:dyDescent="0.35">
      <c r="H2417" s="3"/>
      <c r="I2417" s="3"/>
      <c r="J2417" s="7"/>
      <c r="K2417" s="3"/>
      <c r="L2417" s="7"/>
    </row>
    <row r="2418" spans="8:12" x14ac:dyDescent="0.35">
      <c r="H2418" s="3"/>
      <c r="I2418" s="3"/>
      <c r="J2418" s="7"/>
      <c r="K2418" s="3"/>
      <c r="L2418" s="7"/>
    </row>
    <row r="2419" spans="8:12" x14ac:dyDescent="0.35">
      <c r="H2419" s="3"/>
      <c r="I2419" s="3"/>
      <c r="J2419" s="7"/>
      <c r="K2419" s="3"/>
      <c r="L2419" s="7"/>
    </row>
    <row r="2420" spans="8:12" x14ac:dyDescent="0.35">
      <c r="H2420" s="3"/>
      <c r="I2420" s="3"/>
      <c r="J2420" s="7"/>
      <c r="K2420" s="3"/>
      <c r="L2420" s="7"/>
    </row>
    <row r="2421" spans="8:12" x14ac:dyDescent="0.35">
      <c r="H2421" s="3"/>
      <c r="I2421" s="3"/>
      <c r="J2421" s="7"/>
      <c r="K2421" s="3"/>
      <c r="L2421" s="7"/>
    </row>
    <row r="2422" spans="8:12" x14ac:dyDescent="0.35">
      <c r="H2422" s="3"/>
      <c r="I2422" s="3"/>
      <c r="J2422" s="7"/>
      <c r="K2422" s="3"/>
      <c r="L2422" s="7"/>
    </row>
    <row r="2423" spans="8:12" x14ac:dyDescent="0.35">
      <c r="H2423" s="3"/>
      <c r="I2423" s="3"/>
      <c r="J2423" s="7"/>
      <c r="K2423" s="3"/>
      <c r="L2423" s="7"/>
    </row>
    <row r="2424" spans="8:12" x14ac:dyDescent="0.35">
      <c r="H2424" s="3"/>
      <c r="I2424" s="3"/>
      <c r="J2424" s="7"/>
      <c r="K2424" s="3"/>
      <c r="L2424" s="7"/>
    </row>
    <row r="2425" spans="8:12" x14ac:dyDescent="0.35">
      <c r="H2425" s="3"/>
      <c r="I2425" s="3"/>
      <c r="J2425" s="7"/>
      <c r="K2425" s="3"/>
      <c r="L2425" s="7"/>
    </row>
    <row r="2426" spans="8:12" x14ac:dyDescent="0.35">
      <c r="H2426" s="3"/>
      <c r="I2426" s="3"/>
      <c r="J2426" s="7"/>
      <c r="K2426" s="3"/>
      <c r="L2426" s="7"/>
    </row>
    <row r="2427" spans="8:12" x14ac:dyDescent="0.35">
      <c r="H2427" s="3"/>
      <c r="I2427" s="3"/>
      <c r="J2427" s="7"/>
      <c r="K2427" s="3"/>
      <c r="L2427" s="7"/>
    </row>
    <row r="2428" spans="8:12" x14ac:dyDescent="0.35">
      <c r="H2428" s="3"/>
      <c r="I2428" s="3"/>
      <c r="J2428" s="7"/>
      <c r="K2428" s="3"/>
      <c r="L2428" s="7"/>
    </row>
    <row r="2429" spans="8:12" x14ac:dyDescent="0.35">
      <c r="H2429" s="3"/>
      <c r="I2429" s="3"/>
      <c r="J2429" s="7"/>
      <c r="K2429" s="3"/>
      <c r="L2429" s="7"/>
    </row>
    <row r="2430" spans="8:12" x14ac:dyDescent="0.35">
      <c r="H2430" s="3"/>
      <c r="I2430" s="3"/>
      <c r="J2430" s="7"/>
      <c r="K2430" s="3"/>
      <c r="L2430" s="7"/>
    </row>
    <row r="2431" spans="8:12" x14ac:dyDescent="0.35">
      <c r="H2431" s="3"/>
      <c r="I2431" s="3"/>
      <c r="J2431" s="7"/>
      <c r="K2431" s="3"/>
      <c r="L2431" s="7"/>
    </row>
    <row r="2432" spans="8:12" x14ac:dyDescent="0.35">
      <c r="H2432" s="3"/>
      <c r="I2432" s="3"/>
      <c r="J2432" s="7"/>
      <c r="K2432" s="3"/>
      <c r="L2432" s="7"/>
    </row>
    <row r="2433" spans="8:12" x14ac:dyDescent="0.35">
      <c r="H2433" s="3"/>
      <c r="I2433" s="3"/>
      <c r="J2433" s="7"/>
      <c r="K2433" s="3"/>
      <c r="L2433" s="7"/>
    </row>
    <row r="2434" spans="8:12" x14ac:dyDescent="0.35">
      <c r="H2434" s="3"/>
      <c r="I2434" s="3"/>
      <c r="J2434" s="7"/>
      <c r="K2434" s="3"/>
      <c r="L2434" s="7"/>
    </row>
    <row r="2435" spans="8:12" x14ac:dyDescent="0.35">
      <c r="H2435" s="3"/>
      <c r="I2435" s="3"/>
      <c r="J2435" s="7"/>
      <c r="K2435" s="3"/>
      <c r="L2435" s="7"/>
    </row>
    <row r="2436" spans="8:12" x14ac:dyDescent="0.35">
      <c r="H2436" s="3"/>
      <c r="I2436" s="3"/>
      <c r="J2436" s="7"/>
      <c r="K2436" s="3"/>
      <c r="L2436" s="7"/>
    </row>
    <row r="2437" spans="8:12" x14ac:dyDescent="0.35">
      <c r="H2437" s="3"/>
      <c r="I2437" s="3"/>
      <c r="J2437" s="7"/>
      <c r="K2437" s="3"/>
      <c r="L2437" s="7"/>
    </row>
    <row r="2438" spans="8:12" x14ac:dyDescent="0.35">
      <c r="H2438" s="3"/>
      <c r="I2438" s="3"/>
      <c r="J2438" s="7"/>
      <c r="K2438" s="3"/>
      <c r="L2438" s="7"/>
    </row>
    <row r="2439" spans="8:12" x14ac:dyDescent="0.35">
      <c r="H2439" s="3"/>
      <c r="I2439" s="3"/>
      <c r="J2439" s="7"/>
      <c r="K2439" s="3"/>
      <c r="L2439" s="7"/>
    </row>
    <row r="2440" spans="8:12" x14ac:dyDescent="0.35">
      <c r="H2440" s="3"/>
      <c r="I2440" s="3"/>
      <c r="J2440" s="7"/>
      <c r="K2440" s="3"/>
      <c r="L2440" s="7"/>
    </row>
    <row r="2441" spans="8:12" x14ac:dyDescent="0.35">
      <c r="H2441" s="3"/>
      <c r="I2441" s="3"/>
      <c r="J2441" s="7"/>
      <c r="K2441" s="3"/>
      <c r="L2441" s="7"/>
    </row>
    <row r="2442" spans="8:12" x14ac:dyDescent="0.35">
      <c r="H2442" s="3"/>
      <c r="I2442" s="3"/>
      <c r="J2442" s="7"/>
      <c r="K2442" s="3"/>
      <c r="L2442" s="7"/>
    </row>
    <row r="2443" spans="8:12" x14ac:dyDescent="0.35">
      <c r="H2443" s="3"/>
      <c r="I2443" s="3"/>
      <c r="J2443" s="7"/>
      <c r="K2443" s="3"/>
      <c r="L2443" s="7"/>
    </row>
    <row r="2444" spans="8:12" x14ac:dyDescent="0.35">
      <c r="H2444" s="3"/>
      <c r="I2444" s="3"/>
      <c r="J2444" s="7"/>
      <c r="K2444" s="3"/>
      <c r="L2444" s="7"/>
    </row>
    <row r="2445" spans="8:12" x14ac:dyDescent="0.35">
      <c r="H2445" s="3"/>
      <c r="I2445" s="3"/>
      <c r="J2445" s="7"/>
      <c r="K2445" s="3"/>
      <c r="L2445" s="7"/>
    </row>
    <row r="2446" spans="8:12" x14ac:dyDescent="0.35">
      <c r="H2446" s="3"/>
      <c r="I2446" s="3"/>
      <c r="J2446" s="7"/>
      <c r="K2446" s="3"/>
      <c r="L2446" s="7"/>
    </row>
    <row r="2447" spans="8:12" x14ac:dyDescent="0.35">
      <c r="H2447" s="3"/>
      <c r="I2447" s="3"/>
      <c r="J2447" s="7"/>
      <c r="K2447" s="3"/>
      <c r="L2447" s="7"/>
    </row>
    <row r="2448" spans="8:12" x14ac:dyDescent="0.35">
      <c r="H2448" s="3"/>
      <c r="I2448" s="3"/>
      <c r="J2448" s="7"/>
      <c r="K2448" s="3"/>
      <c r="L2448" s="7"/>
    </row>
    <row r="2449" spans="8:12" x14ac:dyDescent="0.35">
      <c r="H2449" s="3"/>
      <c r="I2449" s="3"/>
      <c r="J2449" s="7"/>
      <c r="K2449" s="3"/>
      <c r="L2449" s="7"/>
    </row>
    <row r="2450" spans="8:12" x14ac:dyDescent="0.35">
      <c r="H2450" s="3"/>
      <c r="I2450" s="3"/>
      <c r="J2450" s="7"/>
      <c r="K2450" s="3"/>
      <c r="L2450" s="7"/>
    </row>
    <row r="2451" spans="8:12" x14ac:dyDescent="0.35">
      <c r="H2451" s="3"/>
      <c r="I2451" s="3"/>
      <c r="J2451" s="7"/>
      <c r="K2451" s="3"/>
      <c r="L2451" s="7"/>
    </row>
    <row r="2452" spans="8:12" x14ac:dyDescent="0.35">
      <c r="H2452" s="3"/>
      <c r="I2452" s="3"/>
      <c r="J2452" s="7"/>
      <c r="K2452" s="3"/>
      <c r="L2452" s="7"/>
    </row>
    <row r="2453" spans="8:12" x14ac:dyDescent="0.35">
      <c r="H2453" s="3"/>
      <c r="I2453" s="3"/>
      <c r="J2453" s="7"/>
      <c r="K2453" s="3"/>
      <c r="L2453" s="7"/>
    </row>
    <row r="2454" spans="8:12" x14ac:dyDescent="0.35">
      <c r="H2454" s="3"/>
      <c r="I2454" s="3"/>
      <c r="J2454" s="7"/>
      <c r="K2454" s="3"/>
      <c r="L2454" s="7"/>
    </row>
    <row r="2455" spans="8:12" x14ac:dyDescent="0.35">
      <c r="H2455" s="3"/>
      <c r="I2455" s="3"/>
      <c r="J2455" s="7"/>
      <c r="K2455" s="3"/>
      <c r="L2455" s="7"/>
    </row>
    <row r="2456" spans="8:12" x14ac:dyDescent="0.35">
      <c r="H2456" s="3"/>
      <c r="I2456" s="3"/>
      <c r="J2456" s="7"/>
      <c r="K2456" s="3"/>
      <c r="L2456" s="7"/>
    </row>
    <row r="2457" spans="8:12" x14ac:dyDescent="0.35">
      <c r="H2457" s="3"/>
      <c r="I2457" s="3"/>
      <c r="J2457" s="7"/>
      <c r="K2457" s="3"/>
      <c r="L2457" s="7"/>
    </row>
    <row r="2458" spans="8:12" x14ac:dyDescent="0.35">
      <c r="H2458" s="3"/>
      <c r="I2458" s="3"/>
      <c r="J2458" s="7"/>
      <c r="K2458" s="3"/>
      <c r="L2458" s="7"/>
    </row>
    <row r="2459" spans="8:12" x14ac:dyDescent="0.35">
      <c r="H2459" s="3"/>
      <c r="I2459" s="3"/>
      <c r="J2459" s="7"/>
      <c r="K2459" s="3"/>
      <c r="L2459" s="7"/>
    </row>
    <row r="2460" spans="8:12" x14ac:dyDescent="0.35">
      <c r="H2460" s="3"/>
      <c r="I2460" s="3"/>
      <c r="J2460" s="7"/>
      <c r="K2460" s="3"/>
      <c r="L2460" s="7"/>
    </row>
    <row r="2461" spans="8:12" x14ac:dyDescent="0.35">
      <c r="H2461" s="3"/>
      <c r="I2461" s="3"/>
      <c r="J2461" s="7"/>
      <c r="K2461" s="3"/>
      <c r="L2461" s="7"/>
    </row>
    <row r="2462" spans="8:12" x14ac:dyDescent="0.35">
      <c r="H2462" s="3"/>
      <c r="I2462" s="3"/>
      <c r="J2462" s="7"/>
      <c r="K2462" s="3"/>
      <c r="L2462" s="7"/>
    </row>
    <row r="2463" spans="8:12" x14ac:dyDescent="0.35">
      <c r="H2463" s="3"/>
      <c r="I2463" s="3"/>
      <c r="J2463" s="7"/>
      <c r="K2463" s="3"/>
      <c r="L2463" s="7"/>
    </row>
    <row r="2464" spans="8:12" x14ac:dyDescent="0.35">
      <c r="H2464" s="3"/>
      <c r="I2464" s="3"/>
      <c r="J2464" s="7"/>
      <c r="K2464" s="3"/>
      <c r="L2464" s="7"/>
    </row>
  </sheetData>
  <autoFilter ref="A8:O8" xr:uid="{FB09BB41-7478-439E-9309-60DA1EB72E97}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1080-CBD4-46EB-A78A-731FCD2CF83D}">
  <dimension ref="A1:E1587"/>
  <sheetViews>
    <sheetView workbookViewId="0"/>
  </sheetViews>
  <sheetFormatPr defaultRowHeight="14.5" x14ac:dyDescent="0.35"/>
  <cols>
    <col min="1" max="1" width="8.7265625" style="58"/>
    <col min="2" max="2" width="12.7265625" style="58" bestFit="1" customWidth="1"/>
    <col min="3" max="3" width="23.81640625" style="59" bestFit="1" customWidth="1"/>
    <col min="4" max="4" width="11.26953125" style="64" bestFit="1" customWidth="1"/>
    <col min="5" max="5" width="8.7265625" style="58"/>
  </cols>
  <sheetData>
    <row r="1" spans="1:5" ht="15" thickBot="1" x14ac:dyDescent="0.4">
      <c r="A1" s="56" t="s">
        <v>34</v>
      </c>
      <c r="B1" s="56" t="s">
        <v>50</v>
      </c>
      <c r="C1" s="57" t="s">
        <v>51</v>
      </c>
      <c r="D1" s="61" t="s">
        <v>29</v>
      </c>
      <c r="E1" s="58" t="s">
        <v>5</v>
      </c>
    </row>
    <row r="2" spans="1:5" x14ac:dyDescent="0.35">
      <c r="A2" s="58">
        <v>1900.01</v>
      </c>
      <c r="B2" s="58">
        <v>1900.01</v>
      </c>
      <c r="C2" s="59">
        <v>1</v>
      </c>
      <c r="D2" s="62">
        <v>18.674275362444781</v>
      </c>
      <c r="E2" s="58">
        <v>6.1</v>
      </c>
    </row>
    <row r="3" spans="1:5" x14ac:dyDescent="0.35">
      <c r="A3" s="58">
        <v>1900.02</v>
      </c>
      <c r="B3" s="58">
        <v>1900.02</v>
      </c>
      <c r="C3" s="59">
        <v>32</v>
      </c>
      <c r="D3" s="62">
        <v>18.703797417251433</v>
      </c>
      <c r="E3" s="58">
        <v>6.21</v>
      </c>
    </row>
    <row r="4" spans="1:5" x14ac:dyDescent="0.35">
      <c r="A4" s="58">
        <v>1900.03</v>
      </c>
      <c r="B4" s="58">
        <v>1900.03</v>
      </c>
      <c r="C4" s="59">
        <v>61</v>
      </c>
      <c r="D4" s="62">
        <v>18.775793421238372</v>
      </c>
      <c r="E4" s="58">
        <v>6.26</v>
      </c>
    </row>
    <row r="5" spans="1:5" x14ac:dyDescent="0.35">
      <c r="A5" s="58">
        <v>1900.04</v>
      </c>
      <c r="B5" s="58">
        <v>1900.04</v>
      </c>
      <c r="C5" s="59">
        <v>92</v>
      </c>
      <c r="D5" s="62">
        <v>18.936402033322732</v>
      </c>
      <c r="E5" s="58">
        <v>6.34</v>
      </c>
    </row>
    <row r="6" spans="1:5" x14ac:dyDescent="0.35">
      <c r="A6" s="58">
        <v>1900.05</v>
      </c>
      <c r="B6" s="58">
        <v>1900.05</v>
      </c>
      <c r="C6" s="59">
        <v>122</v>
      </c>
      <c r="D6" s="62">
        <v>18.403197016950411</v>
      </c>
      <c r="E6" s="58">
        <v>6.04</v>
      </c>
    </row>
    <row r="7" spans="1:5" x14ac:dyDescent="0.35">
      <c r="A7" s="58">
        <v>1900.06</v>
      </c>
      <c r="B7" s="58">
        <v>1900.06</v>
      </c>
      <c r="C7" s="59">
        <v>153</v>
      </c>
      <c r="D7" s="62">
        <v>17.992711584303976</v>
      </c>
      <c r="E7" s="58">
        <v>5.86</v>
      </c>
    </row>
    <row r="8" spans="1:5" x14ac:dyDescent="0.35">
      <c r="A8" s="58">
        <v>1900.07</v>
      </c>
      <c r="B8" s="58">
        <v>1900.07</v>
      </c>
      <c r="C8" s="59">
        <v>183</v>
      </c>
      <c r="D8" s="62">
        <v>17.689545468952797</v>
      </c>
      <c r="E8" s="58">
        <v>5.86</v>
      </c>
    </row>
    <row r="9" spans="1:5" x14ac:dyDescent="0.35">
      <c r="A9" s="58">
        <v>1900.08</v>
      </c>
      <c r="B9" s="58">
        <v>1900.08</v>
      </c>
      <c r="C9" s="59">
        <v>214</v>
      </c>
      <c r="D9" s="62">
        <v>18.069614666784187</v>
      </c>
      <c r="E9" s="58">
        <v>5.94</v>
      </c>
    </row>
    <row r="10" spans="1:5" x14ac:dyDescent="0.35">
      <c r="A10" s="58">
        <v>1900.09</v>
      </c>
      <c r="B10" s="58">
        <v>1900.09</v>
      </c>
      <c r="C10" s="59">
        <v>245</v>
      </c>
      <c r="D10" s="62">
        <v>17.341874151224708</v>
      </c>
      <c r="E10" s="58">
        <v>5.8</v>
      </c>
    </row>
    <row r="11" spans="1:5" x14ac:dyDescent="0.35">
      <c r="A11" s="58">
        <v>1900.1</v>
      </c>
      <c r="B11" s="58" t="s">
        <v>52</v>
      </c>
      <c r="C11" s="59">
        <v>275</v>
      </c>
      <c r="D11" s="62">
        <v>18.102398784556048</v>
      </c>
      <c r="E11" s="58">
        <v>6.01</v>
      </c>
    </row>
    <row r="12" spans="1:5" x14ac:dyDescent="0.35">
      <c r="A12" s="58">
        <v>1900.11</v>
      </c>
      <c r="B12" s="58">
        <v>1900.11</v>
      </c>
      <c r="C12" s="59">
        <v>306</v>
      </c>
      <c r="D12" s="62">
        <v>19.41958460376075</v>
      </c>
      <c r="E12" s="58">
        <v>6.48</v>
      </c>
    </row>
    <row r="13" spans="1:5" x14ac:dyDescent="0.35">
      <c r="A13" s="58">
        <v>1900.12</v>
      </c>
      <c r="B13" s="58">
        <v>1900.12</v>
      </c>
      <c r="C13" s="59">
        <v>336</v>
      </c>
      <c r="D13" s="62">
        <v>20.744051160870843</v>
      </c>
      <c r="E13" s="58">
        <v>6.87</v>
      </c>
    </row>
    <row r="14" spans="1:5" x14ac:dyDescent="0.35">
      <c r="A14" s="58">
        <v>1901.01</v>
      </c>
      <c r="B14" s="58">
        <v>1901.01</v>
      </c>
      <c r="C14" s="59">
        <v>367</v>
      </c>
      <c r="D14" s="62">
        <v>20.978581834536183</v>
      </c>
      <c r="E14" s="58">
        <v>7.07</v>
      </c>
    </row>
    <row r="15" spans="1:5" x14ac:dyDescent="0.35">
      <c r="A15" s="58">
        <v>1901.02</v>
      </c>
      <c r="B15" s="58">
        <v>1901.02</v>
      </c>
      <c r="C15" s="59">
        <v>398</v>
      </c>
      <c r="D15" s="62">
        <v>21.67914984820618</v>
      </c>
      <c r="E15" s="58">
        <v>7.25</v>
      </c>
    </row>
    <row r="16" spans="1:5" x14ac:dyDescent="0.35">
      <c r="A16" s="58">
        <v>1901.03</v>
      </c>
      <c r="B16" s="58">
        <v>1901.03</v>
      </c>
      <c r="C16" s="59">
        <v>426</v>
      </c>
      <c r="D16" s="62">
        <v>22.347583950683841</v>
      </c>
      <c r="E16" s="58">
        <v>7.51</v>
      </c>
    </row>
    <row r="17" spans="1:5" x14ac:dyDescent="0.35">
      <c r="A17" s="58">
        <v>1901.04</v>
      </c>
      <c r="B17" s="58">
        <v>1901.04</v>
      </c>
      <c r="C17" s="59">
        <v>457</v>
      </c>
      <c r="D17" s="62">
        <v>24.4097169948272</v>
      </c>
      <c r="E17" s="58">
        <v>8.14</v>
      </c>
    </row>
    <row r="18" spans="1:5" x14ac:dyDescent="0.35">
      <c r="A18" s="58">
        <v>1901.05</v>
      </c>
      <c r="B18" s="58">
        <v>1901.05</v>
      </c>
      <c r="C18" s="59">
        <v>487</v>
      </c>
      <c r="D18" s="62">
        <v>23.064012684863552</v>
      </c>
      <c r="E18" s="58">
        <v>7.73</v>
      </c>
    </row>
    <row r="19" spans="1:5" x14ac:dyDescent="0.35">
      <c r="A19" s="58">
        <v>1901.06</v>
      </c>
      <c r="B19" s="58">
        <v>1901.06</v>
      </c>
      <c r="C19" s="59">
        <v>518</v>
      </c>
      <c r="D19" s="62">
        <v>25.238466205960332</v>
      </c>
      <c r="E19" s="58">
        <v>8.5</v>
      </c>
    </row>
    <row r="20" spans="1:5" x14ac:dyDescent="0.35">
      <c r="A20" s="58">
        <v>1901.07</v>
      </c>
      <c r="B20" s="58">
        <v>1901.07</v>
      </c>
      <c r="C20" s="59">
        <v>548</v>
      </c>
      <c r="D20" s="62">
        <v>23.144848553708094</v>
      </c>
      <c r="E20" s="58">
        <v>7.93</v>
      </c>
    </row>
    <row r="21" spans="1:5" x14ac:dyDescent="0.35">
      <c r="A21" s="58">
        <v>1901.08</v>
      </c>
      <c r="B21" s="58">
        <v>1901.08</v>
      </c>
      <c r="C21" s="59">
        <v>579</v>
      </c>
      <c r="D21" s="62">
        <v>23.077177713844367</v>
      </c>
      <c r="E21" s="58">
        <v>8.0399999999999991</v>
      </c>
    </row>
    <row r="22" spans="1:5" x14ac:dyDescent="0.35">
      <c r="A22" s="58">
        <v>1901.09</v>
      </c>
      <c r="B22" s="58">
        <v>1901.09</v>
      </c>
      <c r="C22" s="59">
        <v>610</v>
      </c>
      <c r="D22" s="62">
        <v>22.590468316860225</v>
      </c>
      <c r="E22" s="58">
        <v>8</v>
      </c>
    </row>
    <row r="23" spans="1:5" x14ac:dyDescent="0.35">
      <c r="A23" s="58">
        <v>1901.1</v>
      </c>
      <c r="B23" s="58">
        <v>1901.1</v>
      </c>
      <c r="C23" s="59">
        <v>336</v>
      </c>
      <c r="D23" s="62">
        <v>22.252901618408917</v>
      </c>
      <c r="E23" s="58">
        <v>7.91</v>
      </c>
    </row>
    <row r="24" spans="1:5" x14ac:dyDescent="0.35">
      <c r="A24" s="58">
        <v>1901.11</v>
      </c>
      <c r="B24" s="58">
        <v>1901.11</v>
      </c>
      <c r="C24" s="59">
        <v>671</v>
      </c>
      <c r="D24" s="62">
        <v>22.375074777652785</v>
      </c>
      <c r="E24" s="58">
        <v>8.08</v>
      </c>
    </row>
    <row r="25" spans="1:5" x14ac:dyDescent="0.35">
      <c r="A25" s="58">
        <v>1901.12</v>
      </c>
      <c r="B25" s="58">
        <v>1901.12</v>
      </c>
      <c r="C25" s="59">
        <v>701</v>
      </c>
      <c r="D25" s="62">
        <v>21.680215141029674</v>
      </c>
      <c r="E25" s="58">
        <v>7.95</v>
      </c>
    </row>
    <row r="26" spans="1:5" x14ac:dyDescent="0.35">
      <c r="A26" s="58">
        <v>1902.01</v>
      </c>
      <c r="B26" s="58">
        <v>1902.01</v>
      </c>
      <c r="C26" s="59">
        <v>732</v>
      </c>
      <c r="D26" s="62">
        <v>22.340290796033557</v>
      </c>
      <c r="E26" s="58">
        <v>8.1199999999999992</v>
      </c>
    </row>
    <row r="27" spans="1:5" x14ac:dyDescent="0.35">
      <c r="A27" s="58">
        <v>1902.02</v>
      </c>
      <c r="B27" s="58">
        <v>1902.02</v>
      </c>
      <c r="C27" s="59">
        <v>763</v>
      </c>
      <c r="D27" s="62">
        <v>22.459957452460383</v>
      </c>
      <c r="E27" s="58">
        <v>8.19</v>
      </c>
    </row>
    <row r="28" spans="1:5" x14ac:dyDescent="0.35">
      <c r="A28" s="58">
        <v>1902.03</v>
      </c>
      <c r="B28" s="58">
        <v>1902.03</v>
      </c>
      <c r="C28" s="59">
        <v>791</v>
      </c>
      <c r="D28" s="62">
        <v>22.410652288217328</v>
      </c>
      <c r="E28" s="58">
        <v>8.1999999999999993</v>
      </c>
    </row>
    <row r="29" spans="1:5" x14ac:dyDescent="0.35">
      <c r="A29" s="58">
        <v>1902.04</v>
      </c>
      <c r="B29" s="58">
        <v>1902.04</v>
      </c>
      <c r="C29" s="59">
        <v>822</v>
      </c>
      <c r="D29" s="62">
        <v>22.823108698497833</v>
      </c>
      <c r="E29" s="58">
        <v>8.48</v>
      </c>
    </row>
    <row r="30" spans="1:5" x14ac:dyDescent="0.35">
      <c r="A30" s="58">
        <v>1902.05</v>
      </c>
      <c r="B30" s="58">
        <v>1902.05</v>
      </c>
      <c r="C30" s="59">
        <v>852</v>
      </c>
      <c r="D30" s="62">
        <v>22.427954493329786</v>
      </c>
      <c r="E30" s="58">
        <v>8.4600000000000009</v>
      </c>
    </row>
    <row r="31" spans="1:5" x14ac:dyDescent="0.35">
      <c r="A31" s="58">
        <v>1902.06</v>
      </c>
      <c r="B31" s="58">
        <v>1902.06</v>
      </c>
      <c r="C31" s="59">
        <v>883</v>
      </c>
      <c r="D31" s="62">
        <v>21.963742295514617</v>
      </c>
      <c r="E31" s="58">
        <v>8.41</v>
      </c>
    </row>
    <row r="32" spans="1:5" x14ac:dyDescent="0.35">
      <c r="A32" s="58">
        <v>1902.07</v>
      </c>
      <c r="B32" s="58">
        <v>1902.07</v>
      </c>
      <c r="C32" s="59">
        <v>913</v>
      </c>
      <c r="D32" s="62">
        <v>22.385686589401356</v>
      </c>
      <c r="E32" s="58">
        <v>8.6</v>
      </c>
    </row>
    <row r="33" spans="1:5" x14ac:dyDescent="0.35">
      <c r="A33" s="58">
        <v>1902.08</v>
      </c>
      <c r="B33" s="58">
        <v>1902.08</v>
      </c>
      <c r="C33" s="59">
        <v>944</v>
      </c>
      <c r="D33" s="62">
        <v>23.168671834092848</v>
      </c>
      <c r="E33" s="58">
        <v>8.83</v>
      </c>
    </row>
    <row r="34" spans="1:5" x14ac:dyDescent="0.35">
      <c r="A34" s="58">
        <v>1902.09</v>
      </c>
      <c r="B34" s="58">
        <v>1902.09</v>
      </c>
      <c r="C34" s="59">
        <v>975</v>
      </c>
      <c r="D34" s="62">
        <v>22.856566381954483</v>
      </c>
      <c r="E34" s="58">
        <v>8.85</v>
      </c>
    </row>
    <row r="35" spans="1:5" x14ac:dyDescent="0.35">
      <c r="A35" s="58">
        <v>1902.1</v>
      </c>
      <c r="B35" s="58">
        <v>1902.1</v>
      </c>
      <c r="C35" s="59">
        <v>701</v>
      </c>
      <c r="D35" s="62">
        <v>20.6044254018598</v>
      </c>
      <c r="E35" s="58">
        <v>8.57</v>
      </c>
    </row>
    <row r="36" spans="1:5" x14ac:dyDescent="0.35">
      <c r="A36" s="58">
        <v>1902.11</v>
      </c>
      <c r="B36" s="58">
        <v>1902.11</v>
      </c>
      <c r="C36" s="59">
        <v>1036</v>
      </c>
      <c r="D36" s="62">
        <v>20.408541255072173</v>
      </c>
      <c r="E36" s="58">
        <v>8.24</v>
      </c>
    </row>
    <row r="37" spans="1:5" x14ac:dyDescent="0.35">
      <c r="A37" s="58">
        <v>1902.12</v>
      </c>
      <c r="B37" s="58">
        <v>1902.12</v>
      </c>
      <c r="C37" s="59">
        <v>1066</v>
      </c>
      <c r="D37" s="62">
        <v>19.633232126823827</v>
      </c>
      <c r="E37" s="58">
        <v>8.0500000000000007</v>
      </c>
    </row>
    <row r="38" spans="1:5" x14ac:dyDescent="0.35">
      <c r="A38" s="58">
        <v>1903.01</v>
      </c>
      <c r="B38" s="58">
        <v>1903.01</v>
      </c>
      <c r="C38" s="59">
        <v>1097</v>
      </c>
      <c r="D38" s="62">
        <v>20.318132053828485</v>
      </c>
      <c r="E38" s="58">
        <v>8.4600000000000009</v>
      </c>
    </row>
    <row r="39" spans="1:5" x14ac:dyDescent="0.35">
      <c r="A39" s="58">
        <v>1903.02</v>
      </c>
      <c r="B39" s="58">
        <v>1903.02</v>
      </c>
      <c r="C39" s="59">
        <v>1128</v>
      </c>
      <c r="D39" s="62">
        <v>20.107051517552804</v>
      </c>
      <c r="E39" s="58">
        <v>8.41</v>
      </c>
    </row>
    <row r="40" spans="1:5" x14ac:dyDescent="0.35">
      <c r="A40" s="58">
        <v>1903.03</v>
      </c>
      <c r="B40" s="58">
        <v>1903.03</v>
      </c>
      <c r="C40" s="59">
        <v>1156</v>
      </c>
      <c r="D40" s="62">
        <v>19.884560384872831</v>
      </c>
      <c r="E40" s="58">
        <v>8.08</v>
      </c>
    </row>
    <row r="41" spans="1:5" x14ac:dyDescent="0.35">
      <c r="A41" s="58">
        <v>1903.04</v>
      </c>
      <c r="B41" s="58">
        <v>1903.04</v>
      </c>
      <c r="C41" s="59">
        <v>1187</v>
      </c>
      <c r="D41" s="62">
        <v>18.98002260182626</v>
      </c>
      <c r="E41" s="58">
        <v>7.75</v>
      </c>
    </row>
    <row r="42" spans="1:5" x14ac:dyDescent="0.35">
      <c r="A42" s="58">
        <v>1903.05</v>
      </c>
      <c r="B42" s="58">
        <v>1903.05</v>
      </c>
      <c r="C42" s="59">
        <v>1217</v>
      </c>
      <c r="D42" s="62">
        <v>18.954858723039866</v>
      </c>
      <c r="E42" s="58">
        <v>7.6</v>
      </c>
    </row>
    <row r="43" spans="1:5" x14ac:dyDescent="0.35">
      <c r="A43" s="58">
        <v>1903.06</v>
      </c>
      <c r="B43" s="58">
        <v>1903.06</v>
      </c>
      <c r="C43" s="59">
        <v>1248</v>
      </c>
      <c r="D43" s="62">
        <v>17.818551722968511</v>
      </c>
      <c r="E43" s="58">
        <v>7.18</v>
      </c>
    </row>
    <row r="44" spans="1:5" x14ac:dyDescent="0.35">
      <c r="A44" s="58">
        <v>1903.07</v>
      </c>
      <c r="B44" s="58">
        <v>1903.07</v>
      </c>
      <c r="C44" s="59">
        <v>1278</v>
      </c>
      <c r="D44" s="62">
        <v>16.918178414766654</v>
      </c>
      <c r="E44" s="58">
        <v>6.85</v>
      </c>
    </row>
    <row r="45" spans="1:5" x14ac:dyDescent="0.35">
      <c r="A45" s="58">
        <v>1903.08</v>
      </c>
      <c r="B45" s="58">
        <v>1903.08</v>
      </c>
      <c r="C45" s="59">
        <v>1309</v>
      </c>
      <c r="D45" s="62">
        <v>16.299118790903496</v>
      </c>
      <c r="E45" s="58">
        <v>6.63</v>
      </c>
    </row>
    <row r="46" spans="1:5" x14ac:dyDescent="0.35">
      <c r="A46" s="58">
        <v>1903.09</v>
      </c>
      <c r="B46" s="58">
        <v>1903.09</v>
      </c>
      <c r="C46" s="59">
        <v>1340</v>
      </c>
      <c r="D46" s="62">
        <v>15.654359115196915</v>
      </c>
      <c r="E46" s="58">
        <v>6.47</v>
      </c>
    </row>
    <row r="47" spans="1:5" x14ac:dyDescent="0.35">
      <c r="A47" s="58">
        <v>1903.1</v>
      </c>
      <c r="B47" s="58">
        <v>1903.1</v>
      </c>
      <c r="C47" s="59">
        <v>1066</v>
      </c>
      <c r="D47" s="62">
        <v>15.252943825778839</v>
      </c>
      <c r="E47" s="58">
        <v>6.26</v>
      </c>
    </row>
    <row r="48" spans="1:5" x14ac:dyDescent="0.35">
      <c r="A48" s="58">
        <v>1903.11</v>
      </c>
      <c r="B48" s="58">
        <v>1903.11</v>
      </c>
      <c r="C48" s="59">
        <v>1401</v>
      </c>
      <c r="D48" s="62">
        <v>15.407877534297898</v>
      </c>
      <c r="E48" s="58">
        <v>6.28</v>
      </c>
    </row>
    <row r="49" spans="1:5" x14ac:dyDescent="0.35">
      <c r="A49" s="58">
        <v>1903.12</v>
      </c>
      <c r="B49" s="58">
        <v>1903.12</v>
      </c>
      <c r="C49" s="59">
        <v>1431</v>
      </c>
      <c r="D49" s="62">
        <v>16.042894140050141</v>
      </c>
      <c r="E49" s="58">
        <v>6.57</v>
      </c>
    </row>
    <row r="50" spans="1:5" x14ac:dyDescent="0.35">
      <c r="A50" s="58">
        <v>1904.01</v>
      </c>
      <c r="B50" s="58">
        <v>1904.01</v>
      </c>
      <c r="C50" s="59">
        <v>1462</v>
      </c>
      <c r="D50" s="62">
        <v>15.861833914033642</v>
      </c>
      <c r="E50" s="58">
        <v>6.68</v>
      </c>
    </row>
    <row r="51" spans="1:5" x14ac:dyDescent="0.35">
      <c r="A51" s="58">
        <v>1904.02</v>
      </c>
      <c r="B51" s="58">
        <v>1904.02</v>
      </c>
      <c r="C51" s="59">
        <v>1493</v>
      </c>
      <c r="D51" s="62">
        <v>15.021498380331437</v>
      </c>
      <c r="E51" s="58">
        <v>6.5</v>
      </c>
    </row>
    <row r="52" spans="1:5" x14ac:dyDescent="0.35">
      <c r="A52" s="58">
        <v>1904.03</v>
      </c>
      <c r="B52" s="58">
        <v>1904.03</v>
      </c>
      <c r="C52" s="59">
        <v>1522</v>
      </c>
      <c r="D52" s="62">
        <v>15.081930176258869</v>
      </c>
      <c r="E52" s="58">
        <v>6.48</v>
      </c>
    </row>
    <row r="53" spans="1:5" x14ac:dyDescent="0.35">
      <c r="A53" s="58">
        <v>1904.04</v>
      </c>
      <c r="B53" s="58">
        <v>1904.04</v>
      </c>
      <c r="C53" s="59">
        <v>1553</v>
      </c>
      <c r="D53" s="62">
        <v>15.565490611691487</v>
      </c>
      <c r="E53" s="58">
        <v>6.64</v>
      </c>
    </row>
    <row r="54" spans="1:5" x14ac:dyDescent="0.35">
      <c r="A54" s="58">
        <v>1904.05</v>
      </c>
      <c r="B54" s="58">
        <v>1904.05</v>
      </c>
      <c r="C54" s="59">
        <v>1583</v>
      </c>
      <c r="D54" s="62">
        <v>15.52582089625464</v>
      </c>
      <c r="E54" s="58">
        <v>6.5</v>
      </c>
    </row>
    <row r="55" spans="1:5" x14ac:dyDescent="0.35">
      <c r="A55" s="58">
        <v>1904.06</v>
      </c>
      <c r="B55" s="58">
        <v>1904.06</v>
      </c>
      <c r="C55" s="59">
        <v>1614</v>
      </c>
      <c r="D55" s="62">
        <v>15.474433638652656</v>
      </c>
      <c r="E55" s="58">
        <v>6.51</v>
      </c>
    </row>
    <row r="56" spans="1:5" x14ac:dyDescent="0.35">
      <c r="A56" s="58">
        <v>1904.07</v>
      </c>
      <c r="B56" s="58">
        <v>1904.07</v>
      </c>
      <c r="C56" s="59">
        <v>1644</v>
      </c>
      <c r="D56" s="62">
        <v>16.036401629624116</v>
      </c>
      <c r="E56" s="58">
        <v>6.78</v>
      </c>
    </row>
    <row r="57" spans="1:5" x14ac:dyDescent="0.35">
      <c r="A57" s="58">
        <v>1904.08</v>
      </c>
      <c r="B57" s="58">
        <v>1904.08</v>
      </c>
      <c r="C57" s="59">
        <v>1675</v>
      </c>
      <c r="D57" s="62">
        <v>16.304651978851037</v>
      </c>
      <c r="E57" s="58">
        <v>7.01</v>
      </c>
    </row>
    <row r="58" spans="1:5" x14ac:dyDescent="0.35">
      <c r="A58" s="58">
        <v>1904.09</v>
      </c>
      <c r="B58" s="58">
        <v>1904.09</v>
      </c>
      <c r="C58" s="59">
        <v>1706</v>
      </c>
      <c r="D58" s="62">
        <v>16.742600049163695</v>
      </c>
      <c r="E58" s="58">
        <v>7.32</v>
      </c>
    </row>
    <row r="59" spans="1:5" x14ac:dyDescent="0.35">
      <c r="A59" s="58">
        <v>1904.1</v>
      </c>
      <c r="B59" s="58">
        <v>1904.1</v>
      </c>
      <c r="C59" s="59">
        <v>1431</v>
      </c>
      <c r="D59" s="62">
        <v>17.633197370821403</v>
      </c>
      <c r="E59" s="58">
        <v>7.75</v>
      </c>
    </row>
    <row r="60" spans="1:5" x14ac:dyDescent="0.35">
      <c r="A60" s="58">
        <v>1904.11</v>
      </c>
      <c r="B60" s="58">
        <v>1904.11</v>
      </c>
      <c r="C60" s="59">
        <v>1767</v>
      </c>
      <c r="D60" s="62">
        <v>18.076200223770066</v>
      </c>
      <c r="E60" s="58">
        <v>8.17</v>
      </c>
    </row>
    <row r="61" spans="1:5" x14ac:dyDescent="0.35">
      <c r="A61" s="58">
        <v>1904.12</v>
      </c>
      <c r="B61" s="58">
        <v>1904.12</v>
      </c>
      <c r="C61" s="59">
        <v>1797</v>
      </c>
      <c r="D61" s="62">
        <v>18.159679118703203</v>
      </c>
      <c r="E61" s="58">
        <v>8.25</v>
      </c>
    </row>
    <row r="62" spans="1:5" x14ac:dyDescent="0.35">
      <c r="A62" s="58">
        <v>1905.01</v>
      </c>
      <c r="B62" s="58">
        <v>1905.01</v>
      </c>
      <c r="C62" s="59">
        <v>1828</v>
      </c>
      <c r="D62" s="62">
        <v>18.459852032455846</v>
      </c>
      <c r="E62" s="58">
        <v>8.43</v>
      </c>
    </row>
    <row r="63" spans="1:5" x14ac:dyDescent="0.35">
      <c r="A63" s="58">
        <v>1905.02</v>
      </c>
      <c r="B63" s="58">
        <v>1905.02</v>
      </c>
      <c r="C63" s="59">
        <v>1859</v>
      </c>
      <c r="D63" s="62">
        <v>19.168996375829835</v>
      </c>
      <c r="E63" s="58">
        <v>8.8000000000000007</v>
      </c>
    </row>
    <row r="64" spans="1:5" x14ac:dyDescent="0.35">
      <c r="A64" s="58">
        <v>1905.03</v>
      </c>
      <c r="B64" s="58">
        <v>1905.03</v>
      </c>
      <c r="C64" s="59">
        <v>1887</v>
      </c>
      <c r="D64" s="62">
        <v>19.831506074218421</v>
      </c>
      <c r="E64" s="58">
        <v>9.0500000000000007</v>
      </c>
    </row>
    <row r="65" spans="1:5" x14ac:dyDescent="0.35">
      <c r="A65" s="58">
        <v>1905.04</v>
      </c>
      <c r="B65" s="58">
        <v>1905.04</v>
      </c>
      <c r="C65" s="59">
        <v>1918</v>
      </c>
      <c r="D65" s="62">
        <v>19.48292752471129</v>
      </c>
      <c r="E65" s="58">
        <v>8.94</v>
      </c>
    </row>
    <row r="66" spans="1:5" x14ac:dyDescent="0.35">
      <c r="A66" s="58">
        <v>1905.05</v>
      </c>
      <c r="B66" s="58">
        <v>1905.05</v>
      </c>
      <c r="C66" s="59">
        <v>1948</v>
      </c>
      <c r="D66" s="62">
        <v>18.629487509845127</v>
      </c>
      <c r="E66" s="58">
        <v>8.5</v>
      </c>
    </row>
    <row r="67" spans="1:5" x14ac:dyDescent="0.35">
      <c r="A67" s="58">
        <v>1905.06</v>
      </c>
      <c r="B67" s="58">
        <v>1905.06</v>
      </c>
      <c r="C67" s="59">
        <v>1979</v>
      </c>
      <c r="D67" s="62">
        <v>18.735862386183545</v>
      </c>
      <c r="E67" s="58">
        <v>8.6</v>
      </c>
    </row>
    <row r="68" spans="1:5" x14ac:dyDescent="0.35">
      <c r="A68" s="58">
        <v>1905.07</v>
      </c>
      <c r="B68" s="58">
        <v>1905.07</v>
      </c>
      <c r="C68" s="59">
        <v>2009</v>
      </c>
      <c r="D68" s="62">
        <v>19.205883309548057</v>
      </c>
      <c r="E68" s="58">
        <v>8.8699999999999992</v>
      </c>
    </row>
    <row r="69" spans="1:5" x14ac:dyDescent="0.35">
      <c r="A69" s="58">
        <v>1905.08</v>
      </c>
      <c r="B69" s="58">
        <v>1905.08</v>
      </c>
      <c r="C69" s="59">
        <v>2040</v>
      </c>
      <c r="D69" s="62">
        <v>19.573308430803724</v>
      </c>
      <c r="E69" s="58">
        <v>9.1999999999999993</v>
      </c>
    </row>
    <row r="70" spans="1:5" x14ac:dyDescent="0.35">
      <c r="A70" s="58">
        <v>1905.09</v>
      </c>
      <c r="B70" s="58">
        <v>1905.09</v>
      </c>
      <c r="C70" s="59">
        <v>2071</v>
      </c>
      <c r="D70" s="62">
        <v>19.743492419697777</v>
      </c>
      <c r="E70" s="58">
        <v>9.23</v>
      </c>
    </row>
    <row r="71" spans="1:5" x14ac:dyDescent="0.35">
      <c r="A71" s="58">
        <v>1905.1</v>
      </c>
      <c r="B71" s="58">
        <v>1905.1</v>
      </c>
      <c r="C71" s="59">
        <v>1797</v>
      </c>
      <c r="D71" s="62">
        <v>19.897394814329527</v>
      </c>
      <c r="E71" s="58">
        <v>9.36</v>
      </c>
    </row>
    <row r="72" spans="1:5" x14ac:dyDescent="0.35">
      <c r="A72" s="58">
        <v>1905.11</v>
      </c>
      <c r="B72" s="58">
        <v>1905.11</v>
      </c>
      <c r="C72" s="59">
        <v>2132</v>
      </c>
      <c r="D72" s="62">
        <v>19.443525693264981</v>
      </c>
      <c r="E72" s="58">
        <v>9.31</v>
      </c>
    </row>
    <row r="73" spans="1:5" x14ac:dyDescent="0.35">
      <c r="A73" s="58">
        <v>1905.12</v>
      </c>
      <c r="B73" s="58">
        <v>1905.12</v>
      </c>
      <c r="C73" s="59">
        <v>2162</v>
      </c>
      <c r="D73" s="62">
        <v>19.577960809096115</v>
      </c>
      <c r="E73" s="58">
        <v>9.5399999999999991</v>
      </c>
    </row>
    <row r="74" spans="1:5" x14ac:dyDescent="0.35">
      <c r="A74" s="58">
        <v>1906.01</v>
      </c>
      <c r="B74" s="58">
        <v>1906.01</v>
      </c>
      <c r="C74" s="59">
        <v>2193</v>
      </c>
      <c r="D74" s="62">
        <v>20.132402260807901</v>
      </c>
      <c r="E74" s="58">
        <v>9.8699999999999992</v>
      </c>
    </row>
    <row r="75" spans="1:5" x14ac:dyDescent="0.35">
      <c r="A75" s="58">
        <v>1906.02</v>
      </c>
      <c r="B75" s="58">
        <v>1906.02</v>
      </c>
      <c r="C75" s="59">
        <v>2224</v>
      </c>
      <c r="D75" s="62">
        <v>19.866752563675895</v>
      </c>
      <c r="E75" s="58">
        <v>9.8000000000000007</v>
      </c>
    </row>
    <row r="76" spans="1:5" x14ac:dyDescent="0.35">
      <c r="A76" s="58">
        <v>1906.03</v>
      </c>
      <c r="B76" s="58">
        <v>1906.03</v>
      </c>
      <c r="C76" s="59">
        <v>2252</v>
      </c>
      <c r="D76" s="62">
        <v>19.259453020854114</v>
      </c>
      <c r="E76" s="58">
        <v>9.56</v>
      </c>
    </row>
    <row r="77" spans="1:5" x14ac:dyDescent="0.35">
      <c r="A77" s="58">
        <v>1906.04</v>
      </c>
      <c r="B77" s="58">
        <v>1906.04</v>
      </c>
      <c r="C77" s="59">
        <v>2283</v>
      </c>
      <c r="D77" s="62">
        <v>18.876204996115877</v>
      </c>
      <c r="E77" s="58">
        <v>9.43</v>
      </c>
    </row>
    <row r="78" spans="1:5" x14ac:dyDescent="0.35">
      <c r="A78" s="58">
        <v>1906.05</v>
      </c>
      <c r="B78" s="58">
        <v>1906.05</v>
      </c>
      <c r="C78" s="59">
        <v>2313</v>
      </c>
      <c r="D78" s="62">
        <v>18.054044460926391</v>
      </c>
      <c r="E78" s="58">
        <v>9.18</v>
      </c>
    </row>
    <row r="79" spans="1:5" x14ac:dyDescent="0.35">
      <c r="A79" s="58">
        <v>1906.06</v>
      </c>
      <c r="B79" s="58">
        <v>1906.06</v>
      </c>
      <c r="C79" s="59">
        <v>2344</v>
      </c>
      <c r="D79" s="62">
        <v>18.172666376497499</v>
      </c>
      <c r="E79" s="58">
        <v>9.3000000000000007</v>
      </c>
    </row>
    <row r="80" spans="1:5" x14ac:dyDescent="0.35">
      <c r="A80" s="58">
        <v>1906.07</v>
      </c>
      <c r="B80" s="58">
        <v>1906.07</v>
      </c>
      <c r="C80" s="59">
        <v>2374</v>
      </c>
      <c r="D80" s="62">
        <v>18.195200143513745</v>
      </c>
      <c r="E80" s="58">
        <v>9.06</v>
      </c>
    </row>
    <row r="81" spans="1:5" x14ac:dyDescent="0.35">
      <c r="A81" s="58">
        <v>1906.08</v>
      </c>
      <c r="B81" s="58">
        <v>1906.08</v>
      </c>
      <c r="C81" s="59">
        <v>2405</v>
      </c>
      <c r="D81" s="62">
        <v>18.967251477549294</v>
      </c>
      <c r="E81" s="58">
        <v>9.73</v>
      </c>
    </row>
    <row r="82" spans="1:5" x14ac:dyDescent="0.35">
      <c r="A82" s="58">
        <v>1906.09</v>
      </c>
      <c r="B82" s="58">
        <v>1906.09</v>
      </c>
      <c r="C82" s="59">
        <v>2436</v>
      </c>
      <c r="D82" s="62">
        <v>19.200993682001354</v>
      </c>
      <c r="E82" s="58">
        <v>10.029999999999999</v>
      </c>
    </row>
    <row r="83" spans="1:5" x14ac:dyDescent="0.35">
      <c r="A83" s="58">
        <v>1906.1</v>
      </c>
      <c r="B83" s="58">
        <v>1906.1</v>
      </c>
      <c r="C83" s="59">
        <v>2162</v>
      </c>
      <c r="D83" s="62">
        <v>18.095380908869096</v>
      </c>
      <c r="E83" s="58">
        <v>9.73</v>
      </c>
    </row>
    <row r="84" spans="1:5" x14ac:dyDescent="0.35">
      <c r="A84" s="58">
        <v>1906.11</v>
      </c>
      <c r="B84" s="58">
        <v>1906.11</v>
      </c>
      <c r="C84" s="59">
        <v>2497</v>
      </c>
      <c r="D84" s="62">
        <v>18.141851654007958</v>
      </c>
      <c r="E84" s="58">
        <v>9.93</v>
      </c>
    </row>
    <row r="85" spans="1:5" x14ac:dyDescent="0.35">
      <c r="A85" s="58">
        <v>1906.12</v>
      </c>
      <c r="B85" s="58">
        <v>1906.12</v>
      </c>
      <c r="C85" s="59">
        <v>2527</v>
      </c>
      <c r="D85" s="62">
        <v>17.660003667768656</v>
      </c>
      <c r="E85" s="58">
        <v>9.84</v>
      </c>
    </row>
    <row r="86" spans="1:5" x14ac:dyDescent="0.35">
      <c r="A86" s="58">
        <v>1907.01</v>
      </c>
      <c r="B86" s="58">
        <v>1907.01</v>
      </c>
      <c r="C86" s="59">
        <v>2558</v>
      </c>
      <c r="D86" s="62">
        <v>17.218913853705985</v>
      </c>
      <c r="E86" s="58">
        <v>9.56</v>
      </c>
    </row>
    <row r="87" spans="1:5" x14ac:dyDescent="0.35">
      <c r="A87" s="58">
        <v>1907.02</v>
      </c>
      <c r="B87" s="58">
        <v>1907.02</v>
      </c>
      <c r="C87" s="59">
        <v>2589</v>
      </c>
      <c r="D87" s="62">
        <v>16.217071288766157</v>
      </c>
      <c r="E87" s="58">
        <v>9.26</v>
      </c>
    </row>
    <row r="88" spans="1:5" x14ac:dyDescent="0.35">
      <c r="A88" s="58">
        <v>1907.03</v>
      </c>
      <c r="B88" s="58">
        <v>1907.03</v>
      </c>
      <c r="C88" s="59">
        <v>2617</v>
      </c>
      <c r="D88" s="62">
        <v>14.68754525597865</v>
      </c>
      <c r="E88" s="58">
        <v>8.35</v>
      </c>
    </row>
    <row r="89" spans="1:5" x14ac:dyDescent="0.35">
      <c r="A89" s="58">
        <v>1907.04</v>
      </c>
      <c r="B89" s="58">
        <v>1907.04</v>
      </c>
      <c r="C89" s="59">
        <v>2648</v>
      </c>
      <c r="D89" s="62">
        <v>14.669709905602744</v>
      </c>
      <c r="E89" s="58">
        <v>8.39</v>
      </c>
    </row>
    <row r="90" spans="1:5" x14ac:dyDescent="0.35">
      <c r="A90" s="58">
        <v>1907.05</v>
      </c>
      <c r="B90" s="58">
        <v>1907.05</v>
      </c>
      <c r="C90" s="59">
        <v>2678</v>
      </c>
      <c r="D90" s="62">
        <v>13.790107153424247</v>
      </c>
      <c r="E90" s="58">
        <v>8.1</v>
      </c>
    </row>
    <row r="91" spans="1:5" x14ac:dyDescent="0.35">
      <c r="A91" s="58">
        <v>1907.06</v>
      </c>
      <c r="B91" s="58">
        <v>1907.06</v>
      </c>
      <c r="C91" s="59">
        <v>2709</v>
      </c>
      <c r="D91" s="62">
        <v>13.144269952673206</v>
      </c>
      <c r="E91" s="58">
        <v>7.84</v>
      </c>
    </row>
    <row r="92" spans="1:5" x14ac:dyDescent="0.35">
      <c r="A92" s="58">
        <v>1907.07</v>
      </c>
      <c r="B92" s="58">
        <v>1907.07</v>
      </c>
      <c r="C92" s="59">
        <v>2739</v>
      </c>
      <c r="D92" s="62">
        <v>13.585007357961841</v>
      </c>
      <c r="E92" s="58">
        <v>8.14</v>
      </c>
    </row>
    <row r="93" spans="1:5" x14ac:dyDescent="0.35">
      <c r="A93" s="58">
        <v>1907.08</v>
      </c>
      <c r="B93" s="58">
        <v>1907.08</v>
      </c>
      <c r="C93" s="59">
        <v>2770</v>
      </c>
      <c r="D93" s="62">
        <v>12.513471604446609</v>
      </c>
      <c r="E93" s="58">
        <v>7.53</v>
      </c>
    </row>
    <row r="94" spans="1:5" x14ac:dyDescent="0.35">
      <c r="A94" s="58">
        <v>1907.09</v>
      </c>
      <c r="B94" s="58">
        <v>1907.09</v>
      </c>
      <c r="C94" s="59">
        <v>2801</v>
      </c>
      <c r="D94" s="62">
        <v>12.328569657736626</v>
      </c>
      <c r="E94" s="58">
        <v>7.45</v>
      </c>
    </row>
    <row r="95" spans="1:5" x14ac:dyDescent="0.35">
      <c r="A95" s="58">
        <v>1907.1</v>
      </c>
      <c r="B95" s="58">
        <v>1907.1</v>
      </c>
      <c r="C95" s="59">
        <v>2527</v>
      </c>
      <c r="D95" s="62">
        <v>10.831840153050607</v>
      </c>
      <c r="E95" s="58">
        <v>6.64</v>
      </c>
    </row>
    <row r="96" spans="1:5" x14ac:dyDescent="0.35">
      <c r="A96" s="58">
        <v>1907.11</v>
      </c>
      <c r="B96" s="58">
        <v>1907.11</v>
      </c>
      <c r="C96" s="59">
        <v>2862</v>
      </c>
      <c r="D96" s="62">
        <v>10.591177559189786</v>
      </c>
      <c r="E96" s="58">
        <v>6.25</v>
      </c>
    </row>
    <row r="97" spans="1:5" x14ac:dyDescent="0.35">
      <c r="A97" s="58">
        <v>1907.12</v>
      </c>
      <c r="B97" s="58">
        <v>1907.12</v>
      </c>
      <c r="C97" s="59">
        <v>2892</v>
      </c>
      <c r="D97" s="62">
        <v>11.333306235811177</v>
      </c>
      <c r="E97" s="58">
        <v>6.57</v>
      </c>
    </row>
    <row r="98" spans="1:5" x14ac:dyDescent="0.35">
      <c r="A98" s="58">
        <v>1908.01</v>
      </c>
      <c r="B98" s="58">
        <v>1908.01</v>
      </c>
      <c r="C98" s="59">
        <v>2923</v>
      </c>
      <c r="D98" s="62">
        <v>11.902968628266978</v>
      </c>
      <c r="E98" s="58">
        <v>6.85</v>
      </c>
    </row>
    <row r="99" spans="1:5" x14ac:dyDescent="0.35">
      <c r="A99" s="58">
        <v>1908.02</v>
      </c>
      <c r="B99" s="58">
        <v>1908.02</v>
      </c>
      <c r="C99" s="59">
        <v>2954</v>
      </c>
      <c r="D99" s="62">
        <v>11.554846295144793</v>
      </c>
      <c r="E99" s="58">
        <v>6.6</v>
      </c>
    </row>
    <row r="100" spans="1:5" x14ac:dyDescent="0.35">
      <c r="A100" s="58">
        <v>1908.03</v>
      </c>
      <c r="B100" s="58">
        <v>1908.03</v>
      </c>
      <c r="C100" s="59">
        <v>2983</v>
      </c>
      <c r="D100" s="62">
        <v>11.984662664464295</v>
      </c>
      <c r="E100" s="58">
        <v>6.87</v>
      </c>
    </row>
    <row r="101" spans="1:5" x14ac:dyDescent="0.35">
      <c r="A101" s="58">
        <v>1908.04</v>
      </c>
      <c r="B101" s="58">
        <v>1908.04</v>
      </c>
      <c r="C101" s="59">
        <v>3014</v>
      </c>
      <c r="D101" s="62">
        <v>12.448889158370372</v>
      </c>
      <c r="E101" s="58">
        <v>7.24</v>
      </c>
    </row>
    <row r="102" spans="1:5" x14ac:dyDescent="0.35">
      <c r="A102" s="58">
        <v>1908.05</v>
      </c>
      <c r="B102" s="58">
        <v>1908.05</v>
      </c>
      <c r="C102" s="59">
        <v>3044</v>
      </c>
      <c r="D102" s="62">
        <v>13.078451355438338</v>
      </c>
      <c r="E102" s="58">
        <v>7.63</v>
      </c>
    </row>
    <row r="103" spans="1:5" x14ac:dyDescent="0.35">
      <c r="A103" s="58">
        <v>1908.06</v>
      </c>
      <c r="B103" s="58">
        <v>1908.06</v>
      </c>
      <c r="C103" s="59">
        <v>3075</v>
      </c>
      <c r="D103" s="62">
        <v>13.051684129229992</v>
      </c>
      <c r="E103" s="58">
        <v>7.64</v>
      </c>
    </row>
    <row r="104" spans="1:5" x14ac:dyDescent="0.35">
      <c r="A104" s="58">
        <v>1908.07</v>
      </c>
      <c r="B104" s="58">
        <v>1908.07</v>
      </c>
      <c r="C104" s="59">
        <v>3105</v>
      </c>
      <c r="D104" s="62">
        <v>13.345487104834399</v>
      </c>
      <c r="E104" s="58">
        <v>7.92</v>
      </c>
    </row>
    <row r="105" spans="1:5" x14ac:dyDescent="0.35">
      <c r="A105" s="58">
        <v>1908.08</v>
      </c>
      <c r="B105" s="58">
        <v>1908.08</v>
      </c>
      <c r="C105" s="59">
        <v>3136</v>
      </c>
      <c r="D105" s="62">
        <v>13.88423289520861</v>
      </c>
      <c r="E105" s="58">
        <v>8.26</v>
      </c>
    </row>
    <row r="106" spans="1:5" x14ac:dyDescent="0.35">
      <c r="A106" s="58">
        <v>1908.09</v>
      </c>
      <c r="B106" s="58">
        <v>1908.09</v>
      </c>
      <c r="C106" s="59">
        <v>3167</v>
      </c>
      <c r="D106" s="62">
        <v>13.701442268825103</v>
      </c>
      <c r="E106" s="58">
        <v>8.17</v>
      </c>
    </row>
    <row r="107" spans="1:5" x14ac:dyDescent="0.35">
      <c r="A107" s="58">
        <v>1908.1</v>
      </c>
      <c r="B107" s="58">
        <v>1908.1</v>
      </c>
      <c r="C107" s="59">
        <v>2892</v>
      </c>
      <c r="D107" s="62">
        <v>13.690810359178702</v>
      </c>
      <c r="E107" s="58">
        <v>8.27</v>
      </c>
    </row>
    <row r="108" spans="1:5" x14ac:dyDescent="0.35">
      <c r="A108" s="58">
        <v>1908.11</v>
      </c>
      <c r="B108" s="58">
        <v>1908.11</v>
      </c>
      <c r="C108" s="59">
        <v>3228</v>
      </c>
      <c r="D108" s="62">
        <v>14.43501409125626</v>
      </c>
      <c r="E108" s="58">
        <v>8.83</v>
      </c>
    </row>
    <row r="109" spans="1:5" x14ac:dyDescent="0.35">
      <c r="A109" s="58">
        <v>1908.12</v>
      </c>
      <c r="B109" s="58">
        <v>1908.12</v>
      </c>
      <c r="C109" s="59">
        <v>3258</v>
      </c>
      <c r="D109" s="62">
        <v>14.582482908962435</v>
      </c>
      <c r="E109" s="58">
        <v>9.0299999999999994</v>
      </c>
    </row>
    <row r="110" spans="1:5" x14ac:dyDescent="0.35">
      <c r="A110" s="58">
        <v>1909.01</v>
      </c>
      <c r="B110" s="58">
        <v>1909.01</v>
      </c>
      <c r="C110" s="59">
        <v>3289</v>
      </c>
      <c r="D110" s="62">
        <v>14.764418456441355</v>
      </c>
      <c r="E110" s="58">
        <v>9.06</v>
      </c>
    </row>
    <row r="111" spans="1:5" x14ac:dyDescent="0.35">
      <c r="A111" s="58">
        <v>1909.02</v>
      </c>
      <c r="B111" s="58">
        <v>1909.02</v>
      </c>
      <c r="C111" s="59">
        <v>3320</v>
      </c>
      <c r="D111" s="62">
        <v>14.167157516701364</v>
      </c>
      <c r="E111" s="58">
        <v>8.8000000000000007</v>
      </c>
    </row>
    <row r="112" spans="1:5" x14ac:dyDescent="0.35">
      <c r="A112" s="58">
        <v>1909.03</v>
      </c>
      <c r="B112" s="58">
        <v>1909.03</v>
      </c>
      <c r="C112" s="59">
        <v>3348</v>
      </c>
      <c r="D112" s="62">
        <v>14.336058380586216</v>
      </c>
      <c r="E112" s="58">
        <v>8.92</v>
      </c>
    </row>
    <row r="113" spans="1:5" x14ac:dyDescent="0.35">
      <c r="A113" s="58">
        <v>1909.04</v>
      </c>
      <c r="B113" s="58">
        <v>1909.04</v>
      </c>
      <c r="C113" s="59">
        <v>3379</v>
      </c>
      <c r="D113" s="62">
        <v>14.645198603086122</v>
      </c>
      <c r="E113" s="58">
        <v>9.32</v>
      </c>
    </row>
    <row r="114" spans="1:5" x14ac:dyDescent="0.35">
      <c r="A114" s="58">
        <v>1909.05</v>
      </c>
      <c r="B114" s="58">
        <v>1909.05</v>
      </c>
      <c r="C114" s="59">
        <v>3409</v>
      </c>
      <c r="D114" s="62">
        <v>14.95350978658278</v>
      </c>
      <c r="E114" s="58">
        <v>9.6300000000000008</v>
      </c>
    </row>
    <row r="115" spans="1:5" x14ac:dyDescent="0.35">
      <c r="A115" s="58">
        <v>1909.06</v>
      </c>
      <c r="B115" s="58">
        <v>1909.06</v>
      </c>
      <c r="C115" s="59">
        <v>3440</v>
      </c>
      <c r="D115" s="62">
        <v>15.040444676080995</v>
      </c>
      <c r="E115" s="58">
        <v>9.8000000000000007</v>
      </c>
    </row>
    <row r="116" spans="1:5" x14ac:dyDescent="0.35">
      <c r="A116" s="58">
        <v>1909.07</v>
      </c>
      <c r="B116" s="58">
        <v>1909.07</v>
      </c>
      <c r="C116" s="59">
        <v>3470</v>
      </c>
      <c r="D116" s="62">
        <v>15.23150324049768</v>
      </c>
      <c r="E116" s="58">
        <v>9.94</v>
      </c>
    </row>
    <row r="117" spans="1:5" x14ac:dyDescent="0.35">
      <c r="A117" s="58">
        <v>1909.08</v>
      </c>
      <c r="B117" s="58">
        <v>1909.08</v>
      </c>
      <c r="C117" s="59">
        <v>3501</v>
      </c>
      <c r="D117" s="62">
        <v>15.417580706254755</v>
      </c>
      <c r="E117" s="58">
        <v>10.18</v>
      </c>
    </row>
    <row r="118" spans="1:5" x14ac:dyDescent="0.35">
      <c r="A118" s="58">
        <v>1909.09</v>
      </c>
      <c r="B118" s="58">
        <v>1909.09</v>
      </c>
      <c r="C118" s="59">
        <v>3532</v>
      </c>
      <c r="D118" s="62">
        <v>15.254446436821173</v>
      </c>
      <c r="E118" s="58">
        <v>10.19</v>
      </c>
    </row>
    <row r="119" spans="1:5" x14ac:dyDescent="0.35">
      <c r="A119" s="58">
        <v>1909.1</v>
      </c>
      <c r="B119" s="58">
        <v>1909.1</v>
      </c>
      <c r="C119" s="59">
        <v>3258</v>
      </c>
      <c r="D119" s="62">
        <v>14.98884529612176</v>
      </c>
      <c r="E119" s="58">
        <v>10.23</v>
      </c>
    </row>
    <row r="120" spans="1:5" x14ac:dyDescent="0.35">
      <c r="A120" s="58">
        <v>1909.11</v>
      </c>
      <c r="B120" s="58">
        <v>1909.11</v>
      </c>
      <c r="C120" s="59">
        <v>3593</v>
      </c>
      <c r="D120" s="62">
        <v>14.745631176824581</v>
      </c>
      <c r="E120" s="58">
        <v>10.18</v>
      </c>
    </row>
    <row r="121" spans="1:5" x14ac:dyDescent="0.35">
      <c r="A121" s="58">
        <v>1909.12</v>
      </c>
      <c r="B121" s="58">
        <v>1909.12</v>
      </c>
      <c r="C121" s="59">
        <v>3623</v>
      </c>
      <c r="D121" s="62">
        <v>14.750638489265031</v>
      </c>
      <c r="E121" s="58">
        <v>10.3</v>
      </c>
    </row>
    <row r="122" spans="1:5" x14ac:dyDescent="0.35">
      <c r="A122" s="58">
        <v>1910.01</v>
      </c>
      <c r="B122" s="58">
        <v>1910.01</v>
      </c>
      <c r="C122" s="59">
        <v>3654</v>
      </c>
      <c r="D122" s="62">
        <v>14.547885040564147</v>
      </c>
      <c r="E122" s="58">
        <v>10.08</v>
      </c>
    </row>
    <row r="123" spans="1:5" x14ac:dyDescent="0.35">
      <c r="A123" s="58">
        <v>1910.02</v>
      </c>
      <c r="B123" s="58">
        <v>1910.02</v>
      </c>
      <c r="C123" s="59">
        <v>3685</v>
      </c>
      <c r="D123" s="62">
        <v>14.002037903032697</v>
      </c>
      <c r="E123" s="58">
        <v>9.7200000000000006</v>
      </c>
    </row>
    <row r="124" spans="1:5" x14ac:dyDescent="0.35">
      <c r="A124" s="58">
        <v>1910.03</v>
      </c>
      <c r="B124" s="58">
        <v>1910.03</v>
      </c>
      <c r="C124" s="59">
        <v>3713</v>
      </c>
      <c r="D124" s="62">
        <v>14.050006965077822</v>
      </c>
      <c r="E124" s="58">
        <v>9.9600000000000009</v>
      </c>
    </row>
    <row r="125" spans="1:5" x14ac:dyDescent="0.35">
      <c r="A125" s="58">
        <v>1910.04</v>
      </c>
      <c r="B125" s="58">
        <v>1910.04</v>
      </c>
      <c r="C125" s="59">
        <v>3744</v>
      </c>
      <c r="D125" s="62">
        <v>13.559883620820079</v>
      </c>
      <c r="E125" s="58">
        <v>9.7200000000000006</v>
      </c>
    </row>
    <row r="126" spans="1:5" x14ac:dyDescent="0.35">
      <c r="A126" s="58">
        <v>1910.05</v>
      </c>
      <c r="B126" s="58">
        <v>1910.05</v>
      </c>
      <c r="C126" s="59">
        <v>3774</v>
      </c>
      <c r="D126" s="62">
        <v>13.568792287251449</v>
      </c>
      <c r="E126" s="58">
        <v>9.56</v>
      </c>
    </row>
    <row r="127" spans="1:5" x14ac:dyDescent="0.35">
      <c r="A127" s="58">
        <v>1910.06</v>
      </c>
      <c r="B127" s="58">
        <v>1910.06</v>
      </c>
      <c r="C127" s="59">
        <v>3805</v>
      </c>
      <c r="D127" s="62">
        <v>13.019657302315936</v>
      </c>
      <c r="E127" s="58">
        <v>9.1</v>
      </c>
    </row>
    <row r="128" spans="1:5" x14ac:dyDescent="0.35">
      <c r="A128" s="58">
        <v>1910.07</v>
      </c>
      <c r="B128" s="58">
        <v>1910.07</v>
      </c>
      <c r="C128" s="59">
        <v>3835</v>
      </c>
      <c r="D128" s="62">
        <v>12.34258125998522</v>
      </c>
      <c r="E128" s="58">
        <v>8.64</v>
      </c>
    </row>
    <row r="129" spans="1:5" x14ac:dyDescent="0.35">
      <c r="A129" s="58">
        <v>1910.08</v>
      </c>
      <c r="B129" s="58">
        <v>1910.08</v>
      </c>
      <c r="C129" s="59">
        <v>3866</v>
      </c>
      <c r="D129" s="62">
        <v>12.745055150886252</v>
      </c>
      <c r="E129" s="58">
        <v>8.85</v>
      </c>
    </row>
    <row r="130" spans="1:5" x14ac:dyDescent="0.35">
      <c r="A130" s="58">
        <v>1910.09</v>
      </c>
      <c r="B130" s="58">
        <v>1910.09</v>
      </c>
      <c r="C130" s="59">
        <v>3897</v>
      </c>
      <c r="D130" s="62">
        <v>12.937161101070849</v>
      </c>
      <c r="E130" s="58">
        <v>8.91</v>
      </c>
    </row>
    <row r="131" spans="1:5" x14ac:dyDescent="0.35">
      <c r="A131" s="58">
        <v>1910.1</v>
      </c>
      <c r="B131" s="58" t="s">
        <v>53</v>
      </c>
      <c r="C131" s="59">
        <v>3927</v>
      </c>
      <c r="D131" s="62">
        <v>13.918866656445818</v>
      </c>
      <c r="E131" s="58">
        <v>9.32</v>
      </c>
    </row>
    <row r="132" spans="1:5" x14ac:dyDescent="0.35">
      <c r="A132" s="58">
        <v>1910.11</v>
      </c>
      <c r="B132" s="58">
        <v>1910.11</v>
      </c>
      <c r="C132" s="59">
        <v>3958</v>
      </c>
      <c r="D132" s="62">
        <v>14.164523175780351</v>
      </c>
      <c r="E132" s="58">
        <v>9.31</v>
      </c>
    </row>
    <row r="133" spans="1:5" x14ac:dyDescent="0.35">
      <c r="A133" s="58">
        <v>1910.12</v>
      </c>
      <c r="B133" s="58">
        <v>1910.12</v>
      </c>
      <c r="C133" s="59">
        <v>3988</v>
      </c>
      <c r="D133" s="62">
        <v>13.741478417781547</v>
      </c>
      <c r="E133" s="58">
        <v>9.0500000000000007</v>
      </c>
    </row>
    <row r="134" spans="1:5" x14ac:dyDescent="0.35">
      <c r="A134" s="58">
        <v>1911.01</v>
      </c>
      <c r="B134" s="58">
        <v>1911.01</v>
      </c>
      <c r="C134" s="59">
        <v>4019</v>
      </c>
      <c r="D134" s="62">
        <v>14.049215181401205</v>
      </c>
      <c r="E134" s="58">
        <v>9.27</v>
      </c>
    </row>
    <row r="135" spans="1:5" x14ac:dyDescent="0.35">
      <c r="A135" s="58">
        <v>1911.02</v>
      </c>
      <c r="B135" s="58">
        <v>1911.02</v>
      </c>
      <c r="C135" s="59">
        <v>4050</v>
      </c>
      <c r="D135" s="62">
        <v>14.721488469928303</v>
      </c>
      <c r="E135" s="58">
        <v>9.43</v>
      </c>
    </row>
    <row r="136" spans="1:5" x14ac:dyDescent="0.35">
      <c r="A136" s="58">
        <v>1911.03</v>
      </c>
      <c r="B136" s="58">
        <v>1911.03</v>
      </c>
      <c r="C136" s="59">
        <v>4078</v>
      </c>
      <c r="D136" s="62">
        <v>14.37062322197953</v>
      </c>
      <c r="E136" s="58">
        <v>9.32</v>
      </c>
    </row>
    <row r="137" spans="1:5" x14ac:dyDescent="0.35">
      <c r="A137" s="58">
        <v>1911.04</v>
      </c>
      <c r="B137" s="58">
        <v>1911.04</v>
      </c>
      <c r="C137" s="59">
        <v>4109</v>
      </c>
      <c r="D137" s="62">
        <v>14.752935420329351</v>
      </c>
      <c r="E137" s="58">
        <v>9.2799999999999994</v>
      </c>
    </row>
    <row r="138" spans="1:5" x14ac:dyDescent="0.35">
      <c r="A138" s="58">
        <v>1911.05</v>
      </c>
      <c r="B138" s="58">
        <v>1911.05</v>
      </c>
      <c r="C138" s="59">
        <v>4139</v>
      </c>
      <c r="D138" s="62">
        <v>15.047660591685037</v>
      </c>
      <c r="E138" s="58">
        <v>9.48</v>
      </c>
    </row>
    <row r="139" spans="1:5" x14ac:dyDescent="0.35">
      <c r="A139" s="58">
        <v>1911.06</v>
      </c>
      <c r="B139" s="58">
        <v>1911.06</v>
      </c>
      <c r="C139" s="59">
        <v>4170</v>
      </c>
      <c r="D139" s="62">
        <v>15.328355684719281</v>
      </c>
      <c r="E139" s="58">
        <v>9.67</v>
      </c>
    </row>
    <row r="140" spans="1:5" x14ac:dyDescent="0.35">
      <c r="A140" s="58">
        <v>1911.07</v>
      </c>
      <c r="B140" s="58">
        <v>1911.07</v>
      </c>
      <c r="C140" s="59">
        <v>4200</v>
      </c>
      <c r="D140" s="62">
        <v>15.083110578700264</v>
      </c>
      <c r="E140" s="58">
        <v>9.6300000000000008</v>
      </c>
    </row>
    <row r="141" spans="1:5" x14ac:dyDescent="0.35">
      <c r="A141" s="58">
        <v>1911.08</v>
      </c>
      <c r="B141" s="58">
        <v>1911.08</v>
      </c>
      <c r="C141" s="59">
        <v>4231</v>
      </c>
      <c r="D141" s="62">
        <v>13.899790665654443</v>
      </c>
      <c r="E141" s="58">
        <v>9.17</v>
      </c>
    </row>
    <row r="142" spans="1:5" x14ac:dyDescent="0.35">
      <c r="A142" s="58">
        <v>1911.09</v>
      </c>
      <c r="B142" s="58">
        <v>1911.09</v>
      </c>
      <c r="C142" s="59">
        <v>4262</v>
      </c>
      <c r="D142" s="62">
        <v>12.997953983252435</v>
      </c>
      <c r="E142" s="58">
        <v>8.67</v>
      </c>
    </row>
    <row r="143" spans="1:5" x14ac:dyDescent="0.35">
      <c r="A143" s="58">
        <v>1911.1</v>
      </c>
      <c r="B143" s="58">
        <v>1911.1</v>
      </c>
      <c r="C143" s="59">
        <v>3988</v>
      </c>
      <c r="D143" s="62">
        <v>13.06647285061919</v>
      </c>
      <c r="E143" s="58">
        <v>8.7200000000000006</v>
      </c>
    </row>
    <row r="144" spans="1:5" x14ac:dyDescent="0.35">
      <c r="A144" s="58">
        <v>1911.11</v>
      </c>
      <c r="B144" s="58">
        <v>1911.11</v>
      </c>
      <c r="C144" s="59">
        <v>4323</v>
      </c>
      <c r="D144" s="62">
        <v>13.727997586413089</v>
      </c>
      <c r="E144" s="58">
        <v>9.07</v>
      </c>
    </row>
    <row r="145" spans="1:5" x14ac:dyDescent="0.35">
      <c r="A145" s="58">
        <v>1911.12</v>
      </c>
      <c r="B145" s="58">
        <v>1911.12</v>
      </c>
      <c r="C145" s="59">
        <v>4353</v>
      </c>
      <c r="D145" s="62">
        <v>13.929258419578233</v>
      </c>
      <c r="E145" s="58">
        <v>9.11</v>
      </c>
    </row>
    <row r="146" spans="1:5" x14ac:dyDescent="0.35">
      <c r="A146" s="58">
        <v>1912.01</v>
      </c>
      <c r="B146" s="58">
        <v>1912.01</v>
      </c>
      <c r="C146" s="59">
        <v>4384</v>
      </c>
      <c r="D146" s="62">
        <v>13.794952631845822</v>
      </c>
      <c r="E146" s="58">
        <v>9.1199999999999992</v>
      </c>
    </row>
    <row r="147" spans="1:5" x14ac:dyDescent="0.35">
      <c r="A147" s="58">
        <v>1912.02</v>
      </c>
      <c r="B147" s="58">
        <v>1912.02</v>
      </c>
      <c r="C147" s="59">
        <v>4415</v>
      </c>
      <c r="D147" s="62">
        <v>13.5316343696866</v>
      </c>
      <c r="E147" s="58">
        <v>9.0399999999999991</v>
      </c>
    </row>
    <row r="148" spans="1:5" x14ac:dyDescent="0.35">
      <c r="A148" s="58">
        <v>1912.03</v>
      </c>
      <c r="B148" s="58">
        <v>1912.03</v>
      </c>
      <c r="C148" s="59">
        <v>4444</v>
      </c>
      <c r="D148" s="62">
        <v>13.63976917394417</v>
      </c>
      <c r="E148" s="58">
        <v>9.3000000000000007</v>
      </c>
    </row>
    <row r="149" spans="1:5" x14ac:dyDescent="0.35">
      <c r="A149" s="58">
        <v>1912.04</v>
      </c>
      <c r="B149" s="58">
        <v>1912.04</v>
      </c>
      <c r="C149" s="59">
        <v>4475</v>
      </c>
      <c r="D149" s="62">
        <v>13.654392690553241</v>
      </c>
      <c r="E149" s="58">
        <v>9.59</v>
      </c>
    </row>
    <row r="150" spans="1:5" x14ac:dyDescent="0.35">
      <c r="A150" s="58">
        <v>1912.05</v>
      </c>
      <c r="B150" s="58">
        <v>1912.05</v>
      </c>
      <c r="C150" s="59">
        <v>4505</v>
      </c>
      <c r="D150" s="62">
        <v>13.645500685612371</v>
      </c>
      <c r="E150" s="58">
        <v>9.58</v>
      </c>
    </row>
    <row r="151" spans="1:5" x14ac:dyDescent="0.35">
      <c r="A151" s="58">
        <v>1912.06</v>
      </c>
      <c r="B151" s="58">
        <v>1912.06</v>
      </c>
      <c r="C151" s="59">
        <v>4536</v>
      </c>
      <c r="D151" s="62">
        <v>13.785417404502526</v>
      </c>
      <c r="E151" s="58">
        <v>9.58</v>
      </c>
    </row>
    <row r="152" spans="1:5" x14ac:dyDescent="0.35">
      <c r="A152" s="58">
        <v>1912.07</v>
      </c>
      <c r="B152" s="58">
        <v>1912.07</v>
      </c>
      <c r="C152" s="59">
        <v>4566</v>
      </c>
      <c r="D152" s="62">
        <v>13.802876645015786</v>
      </c>
      <c r="E152" s="58">
        <v>9.59</v>
      </c>
    </row>
    <row r="153" spans="1:5" x14ac:dyDescent="0.35">
      <c r="A153" s="58">
        <v>1912.08</v>
      </c>
      <c r="B153" s="58">
        <v>1912.08</v>
      </c>
      <c r="C153" s="59">
        <v>4597</v>
      </c>
      <c r="D153" s="62">
        <v>13.984761763426279</v>
      </c>
      <c r="E153" s="58">
        <v>9.81</v>
      </c>
    </row>
    <row r="154" spans="1:5" x14ac:dyDescent="0.35">
      <c r="A154" s="58">
        <v>1912.09</v>
      </c>
      <c r="B154" s="58">
        <v>1912.09</v>
      </c>
      <c r="C154" s="59">
        <v>4628</v>
      </c>
      <c r="D154" s="62">
        <v>13.926285001315877</v>
      </c>
      <c r="E154" s="58">
        <v>9.86</v>
      </c>
    </row>
    <row r="155" spans="1:5" x14ac:dyDescent="0.35">
      <c r="A155" s="58">
        <v>1912.1</v>
      </c>
      <c r="B155" s="58">
        <v>1912.1</v>
      </c>
      <c r="C155" s="59">
        <v>4353</v>
      </c>
      <c r="D155" s="62">
        <v>13.905092701178472</v>
      </c>
      <c r="E155" s="58">
        <v>9.84</v>
      </c>
    </row>
    <row r="156" spans="1:5" x14ac:dyDescent="0.35">
      <c r="A156" s="58">
        <v>1912.11</v>
      </c>
      <c r="B156" s="58">
        <v>1912.11</v>
      </c>
      <c r="C156" s="59">
        <v>4689</v>
      </c>
      <c r="D156" s="62">
        <v>13.749541018606539</v>
      </c>
      <c r="E156" s="58">
        <v>9.73</v>
      </c>
    </row>
    <row r="157" spans="1:5" x14ac:dyDescent="0.35">
      <c r="A157" s="58">
        <v>1912.12</v>
      </c>
      <c r="B157" s="58">
        <v>1912.12</v>
      </c>
      <c r="C157" s="59">
        <v>4719</v>
      </c>
      <c r="D157" s="62">
        <v>13.38899945257964</v>
      </c>
      <c r="E157" s="58">
        <v>9.3800000000000008</v>
      </c>
    </row>
    <row r="158" spans="1:5" x14ac:dyDescent="0.35">
      <c r="A158" s="58">
        <v>1913.01</v>
      </c>
      <c r="B158" s="58">
        <v>1913.01</v>
      </c>
      <c r="C158" s="59">
        <v>4750</v>
      </c>
      <c r="D158" s="62">
        <v>13.148088791761568</v>
      </c>
      <c r="E158" s="58">
        <v>9.3000000000000007</v>
      </c>
    </row>
    <row r="159" spans="1:5" x14ac:dyDescent="0.35">
      <c r="A159" s="58">
        <v>1913.02</v>
      </c>
      <c r="B159" s="58">
        <v>1913.02</v>
      </c>
      <c r="C159" s="59">
        <v>4781</v>
      </c>
      <c r="D159" s="62">
        <v>12.682960516236763</v>
      </c>
      <c r="E159" s="58">
        <v>8.9700000000000006</v>
      </c>
    </row>
    <row r="160" spans="1:5" x14ac:dyDescent="0.35">
      <c r="A160" s="58">
        <v>1913.03</v>
      </c>
      <c r="B160" s="58">
        <v>1913.03</v>
      </c>
      <c r="C160" s="59">
        <v>4809</v>
      </c>
      <c r="D160" s="62">
        <v>12.443453515183672</v>
      </c>
      <c r="E160" s="58">
        <v>8.8000000000000007</v>
      </c>
    </row>
    <row r="161" spans="1:5" x14ac:dyDescent="0.35">
      <c r="A161" s="58">
        <v>1913.04</v>
      </c>
      <c r="B161" s="58">
        <v>1913.04</v>
      </c>
      <c r="C161" s="59">
        <v>4840</v>
      </c>
      <c r="D161" s="62">
        <v>12.433067081795176</v>
      </c>
      <c r="E161" s="58">
        <v>8.7899999999999991</v>
      </c>
    </row>
    <row r="162" spans="1:5" x14ac:dyDescent="0.35">
      <c r="A162" s="58">
        <v>1913.05</v>
      </c>
      <c r="B162" s="58">
        <v>1913.05</v>
      </c>
      <c r="C162" s="59">
        <v>4870</v>
      </c>
      <c r="D162" s="62">
        <v>12.221401061154134</v>
      </c>
      <c r="E162" s="58">
        <v>8.5500000000000007</v>
      </c>
    </row>
    <row r="163" spans="1:5" x14ac:dyDescent="0.35">
      <c r="A163" s="58">
        <v>1913.06</v>
      </c>
      <c r="B163" s="58">
        <v>1913.06</v>
      </c>
      <c r="C163" s="59">
        <v>4901</v>
      </c>
      <c r="D163" s="62">
        <v>11.491962852761239</v>
      </c>
      <c r="E163" s="58">
        <v>8.1199999999999992</v>
      </c>
    </row>
    <row r="164" spans="1:5" x14ac:dyDescent="0.35">
      <c r="A164" s="58">
        <v>1913.07</v>
      </c>
      <c r="B164" s="58">
        <v>1913.07</v>
      </c>
      <c r="C164" s="59">
        <v>4931</v>
      </c>
      <c r="D164" s="62">
        <v>11.534022795459869</v>
      </c>
      <c r="E164" s="58">
        <v>8.23</v>
      </c>
    </row>
    <row r="165" spans="1:5" x14ac:dyDescent="0.35">
      <c r="A165" s="58">
        <v>1913.08</v>
      </c>
      <c r="B165" s="58">
        <v>1913.08</v>
      </c>
      <c r="C165" s="59">
        <v>4962</v>
      </c>
      <c r="D165" s="62">
        <v>11.846840543564635</v>
      </c>
      <c r="E165" s="58">
        <v>8.4499999999999993</v>
      </c>
    </row>
    <row r="166" spans="1:5" x14ac:dyDescent="0.35">
      <c r="A166" s="58">
        <v>1913.09</v>
      </c>
      <c r="B166" s="58">
        <v>1913.09</v>
      </c>
      <c r="C166" s="59">
        <v>4993</v>
      </c>
      <c r="D166" s="62">
        <v>11.843316826625976</v>
      </c>
      <c r="E166" s="58">
        <v>8.5299999999999994</v>
      </c>
    </row>
    <row r="167" spans="1:5" x14ac:dyDescent="0.35">
      <c r="A167" s="58">
        <v>1913.1</v>
      </c>
      <c r="B167" s="58">
        <v>1913.1</v>
      </c>
      <c r="C167" s="59">
        <v>4719</v>
      </c>
      <c r="D167" s="62">
        <v>11.471490240312299</v>
      </c>
      <c r="E167" s="58">
        <v>8.26</v>
      </c>
    </row>
    <row r="168" spans="1:5" x14ac:dyDescent="0.35">
      <c r="A168" s="58">
        <v>1913.11</v>
      </c>
      <c r="B168" s="58">
        <v>1913.11</v>
      </c>
      <c r="C168" s="59">
        <v>5054</v>
      </c>
      <c r="D168" s="62">
        <v>11.072537845038013</v>
      </c>
      <c r="E168" s="58">
        <v>8.0500000000000007</v>
      </c>
    </row>
    <row r="169" spans="1:5" x14ac:dyDescent="0.35">
      <c r="A169" s="58">
        <v>1913.12</v>
      </c>
      <c r="B169" s="58">
        <v>1913.12</v>
      </c>
      <c r="C169" s="59">
        <v>5084</v>
      </c>
      <c r="D169" s="62">
        <v>11.174040870036803</v>
      </c>
      <c r="E169" s="58">
        <v>8.0399999999999991</v>
      </c>
    </row>
    <row r="170" spans="1:5" x14ac:dyDescent="0.35">
      <c r="A170" s="58">
        <v>1914.01</v>
      </c>
      <c r="B170" s="58">
        <v>1914.01</v>
      </c>
      <c r="C170" s="59">
        <v>5115</v>
      </c>
      <c r="D170" s="62">
        <v>11.63609210504614</v>
      </c>
      <c r="E170" s="58">
        <v>8.3699999999999992</v>
      </c>
    </row>
    <row r="171" spans="1:5" x14ac:dyDescent="0.35">
      <c r="A171" s="58">
        <v>1914.02</v>
      </c>
      <c r="B171" s="58">
        <v>1914.02</v>
      </c>
      <c r="C171" s="59">
        <v>5146</v>
      </c>
      <c r="D171" s="62">
        <v>11.910233879798248</v>
      </c>
      <c r="E171" s="58">
        <v>8.48</v>
      </c>
    </row>
    <row r="172" spans="1:5" x14ac:dyDescent="0.35">
      <c r="A172" s="58">
        <v>1914.03</v>
      </c>
      <c r="B172" s="58">
        <v>1914.03</v>
      </c>
      <c r="C172" s="59">
        <v>5174</v>
      </c>
      <c r="D172" s="62">
        <v>11.685526018836834</v>
      </c>
      <c r="E172" s="58">
        <v>8.32</v>
      </c>
    </row>
    <row r="173" spans="1:5" x14ac:dyDescent="0.35">
      <c r="A173" s="58">
        <v>1914.04</v>
      </c>
      <c r="B173" s="58">
        <v>1914.04</v>
      </c>
      <c r="C173" s="59">
        <v>5205</v>
      </c>
      <c r="D173" s="62">
        <v>11.522662536200242</v>
      </c>
      <c r="E173" s="58">
        <v>8.1199999999999992</v>
      </c>
    </row>
    <row r="174" spans="1:5" x14ac:dyDescent="0.35">
      <c r="A174" s="58">
        <v>1914.05</v>
      </c>
      <c r="B174" s="58">
        <v>1914.05</v>
      </c>
      <c r="C174" s="59">
        <v>5235</v>
      </c>
      <c r="D174" s="62">
        <v>11.479008694164486</v>
      </c>
      <c r="E174" s="58">
        <v>8.17</v>
      </c>
    </row>
    <row r="175" spans="1:5" x14ac:dyDescent="0.35">
      <c r="A175" s="58">
        <v>1914.06</v>
      </c>
      <c r="B175" s="58">
        <v>1914.06</v>
      </c>
      <c r="C175" s="59">
        <v>5266</v>
      </c>
      <c r="D175" s="62">
        <v>11.428715168831895</v>
      </c>
      <c r="E175" s="58">
        <v>8.1300000000000008</v>
      </c>
    </row>
    <row r="176" spans="1:5" x14ac:dyDescent="0.35">
      <c r="A176" s="58">
        <v>1914.07</v>
      </c>
      <c r="B176" s="58">
        <v>1914.07</v>
      </c>
      <c r="C176" s="59">
        <v>5296</v>
      </c>
      <c r="D176" s="62">
        <v>10.694345183040149</v>
      </c>
      <c r="E176" s="58">
        <v>7.68</v>
      </c>
    </row>
    <row r="177" spans="1:5" x14ac:dyDescent="0.35">
      <c r="A177" s="58">
        <v>1914.08</v>
      </c>
      <c r="B177" s="58">
        <v>1914.08</v>
      </c>
      <c r="C177" s="59">
        <v>5327</v>
      </c>
      <c r="D177" s="62">
        <v>10.492046265076445</v>
      </c>
      <c r="E177" s="58">
        <v>7.68</v>
      </c>
    </row>
    <row r="178" spans="1:5" x14ac:dyDescent="0.35">
      <c r="A178" s="58">
        <v>1914.09</v>
      </c>
      <c r="B178" s="58">
        <v>1914.09</v>
      </c>
      <c r="C178" s="59">
        <v>5358</v>
      </c>
      <c r="D178" s="62">
        <v>10.500497301802138</v>
      </c>
      <c r="E178" s="58">
        <v>7.68</v>
      </c>
    </row>
    <row r="179" spans="1:5" x14ac:dyDescent="0.35">
      <c r="A179" s="58">
        <v>1914.1</v>
      </c>
      <c r="B179" s="58">
        <v>1914.1</v>
      </c>
      <c r="C179" s="59">
        <v>5084</v>
      </c>
      <c r="D179" s="62">
        <v>10.61275946612623</v>
      </c>
      <c r="E179" s="58">
        <v>7.68</v>
      </c>
    </row>
    <row r="180" spans="1:5" x14ac:dyDescent="0.35">
      <c r="A180" s="58">
        <v>1914.11</v>
      </c>
      <c r="B180" s="58">
        <v>1914.11</v>
      </c>
      <c r="C180" s="59">
        <v>5419</v>
      </c>
      <c r="D180" s="62">
        <v>10.516917642992128</v>
      </c>
      <c r="E180" s="58">
        <v>7.68</v>
      </c>
    </row>
    <row r="181" spans="1:5" x14ac:dyDescent="0.35">
      <c r="A181" s="58">
        <v>1914.12</v>
      </c>
      <c r="B181" s="58">
        <v>1914.12</v>
      </c>
      <c r="C181" s="59">
        <v>5449</v>
      </c>
      <c r="D181" s="62">
        <v>10.172217991997869</v>
      </c>
      <c r="E181" s="58">
        <v>7.35</v>
      </c>
    </row>
    <row r="182" spans="1:5" x14ac:dyDescent="0.35">
      <c r="A182" s="58">
        <v>1915.01</v>
      </c>
      <c r="B182" s="58">
        <v>1915.01</v>
      </c>
      <c r="C182" s="59">
        <v>5480</v>
      </c>
      <c r="D182" s="62">
        <v>10.359834197757273</v>
      </c>
      <c r="E182" s="58">
        <v>7.48</v>
      </c>
    </row>
    <row r="183" spans="1:5" x14ac:dyDescent="0.35">
      <c r="A183" s="58">
        <v>1915.02</v>
      </c>
      <c r="B183" s="58">
        <v>1915.02</v>
      </c>
      <c r="C183" s="59">
        <v>5511</v>
      </c>
      <c r="D183" s="62">
        <v>10.329786209660696</v>
      </c>
      <c r="E183" s="58">
        <v>7.38</v>
      </c>
    </row>
    <row r="184" spans="1:5" x14ac:dyDescent="0.35">
      <c r="A184" s="58">
        <v>1915.03</v>
      </c>
      <c r="B184" s="58">
        <v>1915.03</v>
      </c>
      <c r="C184" s="59">
        <v>5539</v>
      </c>
      <c r="D184" s="62">
        <v>10.707013188682819</v>
      </c>
      <c r="E184" s="58">
        <v>7.57</v>
      </c>
    </row>
    <row r="185" spans="1:5" x14ac:dyDescent="0.35">
      <c r="A185" s="58">
        <v>1915.04</v>
      </c>
      <c r="B185" s="58">
        <v>1915.04</v>
      </c>
      <c r="C185" s="59">
        <v>5570</v>
      </c>
      <c r="D185" s="62">
        <v>11.401123789000192</v>
      </c>
      <c r="E185" s="58">
        <v>8.14</v>
      </c>
    </row>
    <row r="186" spans="1:5" x14ac:dyDescent="0.35">
      <c r="A186" s="58">
        <v>1915.05</v>
      </c>
      <c r="B186" s="58">
        <v>1915.05</v>
      </c>
      <c r="C186" s="59">
        <v>5600</v>
      </c>
      <c r="D186" s="62">
        <v>11.026929876471321</v>
      </c>
      <c r="E186" s="58">
        <v>7.95</v>
      </c>
    </row>
    <row r="187" spans="1:5" x14ac:dyDescent="0.35">
      <c r="A187" s="58">
        <v>1915.06</v>
      </c>
      <c r="B187" s="58">
        <v>1915.06</v>
      </c>
      <c r="C187" s="59">
        <v>5631</v>
      </c>
      <c r="D187" s="62">
        <v>11.154262189096345</v>
      </c>
      <c r="E187" s="58">
        <v>8.0399999999999991</v>
      </c>
    </row>
    <row r="188" spans="1:5" x14ac:dyDescent="0.35">
      <c r="A188" s="58">
        <v>1915.07</v>
      </c>
      <c r="B188" s="58">
        <v>1915.07</v>
      </c>
      <c r="C188" s="59">
        <v>5661</v>
      </c>
      <c r="D188" s="62">
        <v>11.113629393949603</v>
      </c>
      <c r="E188" s="58">
        <v>8.01</v>
      </c>
    </row>
    <row r="189" spans="1:5" x14ac:dyDescent="0.35">
      <c r="A189" s="58">
        <v>1915.08</v>
      </c>
      <c r="B189" s="58">
        <v>1915.08</v>
      </c>
      <c r="C189" s="59">
        <v>5692</v>
      </c>
      <c r="D189" s="62">
        <v>11.584831641604605</v>
      </c>
      <c r="E189" s="58">
        <v>8.35</v>
      </c>
    </row>
    <row r="190" spans="1:5" x14ac:dyDescent="0.35">
      <c r="A190" s="58">
        <v>1915.09</v>
      </c>
      <c r="B190" s="58">
        <v>1915.09</v>
      </c>
      <c r="C190" s="59">
        <v>5723</v>
      </c>
      <c r="D190" s="62">
        <v>12.011570757825895</v>
      </c>
      <c r="E190" s="58">
        <v>8.66</v>
      </c>
    </row>
    <row r="191" spans="1:5" x14ac:dyDescent="0.35">
      <c r="A191" s="58">
        <v>1915.1</v>
      </c>
      <c r="B191" s="58">
        <v>1915.1</v>
      </c>
      <c r="C191" s="59">
        <v>5449</v>
      </c>
      <c r="D191" s="62">
        <v>12.549076133220163</v>
      </c>
      <c r="E191" s="58">
        <v>9.14</v>
      </c>
    </row>
    <row r="192" spans="1:5" x14ac:dyDescent="0.35">
      <c r="A192" s="58">
        <v>1915.11</v>
      </c>
      <c r="B192" s="58">
        <v>1915.11</v>
      </c>
      <c r="C192" s="59">
        <v>5784</v>
      </c>
      <c r="D192" s="62">
        <v>12.85771445355932</v>
      </c>
      <c r="E192" s="58">
        <v>9.4600000000000009</v>
      </c>
    </row>
    <row r="193" spans="1:5" x14ac:dyDescent="0.35">
      <c r="A193" s="58">
        <v>1915.12</v>
      </c>
      <c r="B193" s="58">
        <v>1915.12</v>
      </c>
      <c r="C193" s="59">
        <v>5814</v>
      </c>
      <c r="D193" s="62">
        <v>12.878444602185995</v>
      </c>
      <c r="E193" s="58">
        <v>9.48</v>
      </c>
    </row>
    <row r="194" spans="1:5" x14ac:dyDescent="0.35">
      <c r="A194" s="58">
        <v>1916.01</v>
      </c>
      <c r="B194" s="58">
        <v>1916.01</v>
      </c>
      <c r="C194" s="59">
        <v>5845</v>
      </c>
      <c r="D194" s="62">
        <v>12.54356369251618</v>
      </c>
      <c r="E194" s="58">
        <v>9.33</v>
      </c>
    </row>
    <row r="195" spans="1:5" x14ac:dyDescent="0.35">
      <c r="A195" s="58">
        <v>1916.02</v>
      </c>
      <c r="B195" s="58">
        <v>1916.02</v>
      </c>
      <c r="C195" s="59">
        <v>5876</v>
      </c>
      <c r="D195" s="62">
        <v>12.354652326458801</v>
      </c>
      <c r="E195" s="58">
        <v>9.1999999999999993</v>
      </c>
    </row>
    <row r="196" spans="1:5" x14ac:dyDescent="0.35">
      <c r="A196" s="58">
        <v>1916.03</v>
      </c>
      <c r="B196" s="58">
        <v>1916.03</v>
      </c>
      <c r="C196" s="59">
        <v>5905</v>
      </c>
      <c r="D196" s="62">
        <v>12.177052795748484</v>
      </c>
      <c r="E196" s="58">
        <v>9.17</v>
      </c>
    </row>
    <row r="197" spans="1:5" x14ac:dyDescent="0.35">
      <c r="A197" s="58">
        <v>1916.04</v>
      </c>
      <c r="B197" s="58">
        <v>1916.04</v>
      </c>
      <c r="C197" s="59">
        <v>5936</v>
      </c>
      <c r="D197" s="62">
        <v>11.906481776593184</v>
      </c>
      <c r="E197" s="58">
        <v>9.07</v>
      </c>
    </row>
    <row r="198" spans="1:5" x14ac:dyDescent="0.35">
      <c r="A198" s="58">
        <v>1916.05</v>
      </c>
      <c r="B198" s="58">
        <v>1916.05</v>
      </c>
      <c r="C198" s="59">
        <v>5966</v>
      </c>
      <c r="D198" s="62">
        <v>12.026256671905163</v>
      </c>
      <c r="E198" s="58">
        <v>9.27</v>
      </c>
    </row>
    <row r="199" spans="1:5" x14ac:dyDescent="0.35">
      <c r="A199" s="58">
        <v>1916.06</v>
      </c>
      <c r="B199" s="58">
        <v>1916.06</v>
      </c>
      <c r="C199" s="59">
        <v>5997</v>
      </c>
      <c r="D199" s="62">
        <v>11.995961222946582</v>
      </c>
      <c r="E199" s="58">
        <v>9.36</v>
      </c>
    </row>
    <row r="200" spans="1:5" x14ac:dyDescent="0.35">
      <c r="A200" s="58">
        <v>1916.07</v>
      </c>
      <c r="B200" s="58">
        <v>1916.07</v>
      </c>
      <c r="C200" s="59">
        <v>6027</v>
      </c>
      <c r="D200" s="62">
        <v>11.791165275254553</v>
      </c>
      <c r="E200" s="58">
        <v>9.23</v>
      </c>
    </row>
    <row r="201" spans="1:5" x14ac:dyDescent="0.35">
      <c r="A201" s="58">
        <v>1916.08</v>
      </c>
      <c r="B201" s="58">
        <v>1916.08</v>
      </c>
      <c r="C201" s="59">
        <v>6058</v>
      </c>
      <c r="D201" s="62">
        <v>11.732082638874164</v>
      </c>
      <c r="E201" s="58">
        <v>9.3000000000000007</v>
      </c>
    </row>
    <row r="202" spans="1:5" x14ac:dyDescent="0.35">
      <c r="A202" s="58">
        <v>1916.09</v>
      </c>
      <c r="B202" s="58">
        <v>1916.09</v>
      </c>
      <c r="C202" s="59">
        <v>6089</v>
      </c>
      <c r="D202" s="62">
        <v>11.944552417504472</v>
      </c>
      <c r="E202" s="58">
        <v>9.68</v>
      </c>
    </row>
    <row r="203" spans="1:5" x14ac:dyDescent="0.35">
      <c r="A203" s="58">
        <v>1916.1</v>
      </c>
      <c r="B203" s="58">
        <v>1916.1</v>
      </c>
      <c r="C203" s="59">
        <v>5814</v>
      </c>
      <c r="D203" s="62">
        <v>12.045741763370801</v>
      </c>
      <c r="E203" s="58">
        <v>9.98</v>
      </c>
    </row>
    <row r="204" spans="1:5" x14ac:dyDescent="0.35">
      <c r="A204" s="58">
        <v>1916.11</v>
      </c>
      <c r="B204" s="58">
        <v>1916.11</v>
      </c>
      <c r="C204" s="59">
        <v>6150</v>
      </c>
      <c r="D204" s="62">
        <v>12.053230403230502</v>
      </c>
      <c r="E204" s="58">
        <v>10.210000000000001</v>
      </c>
    </row>
    <row r="205" spans="1:5" x14ac:dyDescent="0.35">
      <c r="A205" s="58">
        <v>1916.12</v>
      </c>
      <c r="B205" s="58">
        <v>1916.12</v>
      </c>
      <c r="C205" s="59">
        <v>6180</v>
      </c>
      <c r="D205" s="62">
        <v>11.413559188849494</v>
      </c>
      <c r="E205" s="58">
        <v>9.8000000000000007</v>
      </c>
    </row>
    <row r="206" spans="1:5" x14ac:dyDescent="0.35">
      <c r="A206" s="58">
        <v>1917.01</v>
      </c>
      <c r="B206" s="58">
        <v>1917.01</v>
      </c>
      <c r="C206" s="59">
        <v>6211</v>
      </c>
      <c r="D206" s="62">
        <v>10.992361427383425</v>
      </c>
      <c r="E206" s="58">
        <v>9.57</v>
      </c>
    </row>
    <row r="207" spans="1:5" x14ac:dyDescent="0.35">
      <c r="A207" s="58">
        <v>1917.02</v>
      </c>
      <c r="B207" s="58">
        <v>1917.02</v>
      </c>
      <c r="C207" s="59">
        <v>6242</v>
      </c>
      <c r="D207" s="62">
        <v>10.063187738735724</v>
      </c>
      <c r="E207" s="58">
        <v>9.0299999999999994</v>
      </c>
    </row>
    <row r="208" spans="1:5" x14ac:dyDescent="0.35">
      <c r="A208" s="58">
        <v>1917.03</v>
      </c>
      <c r="B208" s="58">
        <v>1917.03</v>
      </c>
      <c r="C208" s="59">
        <v>6270</v>
      </c>
      <c r="D208" s="62">
        <v>10.327157080107872</v>
      </c>
      <c r="E208" s="58">
        <v>9.31</v>
      </c>
    </row>
    <row r="209" spans="1:5" x14ac:dyDescent="0.35">
      <c r="A209" s="58">
        <v>1917.04</v>
      </c>
      <c r="B209" s="58">
        <v>1917.04</v>
      </c>
      <c r="C209" s="59">
        <v>6301</v>
      </c>
      <c r="D209" s="62">
        <v>9.6445311972812302</v>
      </c>
      <c r="E209" s="58">
        <v>9.17</v>
      </c>
    </row>
    <row r="210" spans="1:5" x14ac:dyDescent="0.35">
      <c r="A210" s="58">
        <v>1917.05</v>
      </c>
      <c r="B210" s="58">
        <v>1917.05</v>
      </c>
      <c r="C210" s="59">
        <v>6331</v>
      </c>
      <c r="D210" s="62">
        <v>9.1389888133735742</v>
      </c>
      <c r="E210" s="58">
        <v>8.86</v>
      </c>
    </row>
    <row r="211" spans="1:5" x14ac:dyDescent="0.35">
      <c r="A211" s="58">
        <v>1917.06</v>
      </c>
      <c r="B211" s="58">
        <v>1917.06</v>
      </c>
      <c r="C211" s="59">
        <v>6362</v>
      </c>
      <c r="D211" s="62">
        <v>9.1482202595395776</v>
      </c>
      <c r="E211" s="58">
        <v>9.0399999999999991</v>
      </c>
    </row>
    <row r="212" spans="1:5" x14ac:dyDescent="0.35">
      <c r="A212" s="58">
        <v>1917.07</v>
      </c>
      <c r="B212" s="58">
        <v>1917.07</v>
      </c>
      <c r="C212" s="59">
        <v>6392</v>
      </c>
      <c r="D212" s="62">
        <v>9.0034723772287997</v>
      </c>
      <c r="E212" s="58">
        <v>8.7899999999999991</v>
      </c>
    </row>
    <row r="213" spans="1:5" x14ac:dyDescent="0.35">
      <c r="A213" s="58">
        <v>1917.08</v>
      </c>
      <c r="B213" s="58">
        <v>1917.08</v>
      </c>
      <c r="C213" s="59">
        <v>6423</v>
      </c>
      <c r="D213" s="62">
        <v>8.5726804667537753</v>
      </c>
      <c r="E213" s="58">
        <v>8.5299999999999994</v>
      </c>
    </row>
    <row r="214" spans="1:5" x14ac:dyDescent="0.35">
      <c r="A214" s="58">
        <v>1917.09</v>
      </c>
      <c r="B214" s="58">
        <v>1917.09</v>
      </c>
      <c r="C214" s="59">
        <v>6454</v>
      </c>
      <c r="D214" s="62">
        <v>7.9508232642170587</v>
      </c>
      <c r="E214" s="58">
        <v>8.1199999999999992</v>
      </c>
    </row>
    <row r="215" spans="1:5" x14ac:dyDescent="0.35">
      <c r="A215" s="58">
        <v>1917.1</v>
      </c>
      <c r="B215" s="58">
        <v>1917.1</v>
      </c>
      <c r="C215" s="59">
        <v>6180</v>
      </c>
      <c r="D215" s="62">
        <v>7.3871337111081417</v>
      </c>
      <c r="E215" s="58">
        <v>7.68</v>
      </c>
    </row>
    <row r="216" spans="1:5" x14ac:dyDescent="0.35">
      <c r="A216" s="58">
        <v>1917.11</v>
      </c>
      <c r="B216" s="58">
        <v>1917.11</v>
      </c>
      <c r="C216" s="59">
        <v>6515</v>
      </c>
      <c r="D216" s="62">
        <v>6.7530136047743055</v>
      </c>
      <c r="E216" s="58">
        <v>7.04</v>
      </c>
    </row>
    <row r="217" spans="1:5" x14ac:dyDescent="0.35">
      <c r="A217" s="58">
        <v>1917.12</v>
      </c>
      <c r="B217" s="58">
        <v>1917.12</v>
      </c>
      <c r="C217" s="59">
        <v>6545</v>
      </c>
      <c r="D217" s="62">
        <v>6.4125938981198178</v>
      </c>
      <c r="E217" s="58">
        <v>6.8</v>
      </c>
    </row>
    <row r="218" spans="1:5" x14ac:dyDescent="0.35">
      <c r="A218" s="58">
        <v>1918.01</v>
      </c>
      <c r="B218" s="58">
        <v>1918.01</v>
      </c>
      <c r="C218" s="59">
        <v>6576</v>
      </c>
      <c r="D218" s="62">
        <v>6.6406460286553486</v>
      </c>
      <c r="E218" s="58">
        <v>7.21</v>
      </c>
    </row>
    <row r="219" spans="1:5" x14ac:dyDescent="0.35">
      <c r="A219" s="58">
        <v>1918.02</v>
      </c>
      <c r="B219" s="58">
        <v>1918.02</v>
      </c>
      <c r="C219" s="59">
        <v>6607</v>
      </c>
      <c r="D219" s="62">
        <v>6.784343551630279</v>
      </c>
      <c r="E219" s="58">
        <v>7.43</v>
      </c>
    </row>
    <row r="220" spans="1:5" x14ac:dyDescent="0.35">
      <c r="A220" s="58">
        <v>1918.03</v>
      </c>
      <c r="B220" s="58">
        <v>1918.03</v>
      </c>
      <c r="C220" s="59">
        <v>6635</v>
      </c>
      <c r="D220" s="62">
        <v>6.6863557604558927</v>
      </c>
      <c r="E220" s="58">
        <v>7.28</v>
      </c>
    </row>
    <row r="221" spans="1:5" x14ac:dyDescent="0.35">
      <c r="A221" s="58">
        <v>1918.04</v>
      </c>
      <c r="B221" s="58">
        <v>1918.04</v>
      </c>
      <c r="C221" s="59">
        <v>6666</v>
      </c>
      <c r="D221" s="62">
        <v>6.5207277305471578</v>
      </c>
      <c r="E221" s="58">
        <v>7.21</v>
      </c>
    </row>
    <row r="222" spans="1:5" x14ac:dyDescent="0.35">
      <c r="A222" s="58">
        <v>1918.05</v>
      </c>
      <c r="B222" s="58">
        <v>1918.05</v>
      </c>
      <c r="C222" s="59">
        <v>6696</v>
      </c>
      <c r="D222" s="62">
        <v>6.5823632316210805</v>
      </c>
      <c r="E222" s="58">
        <v>7.44</v>
      </c>
    </row>
    <row r="223" spans="1:5" x14ac:dyDescent="0.35">
      <c r="A223" s="58">
        <v>1918.06</v>
      </c>
      <c r="B223" s="58">
        <v>1918.06</v>
      </c>
      <c r="C223" s="59">
        <v>6727</v>
      </c>
      <c r="D223" s="62">
        <v>6.4962913186410551</v>
      </c>
      <c r="E223" s="58">
        <v>7.45</v>
      </c>
    </row>
    <row r="224" spans="1:5" x14ac:dyDescent="0.35">
      <c r="A224" s="58">
        <v>1918.07</v>
      </c>
      <c r="B224" s="58">
        <v>1918.07</v>
      </c>
      <c r="C224" s="59">
        <v>6757</v>
      </c>
      <c r="D224" s="62">
        <v>6.3713240938489877</v>
      </c>
      <c r="E224" s="58">
        <v>7.51</v>
      </c>
    </row>
    <row r="225" spans="1:5" x14ac:dyDescent="0.35">
      <c r="A225" s="58">
        <v>1918.08</v>
      </c>
      <c r="B225" s="58">
        <v>1918.08</v>
      </c>
      <c r="C225" s="59">
        <v>6788</v>
      </c>
      <c r="D225" s="62">
        <v>6.3030737609145921</v>
      </c>
      <c r="E225" s="58">
        <v>7.58</v>
      </c>
    </row>
    <row r="226" spans="1:5" x14ac:dyDescent="0.35">
      <c r="A226" s="58">
        <v>1918.09</v>
      </c>
      <c r="B226" s="58">
        <v>1918.09</v>
      </c>
      <c r="C226" s="59">
        <v>6819</v>
      </c>
      <c r="D226" s="62">
        <v>6.1491705624316806</v>
      </c>
      <c r="E226" s="58">
        <v>7.54</v>
      </c>
    </row>
    <row r="227" spans="1:5" x14ac:dyDescent="0.35">
      <c r="A227" s="58">
        <v>1918.1</v>
      </c>
      <c r="B227" s="58">
        <v>1918.1</v>
      </c>
      <c r="C227" s="59">
        <v>6545</v>
      </c>
      <c r="D227" s="62">
        <v>6.2905153211913216</v>
      </c>
      <c r="E227" s="58">
        <v>7.86</v>
      </c>
    </row>
    <row r="228" spans="1:5" x14ac:dyDescent="0.35">
      <c r="A228" s="58">
        <v>1918.11</v>
      </c>
      <c r="B228" s="58">
        <v>1918.11</v>
      </c>
      <c r="C228" s="59">
        <v>6880</v>
      </c>
      <c r="D228" s="62">
        <v>6.3333274953541547</v>
      </c>
      <c r="E228" s="58">
        <v>8.06</v>
      </c>
    </row>
    <row r="229" spans="1:5" x14ac:dyDescent="0.35">
      <c r="A229" s="58">
        <v>1918.12</v>
      </c>
      <c r="B229" s="58">
        <v>1918.12</v>
      </c>
      <c r="C229" s="59">
        <v>6910</v>
      </c>
      <c r="D229" s="62">
        <v>6.134580411283431</v>
      </c>
      <c r="E229" s="58">
        <v>7.9</v>
      </c>
    </row>
    <row r="230" spans="1:5" x14ac:dyDescent="0.35">
      <c r="A230" s="58">
        <v>1919.01</v>
      </c>
      <c r="B230" s="58">
        <v>1919.01</v>
      </c>
      <c r="C230" s="59">
        <v>6941</v>
      </c>
      <c r="D230" s="62">
        <v>6.0984676399501048</v>
      </c>
      <c r="E230" s="58">
        <v>7.85</v>
      </c>
    </row>
    <row r="231" spans="1:5" x14ac:dyDescent="0.35">
      <c r="A231" s="58">
        <v>1919.02</v>
      </c>
      <c r="B231" s="58">
        <v>1919.02</v>
      </c>
      <c r="C231" s="59">
        <v>6972</v>
      </c>
      <c r="D231" s="62">
        <v>6.2396927713649779</v>
      </c>
      <c r="E231" s="58">
        <v>7.88</v>
      </c>
    </row>
    <row r="232" spans="1:5" x14ac:dyDescent="0.35">
      <c r="A232" s="58">
        <v>1919.03</v>
      </c>
      <c r="B232" s="58">
        <v>1919.03</v>
      </c>
      <c r="C232" s="59">
        <v>7000</v>
      </c>
      <c r="D232" s="62">
        <v>6.3560740048691438</v>
      </c>
      <c r="E232" s="58">
        <v>8.1199999999999992</v>
      </c>
    </row>
    <row r="233" spans="1:5" x14ac:dyDescent="0.35">
      <c r="A233" s="58">
        <v>1919.04</v>
      </c>
      <c r="B233" s="58">
        <v>1919.04</v>
      </c>
      <c r="C233" s="59">
        <v>7031</v>
      </c>
      <c r="D233" s="62">
        <v>6.4561395558192753</v>
      </c>
      <c r="E233" s="58">
        <v>8.39</v>
      </c>
    </row>
    <row r="234" spans="1:5" x14ac:dyDescent="0.35">
      <c r="A234" s="58">
        <v>1919.05</v>
      </c>
      <c r="B234" s="58">
        <v>1919.05</v>
      </c>
      <c r="C234" s="59">
        <v>7061</v>
      </c>
      <c r="D234" s="62">
        <v>6.8290022614820325</v>
      </c>
      <c r="E234" s="58">
        <v>8.9700000000000006</v>
      </c>
    </row>
    <row r="235" spans="1:5" x14ac:dyDescent="0.35">
      <c r="A235" s="58">
        <v>1919.06</v>
      </c>
      <c r="B235" s="58">
        <v>1919.06</v>
      </c>
      <c r="C235" s="59">
        <v>7092</v>
      </c>
      <c r="D235" s="62">
        <v>7.0216152147841315</v>
      </c>
      <c r="E235" s="58">
        <v>9.2100000000000009</v>
      </c>
    </row>
    <row r="236" spans="1:5" x14ac:dyDescent="0.35">
      <c r="A236" s="58">
        <v>1919.07</v>
      </c>
      <c r="B236" s="58">
        <v>1919.07</v>
      </c>
      <c r="C236" s="59">
        <v>7122</v>
      </c>
      <c r="D236" s="62">
        <v>7.0528371654463129</v>
      </c>
      <c r="E236" s="58">
        <v>9.51</v>
      </c>
    </row>
    <row r="237" spans="1:5" x14ac:dyDescent="0.35">
      <c r="A237" s="58">
        <v>1919.08</v>
      </c>
      <c r="B237" s="58">
        <v>1919.08</v>
      </c>
      <c r="C237" s="59">
        <v>7153</v>
      </c>
      <c r="D237" s="62">
        <v>6.4791311017052777</v>
      </c>
      <c r="E237" s="58">
        <v>8.8699999999999992</v>
      </c>
    </row>
    <row r="238" spans="1:5" x14ac:dyDescent="0.35">
      <c r="A238" s="58">
        <v>1919.09</v>
      </c>
      <c r="B238" s="58">
        <v>1919.09</v>
      </c>
      <c r="C238" s="59">
        <v>7184</v>
      </c>
      <c r="D238" s="62">
        <v>6.5584816720612622</v>
      </c>
      <c r="E238" s="58">
        <v>9.01</v>
      </c>
    </row>
    <row r="239" spans="1:5" x14ac:dyDescent="0.35">
      <c r="A239" s="58">
        <v>1919.1</v>
      </c>
      <c r="B239" s="58">
        <v>1919.1</v>
      </c>
      <c r="C239" s="59">
        <v>6910</v>
      </c>
      <c r="D239" s="62">
        <v>6.7947041999493045</v>
      </c>
      <c r="E239" s="58">
        <v>9.4700000000000006</v>
      </c>
    </row>
    <row r="240" spans="1:5" x14ac:dyDescent="0.35">
      <c r="A240" s="58">
        <v>1919.11</v>
      </c>
      <c r="B240" s="58">
        <v>1919.11</v>
      </c>
      <c r="C240" s="59">
        <v>7245</v>
      </c>
      <c r="D240" s="62">
        <v>6.4670225741331331</v>
      </c>
      <c r="E240" s="58">
        <v>9.19</v>
      </c>
    </row>
    <row r="241" spans="1:5" x14ac:dyDescent="0.35">
      <c r="A241" s="58">
        <v>1919.12</v>
      </c>
      <c r="B241" s="58">
        <v>1919.12</v>
      </c>
      <c r="C241" s="59">
        <v>7275</v>
      </c>
      <c r="D241" s="62">
        <v>6.1607170337991803</v>
      </c>
      <c r="E241" s="58">
        <v>8.92</v>
      </c>
    </row>
    <row r="242" spans="1:5" x14ac:dyDescent="0.35">
      <c r="A242" s="58">
        <v>1920.01</v>
      </c>
      <c r="B242" s="58">
        <v>1920.01</v>
      </c>
      <c r="C242" s="59">
        <v>7306</v>
      </c>
      <c r="D242" s="62">
        <v>5.9896677711394419</v>
      </c>
      <c r="E242" s="58">
        <v>8.83</v>
      </c>
    </row>
    <row r="243" spans="1:5" x14ac:dyDescent="0.35">
      <c r="A243" s="58">
        <v>1920.02</v>
      </c>
      <c r="B243" s="58">
        <v>1920.02</v>
      </c>
      <c r="C243" s="59">
        <v>7337</v>
      </c>
      <c r="D243" s="62">
        <v>5.4553476499077744</v>
      </c>
      <c r="E243" s="58">
        <v>8.1</v>
      </c>
    </row>
    <row r="244" spans="1:5" x14ac:dyDescent="0.35">
      <c r="A244" s="58">
        <v>1920.03</v>
      </c>
      <c r="B244" s="58">
        <v>1920.03</v>
      </c>
      <c r="C244" s="59">
        <v>7366</v>
      </c>
      <c r="D244" s="62">
        <v>5.7988227275571615</v>
      </c>
      <c r="E244" s="58">
        <v>8.67</v>
      </c>
    </row>
    <row r="245" spans="1:5" x14ac:dyDescent="0.35">
      <c r="A245" s="58">
        <v>1920.04</v>
      </c>
      <c r="B245" s="58">
        <v>1920.04</v>
      </c>
      <c r="C245" s="59">
        <v>7397</v>
      </c>
      <c r="D245" s="62">
        <v>5.5998587255061887</v>
      </c>
      <c r="E245" s="58">
        <v>8.6</v>
      </c>
    </row>
    <row r="246" spans="1:5" x14ac:dyDescent="0.35">
      <c r="A246" s="58">
        <v>1920.05</v>
      </c>
      <c r="B246" s="58">
        <v>1920.05</v>
      </c>
      <c r="C246" s="59">
        <v>7427</v>
      </c>
      <c r="D246" s="62">
        <v>5.1889504620474973</v>
      </c>
      <c r="E246" s="58">
        <v>8.06</v>
      </c>
    </row>
    <row r="247" spans="1:5" x14ac:dyDescent="0.35">
      <c r="A247" s="58">
        <v>1920.06</v>
      </c>
      <c r="B247" s="58">
        <v>1920.06</v>
      </c>
      <c r="C247" s="59">
        <v>7458</v>
      </c>
      <c r="D247" s="62">
        <v>5.0436396804516228</v>
      </c>
      <c r="E247" s="58">
        <v>7.92</v>
      </c>
    </row>
    <row r="248" spans="1:5" x14ac:dyDescent="0.35">
      <c r="A248" s="58">
        <v>1920.07</v>
      </c>
      <c r="B248" s="58">
        <v>1920.07</v>
      </c>
      <c r="C248" s="59">
        <v>7488</v>
      </c>
      <c r="D248" s="62">
        <v>5.0805929195407984</v>
      </c>
      <c r="E248" s="58">
        <v>7.91</v>
      </c>
    </row>
    <row r="249" spans="1:5" x14ac:dyDescent="0.35">
      <c r="A249" s="58">
        <v>1920.08</v>
      </c>
      <c r="B249" s="58">
        <v>1920.08</v>
      </c>
      <c r="C249" s="59">
        <v>7519</v>
      </c>
      <c r="D249" s="62">
        <v>5.02070107792286</v>
      </c>
      <c r="E249" s="58">
        <v>7.6</v>
      </c>
    </row>
    <row r="250" spans="1:5" x14ac:dyDescent="0.35">
      <c r="A250" s="58">
        <v>1920.09</v>
      </c>
      <c r="B250" s="58">
        <v>1920.09</v>
      </c>
      <c r="C250" s="59">
        <v>7550</v>
      </c>
      <c r="D250" s="62">
        <v>5.2971627701080619</v>
      </c>
      <c r="E250" s="58">
        <v>7.87</v>
      </c>
    </row>
    <row r="251" spans="1:5" x14ac:dyDescent="0.35">
      <c r="A251" s="58">
        <v>1920.1</v>
      </c>
      <c r="B251" s="58" t="s">
        <v>54</v>
      </c>
      <c r="C251" s="59">
        <v>7580</v>
      </c>
      <c r="D251" s="62">
        <v>5.351177393424158</v>
      </c>
      <c r="E251" s="58">
        <v>7.88</v>
      </c>
    </row>
    <row r="252" spans="1:5" x14ac:dyDescent="0.35">
      <c r="A252" s="58">
        <v>1920.11</v>
      </c>
      <c r="B252" s="58">
        <v>1920.11</v>
      </c>
      <c r="C252" s="59">
        <v>7611</v>
      </c>
      <c r="D252" s="62">
        <v>5.126407930947928</v>
      </c>
      <c r="E252" s="58">
        <v>7.48</v>
      </c>
    </row>
    <row r="253" spans="1:5" x14ac:dyDescent="0.35">
      <c r="A253" s="58">
        <v>1920.12</v>
      </c>
      <c r="B253" s="58">
        <v>1920.12</v>
      </c>
      <c r="C253" s="59">
        <v>7641</v>
      </c>
      <c r="D253" s="62">
        <v>4.7842410450832498</v>
      </c>
      <c r="E253" s="58">
        <v>6.81</v>
      </c>
    </row>
    <row r="254" spans="1:5" x14ac:dyDescent="0.35">
      <c r="A254" s="58">
        <v>1921.01</v>
      </c>
      <c r="B254" s="58">
        <v>1921.01</v>
      </c>
      <c r="C254" s="59">
        <v>7672</v>
      </c>
      <c r="D254" s="62">
        <v>5.122184146887375</v>
      </c>
      <c r="E254" s="58">
        <v>7.11</v>
      </c>
    </row>
    <row r="255" spans="1:5" x14ac:dyDescent="0.35">
      <c r="A255" s="58">
        <v>1921.02</v>
      </c>
      <c r="B255" s="58">
        <v>1921.02</v>
      </c>
      <c r="C255" s="59">
        <v>7703</v>
      </c>
      <c r="D255" s="62">
        <v>5.2748571912050481</v>
      </c>
      <c r="E255" s="58">
        <v>7.06</v>
      </c>
    </row>
    <row r="256" spans="1:5" x14ac:dyDescent="0.35">
      <c r="A256" s="58">
        <v>1921.03</v>
      </c>
      <c r="B256" s="58">
        <v>1921.03</v>
      </c>
      <c r="C256" s="59">
        <v>7731</v>
      </c>
      <c r="D256" s="62">
        <v>5.1923481586841795</v>
      </c>
      <c r="E256" s="58">
        <v>6.88</v>
      </c>
    </row>
    <row r="257" spans="1:5" x14ac:dyDescent="0.35">
      <c r="A257" s="58">
        <v>1921.04</v>
      </c>
      <c r="B257" s="58">
        <v>1921.04</v>
      </c>
      <c r="C257" s="59">
        <v>7762</v>
      </c>
      <c r="D257" s="62">
        <v>5.2970859227396776</v>
      </c>
      <c r="E257" s="58">
        <v>6.91</v>
      </c>
    </row>
    <row r="258" spans="1:5" x14ac:dyDescent="0.35">
      <c r="A258" s="58">
        <v>1921.05</v>
      </c>
      <c r="B258" s="58">
        <v>1921.05</v>
      </c>
      <c r="C258" s="59">
        <v>7792</v>
      </c>
      <c r="D258" s="62">
        <v>5.6094692253307787</v>
      </c>
      <c r="E258" s="58">
        <v>7.12</v>
      </c>
    </row>
    <row r="259" spans="1:5" x14ac:dyDescent="0.35">
      <c r="A259" s="58">
        <v>1921.06</v>
      </c>
      <c r="B259" s="58">
        <v>1921.06</v>
      </c>
      <c r="C259" s="59">
        <v>7823</v>
      </c>
      <c r="D259" s="62">
        <v>5.2161109609893233</v>
      </c>
      <c r="E259" s="58">
        <v>6.55</v>
      </c>
    </row>
    <row r="260" spans="1:5" x14ac:dyDescent="0.35">
      <c r="A260" s="58">
        <v>1921.07</v>
      </c>
      <c r="B260" s="58">
        <v>1921.07</v>
      </c>
      <c r="C260" s="59">
        <v>7853</v>
      </c>
      <c r="D260" s="62">
        <v>5.1977793619054733</v>
      </c>
      <c r="E260" s="58">
        <v>6.53</v>
      </c>
    </row>
    <row r="261" spans="1:5" x14ac:dyDescent="0.35">
      <c r="A261" s="58">
        <v>1921.08</v>
      </c>
      <c r="B261" s="58">
        <v>1921.08</v>
      </c>
      <c r="C261" s="59">
        <v>7884</v>
      </c>
      <c r="D261" s="62">
        <v>5.1612948232157336</v>
      </c>
      <c r="E261" s="58">
        <v>6.45</v>
      </c>
    </row>
    <row r="262" spans="1:5" x14ac:dyDescent="0.35">
      <c r="A262" s="58">
        <v>1921.09</v>
      </c>
      <c r="B262" s="58">
        <v>1921.09</v>
      </c>
      <c r="C262" s="59">
        <v>7915</v>
      </c>
      <c r="D262" s="62">
        <v>5.3775244254582626</v>
      </c>
      <c r="E262" s="58">
        <v>6.61</v>
      </c>
    </row>
    <row r="263" spans="1:5" x14ac:dyDescent="0.35">
      <c r="A263" s="58">
        <v>1921.1</v>
      </c>
      <c r="B263" s="58">
        <v>1921.1</v>
      </c>
      <c r="C263" s="59">
        <v>7641</v>
      </c>
      <c r="D263" s="62">
        <v>5.4792576780533508</v>
      </c>
      <c r="E263" s="58">
        <v>6.7</v>
      </c>
    </row>
    <row r="264" spans="1:5" x14ac:dyDescent="0.35">
      <c r="A264" s="58">
        <v>1921.11</v>
      </c>
      <c r="B264" s="58">
        <v>1921.11</v>
      </c>
      <c r="C264" s="59">
        <v>7976</v>
      </c>
      <c r="D264" s="62">
        <v>5.8381969932008939</v>
      </c>
      <c r="E264" s="58">
        <v>7.06</v>
      </c>
    </row>
    <row r="265" spans="1:5" x14ac:dyDescent="0.35">
      <c r="A265" s="58">
        <v>1921.12</v>
      </c>
      <c r="B265" s="58">
        <v>1921.12</v>
      </c>
      <c r="C265" s="59">
        <v>8006</v>
      </c>
      <c r="D265" s="62">
        <v>6.1141588494172732</v>
      </c>
      <c r="E265" s="58">
        <v>7.31</v>
      </c>
    </row>
    <row r="266" spans="1:5" x14ac:dyDescent="0.35">
      <c r="A266" s="58">
        <v>1922.01</v>
      </c>
      <c r="B266" s="58">
        <v>1922.01</v>
      </c>
      <c r="C266" s="59">
        <v>8037</v>
      </c>
      <c r="D266" s="62">
        <v>6.28708729034713</v>
      </c>
      <c r="E266" s="58">
        <v>7.3</v>
      </c>
    </row>
    <row r="267" spans="1:5" x14ac:dyDescent="0.35">
      <c r="A267" s="58">
        <v>1922.02</v>
      </c>
      <c r="B267" s="58">
        <v>1922.02</v>
      </c>
      <c r="C267" s="59">
        <v>8068</v>
      </c>
      <c r="D267" s="62">
        <v>6.4613058726969852</v>
      </c>
      <c r="E267" s="58">
        <v>7.46</v>
      </c>
    </row>
    <row r="268" spans="1:5" x14ac:dyDescent="0.35">
      <c r="A268" s="58">
        <v>1922.03</v>
      </c>
      <c r="B268" s="58">
        <v>1922.03</v>
      </c>
      <c r="C268" s="59">
        <v>8096</v>
      </c>
      <c r="D268" s="62">
        <v>6.8213872490360421</v>
      </c>
      <c r="E268" s="58">
        <v>7.74</v>
      </c>
    </row>
    <row r="269" spans="1:5" x14ac:dyDescent="0.35">
      <c r="A269" s="58">
        <v>1922.04</v>
      </c>
      <c r="B269" s="58">
        <v>1922.04</v>
      </c>
      <c r="C269" s="59">
        <v>8127</v>
      </c>
      <c r="D269" s="62">
        <v>7.2732533902098639</v>
      </c>
      <c r="E269" s="58">
        <v>8.2100000000000009</v>
      </c>
    </row>
    <row r="270" spans="1:5" x14ac:dyDescent="0.35">
      <c r="A270" s="58">
        <v>1922.05</v>
      </c>
      <c r="B270" s="58">
        <v>1922.05</v>
      </c>
      <c r="C270" s="59">
        <v>8157</v>
      </c>
      <c r="D270" s="62">
        <v>7.5934672589193823</v>
      </c>
      <c r="E270" s="58">
        <v>8.5299999999999994</v>
      </c>
    </row>
    <row r="271" spans="1:5" x14ac:dyDescent="0.35">
      <c r="A271" s="58">
        <v>1922.06</v>
      </c>
      <c r="B271" s="58">
        <v>1922.06</v>
      </c>
      <c r="C271" s="59">
        <v>8188</v>
      </c>
      <c r="D271" s="62">
        <v>7.5579873517551297</v>
      </c>
      <c r="E271" s="58">
        <v>8.4499999999999993</v>
      </c>
    </row>
    <row r="272" spans="1:5" x14ac:dyDescent="0.35">
      <c r="A272" s="58">
        <v>1922.07</v>
      </c>
      <c r="B272" s="58">
        <v>1922.07</v>
      </c>
      <c r="C272" s="59">
        <v>8218</v>
      </c>
      <c r="D272" s="62">
        <v>7.6020950457740373</v>
      </c>
      <c r="E272" s="58">
        <v>8.51</v>
      </c>
    </row>
    <row r="273" spans="1:5" x14ac:dyDescent="0.35">
      <c r="A273" s="58">
        <v>1922.08</v>
      </c>
      <c r="B273" s="58">
        <v>1922.08</v>
      </c>
      <c r="C273" s="59">
        <v>8249</v>
      </c>
      <c r="D273" s="62">
        <v>8.0200306898957816</v>
      </c>
      <c r="E273" s="58">
        <v>8.83</v>
      </c>
    </row>
    <row r="274" spans="1:5" x14ac:dyDescent="0.35">
      <c r="A274" s="58">
        <v>1922.09</v>
      </c>
      <c r="B274" s="58">
        <v>1922.09</v>
      </c>
      <c r="C274" s="59">
        <v>8280</v>
      </c>
      <c r="D274" s="62">
        <v>8.2650830022843103</v>
      </c>
      <c r="E274" s="58">
        <v>9.06</v>
      </c>
    </row>
    <row r="275" spans="1:5" x14ac:dyDescent="0.35">
      <c r="A275" s="58">
        <v>1922.1</v>
      </c>
      <c r="B275" s="58">
        <v>1922.1</v>
      </c>
      <c r="C275" s="59">
        <v>8006</v>
      </c>
      <c r="D275" s="62">
        <v>8.4321519987619027</v>
      </c>
      <c r="E275" s="58">
        <v>9.26</v>
      </c>
    </row>
    <row r="276" spans="1:5" x14ac:dyDescent="0.35">
      <c r="A276" s="58">
        <v>1922.11</v>
      </c>
      <c r="B276" s="58">
        <v>1922.11</v>
      </c>
      <c r="C276" s="59">
        <v>8341</v>
      </c>
      <c r="D276" s="62">
        <v>7.9982537722698419</v>
      </c>
      <c r="E276" s="58">
        <v>8.8000000000000007</v>
      </c>
    </row>
    <row r="277" spans="1:5" x14ac:dyDescent="0.35">
      <c r="A277" s="58">
        <v>1922.12</v>
      </c>
      <c r="B277" s="58">
        <v>1922.12</v>
      </c>
      <c r="C277" s="59">
        <v>8371</v>
      </c>
      <c r="D277" s="62">
        <v>7.9646798649400044</v>
      </c>
      <c r="E277" s="58">
        <v>8.7799999999999994</v>
      </c>
    </row>
    <row r="278" spans="1:5" x14ac:dyDescent="0.35">
      <c r="A278" s="58">
        <v>1923.01</v>
      </c>
      <c r="B278" s="58">
        <v>1923.01</v>
      </c>
      <c r="C278" s="59">
        <v>8402</v>
      </c>
      <c r="D278" s="62">
        <v>8.1542004830691575</v>
      </c>
      <c r="E278" s="58">
        <v>8.9</v>
      </c>
    </row>
    <row r="279" spans="1:5" x14ac:dyDescent="0.35">
      <c r="A279" s="58">
        <v>1923.02</v>
      </c>
      <c r="B279" s="58">
        <v>1923.02</v>
      </c>
      <c r="C279" s="59">
        <v>8433</v>
      </c>
      <c r="D279" s="62">
        <v>8.5333605790659721</v>
      </c>
      <c r="E279" s="58">
        <v>9.2799999999999994</v>
      </c>
    </row>
    <row r="280" spans="1:5" x14ac:dyDescent="0.35">
      <c r="A280" s="58">
        <v>1923.03</v>
      </c>
      <c r="B280" s="58">
        <v>1923.03</v>
      </c>
      <c r="C280" s="59">
        <v>8461</v>
      </c>
      <c r="D280" s="62">
        <v>8.7007375009785353</v>
      </c>
      <c r="E280" s="58">
        <v>9.43</v>
      </c>
    </row>
    <row r="281" spans="1:5" x14ac:dyDescent="0.35">
      <c r="A281" s="58">
        <v>1923.04</v>
      </c>
      <c r="B281" s="58">
        <v>1923.04</v>
      </c>
      <c r="C281" s="59">
        <v>8492</v>
      </c>
      <c r="D281" s="62">
        <v>8.372809668463816</v>
      </c>
      <c r="E281" s="58">
        <v>9.1</v>
      </c>
    </row>
    <row r="282" spans="1:5" x14ac:dyDescent="0.35">
      <c r="A282" s="58">
        <v>1923.05</v>
      </c>
      <c r="B282" s="58">
        <v>1923.05</v>
      </c>
      <c r="C282" s="59">
        <v>8522</v>
      </c>
      <c r="D282" s="62">
        <v>8.0004978675982112</v>
      </c>
      <c r="E282" s="58">
        <v>8.67</v>
      </c>
    </row>
    <row r="283" spans="1:5" x14ac:dyDescent="0.35">
      <c r="A283" s="58">
        <v>1923.06</v>
      </c>
      <c r="B283" s="58">
        <v>1923.06</v>
      </c>
      <c r="C283" s="59">
        <v>8553</v>
      </c>
      <c r="D283" s="62">
        <v>7.6718252826730788</v>
      </c>
      <c r="E283" s="58">
        <v>8.34</v>
      </c>
    </row>
    <row r="284" spans="1:5" x14ac:dyDescent="0.35">
      <c r="A284" s="58">
        <v>1923.07</v>
      </c>
      <c r="B284" s="58">
        <v>1923.07</v>
      </c>
      <c r="C284" s="59">
        <v>8583</v>
      </c>
      <c r="D284" s="62">
        <v>7.3459851194906465</v>
      </c>
      <c r="E284" s="58">
        <v>8.06</v>
      </c>
    </row>
    <row r="285" spans="1:5" x14ac:dyDescent="0.35">
      <c r="A285" s="58">
        <v>1923.08</v>
      </c>
      <c r="B285" s="58">
        <v>1923.08</v>
      </c>
      <c r="C285" s="59">
        <v>8614</v>
      </c>
      <c r="D285" s="62">
        <v>7.4417831742173703</v>
      </c>
      <c r="E285" s="58">
        <v>8.1</v>
      </c>
    </row>
    <row r="286" spans="1:5" x14ac:dyDescent="0.35">
      <c r="A286" s="58">
        <v>1923.09</v>
      </c>
      <c r="B286" s="58">
        <v>1923.09</v>
      </c>
      <c r="C286" s="59">
        <v>8645</v>
      </c>
      <c r="D286" s="62">
        <v>7.458183867189792</v>
      </c>
      <c r="E286" s="58">
        <v>8.15</v>
      </c>
    </row>
    <row r="287" spans="1:5" x14ac:dyDescent="0.35">
      <c r="A287" s="58">
        <v>1923.1</v>
      </c>
      <c r="B287" s="58">
        <v>1923.1</v>
      </c>
      <c r="C287" s="59">
        <v>8371</v>
      </c>
      <c r="D287" s="62">
        <v>7.3174003956214788</v>
      </c>
      <c r="E287" s="58">
        <v>8.0299999999999994</v>
      </c>
    </row>
    <row r="288" spans="1:5" x14ac:dyDescent="0.35">
      <c r="A288" s="58">
        <v>1923.11</v>
      </c>
      <c r="B288" s="58">
        <v>1923.11</v>
      </c>
      <c r="C288" s="59">
        <v>8706</v>
      </c>
      <c r="D288" s="62">
        <v>7.5463279119162312</v>
      </c>
      <c r="E288" s="58">
        <v>8.27</v>
      </c>
    </row>
    <row r="289" spans="1:5" x14ac:dyDescent="0.35">
      <c r="A289" s="58">
        <v>1923.12</v>
      </c>
      <c r="B289" s="58">
        <v>1923.12</v>
      </c>
      <c r="C289" s="59">
        <v>8736</v>
      </c>
      <c r="D289" s="62">
        <v>7.8097391449387423</v>
      </c>
      <c r="E289" s="58">
        <v>8.5500000000000007</v>
      </c>
    </row>
    <row r="290" spans="1:5" x14ac:dyDescent="0.35">
      <c r="A290" s="58">
        <v>1924.01</v>
      </c>
      <c r="B290" s="58">
        <v>1924.01</v>
      </c>
      <c r="C290" s="59">
        <v>8767</v>
      </c>
      <c r="D290" s="62">
        <v>8.072249446037377</v>
      </c>
      <c r="E290" s="58">
        <v>8.83</v>
      </c>
    </row>
    <row r="291" spans="1:5" x14ac:dyDescent="0.35">
      <c r="A291" s="58">
        <v>1924.02</v>
      </c>
      <c r="B291" s="58">
        <v>1924.02</v>
      </c>
      <c r="C291" s="59">
        <v>8798</v>
      </c>
      <c r="D291" s="62">
        <v>8.1620662208503525</v>
      </c>
      <c r="E291" s="58">
        <v>8.8699999999999992</v>
      </c>
    </row>
    <row r="292" spans="1:5" x14ac:dyDescent="0.35">
      <c r="A292" s="58">
        <v>1924.03</v>
      </c>
      <c r="B292" s="58">
        <v>1924.03</v>
      </c>
      <c r="C292" s="59">
        <v>8827</v>
      </c>
      <c r="D292" s="62">
        <v>8.0580770441160876</v>
      </c>
      <c r="E292" s="58">
        <v>8.6999999999999993</v>
      </c>
    </row>
    <row r="293" spans="1:5" x14ac:dyDescent="0.35">
      <c r="A293" s="58">
        <v>1924.04</v>
      </c>
      <c r="B293" s="58">
        <v>1924.04</v>
      </c>
      <c r="C293" s="59">
        <v>8858</v>
      </c>
      <c r="D293" s="62">
        <v>7.9236203483279786</v>
      </c>
      <c r="E293" s="58">
        <v>8.5</v>
      </c>
    </row>
    <row r="294" spans="1:5" x14ac:dyDescent="0.35">
      <c r="A294" s="58">
        <v>1924.05</v>
      </c>
      <c r="B294" s="58">
        <v>1924.05</v>
      </c>
      <c r="C294" s="59">
        <v>8888</v>
      </c>
      <c r="D294" s="62">
        <v>7.8996983306652897</v>
      </c>
      <c r="E294" s="58">
        <v>8.4700000000000006</v>
      </c>
    </row>
    <row r="295" spans="1:5" x14ac:dyDescent="0.35">
      <c r="A295" s="58">
        <v>1924.06</v>
      </c>
      <c r="B295" s="58">
        <v>1924.06</v>
      </c>
      <c r="C295" s="59">
        <v>8919</v>
      </c>
      <c r="D295" s="62">
        <v>8.0516769463966469</v>
      </c>
      <c r="E295" s="58">
        <v>8.6300000000000008</v>
      </c>
    </row>
    <row r="296" spans="1:5" x14ac:dyDescent="0.35">
      <c r="A296" s="58">
        <v>1924.07</v>
      </c>
      <c r="B296" s="58">
        <v>1924.07</v>
      </c>
      <c r="C296" s="59">
        <v>8949</v>
      </c>
      <c r="D296" s="62">
        <v>8.3777121399718322</v>
      </c>
      <c r="E296" s="58">
        <v>9.0299999999999994</v>
      </c>
    </row>
    <row r="297" spans="1:5" x14ac:dyDescent="0.35">
      <c r="A297" s="58">
        <v>1924.08</v>
      </c>
      <c r="B297" s="58">
        <v>1924.08</v>
      </c>
      <c r="C297" s="59">
        <v>8980</v>
      </c>
      <c r="D297" s="62">
        <v>8.7174183085483286</v>
      </c>
      <c r="E297" s="58">
        <v>9.34</v>
      </c>
    </row>
    <row r="298" spans="1:5" x14ac:dyDescent="0.35">
      <c r="A298" s="58">
        <v>1924.09</v>
      </c>
      <c r="B298" s="58">
        <v>1924.09</v>
      </c>
      <c r="C298" s="59">
        <v>9011</v>
      </c>
      <c r="D298" s="62">
        <v>8.5816703752090522</v>
      </c>
      <c r="E298" s="58">
        <v>9.25</v>
      </c>
    </row>
    <row r="299" spans="1:5" x14ac:dyDescent="0.35">
      <c r="A299" s="58">
        <v>1924.1</v>
      </c>
      <c r="B299" s="58">
        <v>1924.1</v>
      </c>
      <c r="C299" s="59">
        <v>8736</v>
      </c>
      <c r="D299" s="62">
        <v>8.4194910358724222</v>
      </c>
      <c r="E299" s="58">
        <v>9.1300000000000008</v>
      </c>
    </row>
    <row r="300" spans="1:5" x14ac:dyDescent="0.35">
      <c r="A300" s="58">
        <v>1924.11</v>
      </c>
      <c r="B300" s="58">
        <v>1924.11</v>
      </c>
      <c r="C300" s="59">
        <v>9072</v>
      </c>
      <c r="D300" s="62">
        <v>8.8883273612509726</v>
      </c>
      <c r="E300" s="58">
        <v>9.64</v>
      </c>
    </row>
    <row r="301" spans="1:5" x14ac:dyDescent="0.35">
      <c r="A301" s="58">
        <v>1924.12</v>
      </c>
      <c r="B301" s="58">
        <v>1924.12</v>
      </c>
      <c r="C301" s="59">
        <v>9102</v>
      </c>
      <c r="D301" s="62">
        <v>9.3106396804163722</v>
      </c>
      <c r="E301" s="58">
        <v>10.16</v>
      </c>
    </row>
    <row r="302" spans="1:5" x14ac:dyDescent="0.35">
      <c r="A302" s="58">
        <v>1925.01</v>
      </c>
      <c r="B302" s="58">
        <v>1925.01</v>
      </c>
      <c r="C302" s="59">
        <v>9133</v>
      </c>
      <c r="D302" s="62">
        <v>9.6926188522549914</v>
      </c>
      <c r="E302" s="58">
        <v>10.58</v>
      </c>
    </row>
    <row r="303" spans="1:5" x14ac:dyDescent="0.35">
      <c r="A303" s="58">
        <v>1925.02</v>
      </c>
      <c r="B303" s="58">
        <v>1925.02</v>
      </c>
      <c r="C303" s="59">
        <v>9164</v>
      </c>
      <c r="D303" s="62">
        <v>9.8308047228195701</v>
      </c>
      <c r="E303" s="58">
        <v>10.67</v>
      </c>
    </row>
    <row r="304" spans="1:5" x14ac:dyDescent="0.35">
      <c r="A304" s="58">
        <v>1925.03</v>
      </c>
      <c r="B304" s="58">
        <v>1925.03</v>
      </c>
      <c r="C304" s="59">
        <v>9192</v>
      </c>
      <c r="D304" s="62">
        <v>9.5185375388100262</v>
      </c>
      <c r="E304" s="58">
        <v>10.39</v>
      </c>
    </row>
    <row r="305" spans="1:5" x14ac:dyDescent="0.35">
      <c r="A305" s="58">
        <v>1925.04</v>
      </c>
      <c r="B305" s="58">
        <v>1925.04</v>
      </c>
      <c r="C305" s="59">
        <v>9223</v>
      </c>
      <c r="D305" s="62">
        <v>9.4765667879030637</v>
      </c>
      <c r="E305" s="58">
        <v>10.28</v>
      </c>
    </row>
    <row r="306" spans="1:5" x14ac:dyDescent="0.35">
      <c r="A306" s="58">
        <v>1925.05</v>
      </c>
      <c r="B306" s="58">
        <v>1925.05</v>
      </c>
      <c r="C306" s="59">
        <v>9253</v>
      </c>
      <c r="D306" s="62">
        <v>9.7290076940213268</v>
      </c>
      <c r="E306" s="58">
        <v>10.61</v>
      </c>
    </row>
    <row r="307" spans="1:5" x14ac:dyDescent="0.35">
      <c r="A307" s="58">
        <v>1925.06</v>
      </c>
      <c r="B307" s="58">
        <v>1925.06</v>
      </c>
      <c r="C307" s="59">
        <v>9284</v>
      </c>
      <c r="D307" s="62">
        <v>9.7963861804506074</v>
      </c>
      <c r="E307" s="58">
        <v>10.8</v>
      </c>
    </row>
    <row r="308" spans="1:5" x14ac:dyDescent="0.35">
      <c r="A308" s="58">
        <v>1925.07</v>
      </c>
      <c r="B308" s="58">
        <v>1925.07</v>
      </c>
      <c r="C308" s="59">
        <v>9314</v>
      </c>
      <c r="D308" s="62">
        <v>9.9639938917877977</v>
      </c>
      <c r="E308" s="58">
        <v>11.1</v>
      </c>
    </row>
    <row r="309" spans="1:5" x14ac:dyDescent="0.35">
      <c r="A309" s="58">
        <v>1925.08</v>
      </c>
      <c r="B309" s="58">
        <v>1925.08</v>
      </c>
      <c r="C309" s="59">
        <v>9345</v>
      </c>
      <c r="D309" s="62">
        <v>10.110918458488941</v>
      </c>
      <c r="E309" s="58">
        <v>11.25</v>
      </c>
    </row>
    <row r="310" spans="1:5" x14ac:dyDescent="0.35">
      <c r="A310" s="58">
        <v>1925.09</v>
      </c>
      <c r="B310" s="58">
        <v>1925.09</v>
      </c>
      <c r="C310" s="59">
        <v>9376</v>
      </c>
      <c r="D310" s="62">
        <v>10.359247611348501</v>
      </c>
      <c r="E310" s="58">
        <v>11.51</v>
      </c>
    </row>
    <row r="311" spans="1:5" x14ac:dyDescent="0.35">
      <c r="A311" s="58">
        <v>1925.1</v>
      </c>
      <c r="B311" s="58">
        <v>1925.1</v>
      </c>
      <c r="C311" s="59">
        <v>9102</v>
      </c>
      <c r="D311" s="62">
        <v>10.718495997022925</v>
      </c>
      <c r="E311" s="58">
        <v>11.89</v>
      </c>
    </row>
    <row r="312" spans="1:5" x14ac:dyDescent="0.35">
      <c r="A312" s="58">
        <v>1925.11</v>
      </c>
      <c r="B312" s="58">
        <v>1925.11</v>
      </c>
      <c r="C312" s="59">
        <v>9437</v>
      </c>
      <c r="D312" s="62">
        <v>10.886317440307934</v>
      </c>
      <c r="E312" s="58">
        <v>12.26</v>
      </c>
    </row>
    <row r="313" spans="1:5" x14ac:dyDescent="0.35">
      <c r="A313" s="58">
        <v>1925.12</v>
      </c>
      <c r="B313" s="58">
        <v>1925.12</v>
      </c>
      <c r="C313" s="59">
        <v>9467</v>
      </c>
      <c r="D313" s="62">
        <v>11.147365239137258</v>
      </c>
      <c r="E313" s="58">
        <v>12.46</v>
      </c>
    </row>
    <row r="314" spans="1:5" x14ac:dyDescent="0.35">
      <c r="A314" s="58">
        <v>1926.01</v>
      </c>
      <c r="B314" s="58">
        <v>1926.01</v>
      </c>
      <c r="C314" s="59">
        <v>9498</v>
      </c>
      <c r="D314" s="62">
        <v>11.340966188506238</v>
      </c>
      <c r="E314" s="58">
        <v>12.65</v>
      </c>
    </row>
    <row r="315" spans="1:5" x14ac:dyDescent="0.35">
      <c r="A315" s="58">
        <v>1926.02</v>
      </c>
      <c r="B315" s="58">
        <v>1926.02</v>
      </c>
      <c r="C315" s="59">
        <v>9529</v>
      </c>
      <c r="D315" s="62">
        <v>11.389435672748018</v>
      </c>
      <c r="E315" s="58">
        <v>12.67</v>
      </c>
    </row>
    <row r="316" spans="1:5" x14ac:dyDescent="0.35">
      <c r="A316" s="58">
        <v>1926.03</v>
      </c>
      <c r="B316" s="58">
        <v>1926.03</v>
      </c>
      <c r="C316" s="59">
        <v>9557</v>
      </c>
      <c r="D316" s="62">
        <v>10.712352062732492</v>
      </c>
      <c r="E316" s="58">
        <v>11.81</v>
      </c>
    </row>
    <row r="317" spans="1:5" x14ac:dyDescent="0.35">
      <c r="A317" s="58">
        <v>1926.04</v>
      </c>
      <c r="B317" s="58">
        <v>1926.04</v>
      </c>
      <c r="C317" s="59">
        <v>9588</v>
      </c>
      <c r="D317" s="62">
        <v>10.395587685954739</v>
      </c>
      <c r="E317" s="58">
        <v>11.48</v>
      </c>
    </row>
    <row r="318" spans="1:5" x14ac:dyDescent="0.35">
      <c r="A318" s="58">
        <v>1926.05</v>
      </c>
      <c r="B318" s="58">
        <v>1926.05</v>
      </c>
      <c r="C318" s="59">
        <v>9618</v>
      </c>
      <c r="D318" s="62">
        <v>10.575158463806103</v>
      </c>
      <c r="E318" s="58">
        <v>11.56</v>
      </c>
    </row>
    <row r="319" spans="1:5" x14ac:dyDescent="0.35">
      <c r="A319" s="58">
        <v>1926.06</v>
      </c>
      <c r="B319" s="58">
        <v>1926.06</v>
      </c>
      <c r="C319" s="59">
        <v>9649</v>
      </c>
      <c r="D319" s="62">
        <v>11.197979740229961</v>
      </c>
      <c r="E319" s="58">
        <v>12.11</v>
      </c>
    </row>
    <row r="320" spans="1:5" x14ac:dyDescent="0.35">
      <c r="A320" s="58">
        <v>1926.07</v>
      </c>
      <c r="B320" s="58">
        <v>1926.07</v>
      </c>
      <c r="C320" s="59">
        <v>9679</v>
      </c>
      <c r="D320" s="62">
        <v>11.869694058481279</v>
      </c>
      <c r="E320" s="58">
        <v>12.62</v>
      </c>
    </row>
    <row r="321" spans="1:5" x14ac:dyDescent="0.35">
      <c r="A321" s="58">
        <v>1926.08</v>
      </c>
      <c r="B321" s="58">
        <v>1926.08</v>
      </c>
      <c r="C321" s="59">
        <v>9710</v>
      </c>
      <c r="D321" s="62">
        <v>12.48880821952188</v>
      </c>
      <c r="E321" s="58">
        <v>13.12</v>
      </c>
    </row>
    <row r="322" spans="1:5" x14ac:dyDescent="0.35">
      <c r="A322" s="58">
        <v>1926.09</v>
      </c>
      <c r="B322" s="58">
        <v>1926.09</v>
      </c>
      <c r="C322" s="59">
        <v>9741</v>
      </c>
      <c r="D322" s="62">
        <v>12.692614823344723</v>
      </c>
      <c r="E322" s="58">
        <v>13.32</v>
      </c>
    </row>
    <row r="323" spans="1:5" x14ac:dyDescent="0.35">
      <c r="A323" s="58">
        <v>1926.1</v>
      </c>
      <c r="B323" s="58">
        <v>1926.1</v>
      </c>
      <c r="C323" s="59">
        <v>9467</v>
      </c>
      <c r="D323" s="62">
        <v>12.426517521583353</v>
      </c>
      <c r="E323" s="58">
        <v>13.02</v>
      </c>
    </row>
    <row r="324" spans="1:5" x14ac:dyDescent="0.35">
      <c r="A324" s="58">
        <v>1926.11</v>
      </c>
      <c r="B324" s="58">
        <v>1926.11</v>
      </c>
      <c r="C324" s="59">
        <v>9802</v>
      </c>
      <c r="D324" s="62">
        <v>12.615251212344488</v>
      </c>
      <c r="E324" s="58">
        <v>13.19</v>
      </c>
    </row>
    <row r="325" spans="1:5" x14ac:dyDescent="0.35">
      <c r="A325" s="58">
        <v>1926.12</v>
      </c>
      <c r="B325" s="58">
        <v>1926.12</v>
      </c>
      <c r="C325" s="59">
        <v>9832</v>
      </c>
      <c r="D325" s="62">
        <v>13.009052728993137</v>
      </c>
      <c r="E325" s="58">
        <v>13.49</v>
      </c>
    </row>
    <row r="326" spans="1:5" x14ac:dyDescent="0.35">
      <c r="A326" s="58">
        <v>1927.01</v>
      </c>
      <c r="B326" s="58">
        <v>1927.01</v>
      </c>
      <c r="C326" s="59">
        <v>9863</v>
      </c>
      <c r="D326" s="62">
        <v>13.185930628677797</v>
      </c>
      <c r="E326" s="58">
        <v>13.4</v>
      </c>
    </row>
    <row r="327" spans="1:5" x14ac:dyDescent="0.35">
      <c r="A327" s="58">
        <v>1927.02</v>
      </c>
      <c r="B327" s="58">
        <v>1927.02</v>
      </c>
      <c r="C327" s="59">
        <v>9894</v>
      </c>
      <c r="D327" s="62">
        <v>13.633966132216219</v>
      </c>
      <c r="E327" s="58">
        <v>13.66</v>
      </c>
    </row>
    <row r="328" spans="1:5" x14ac:dyDescent="0.35">
      <c r="A328" s="58">
        <v>1927.03</v>
      </c>
      <c r="B328" s="58">
        <v>1927.03</v>
      </c>
      <c r="C328" s="59">
        <v>9922</v>
      </c>
      <c r="D328" s="62">
        <v>14.033257507604501</v>
      </c>
      <c r="E328" s="58">
        <v>13.87</v>
      </c>
    </row>
    <row r="329" spans="1:5" x14ac:dyDescent="0.35">
      <c r="A329" s="58">
        <v>1927.04</v>
      </c>
      <c r="B329" s="58">
        <v>1927.04</v>
      </c>
      <c r="C329" s="59">
        <v>9953</v>
      </c>
      <c r="D329" s="62">
        <v>14.488222209157064</v>
      </c>
      <c r="E329" s="58">
        <v>14.21</v>
      </c>
    </row>
    <row r="330" spans="1:5" x14ac:dyDescent="0.35">
      <c r="A330" s="58">
        <v>1927.05</v>
      </c>
      <c r="B330" s="58">
        <v>1927.05</v>
      </c>
      <c r="C330" s="59">
        <v>9983</v>
      </c>
      <c r="D330" s="62">
        <v>15.002347055737117</v>
      </c>
      <c r="E330" s="58">
        <v>14.7</v>
      </c>
    </row>
    <row r="331" spans="1:5" x14ac:dyDescent="0.35">
      <c r="A331" s="58">
        <v>1927.06</v>
      </c>
      <c r="B331" s="58">
        <v>1927.06</v>
      </c>
      <c r="C331" s="59">
        <v>10014</v>
      </c>
      <c r="D331" s="62">
        <v>15.120333481747535</v>
      </c>
      <c r="E331" s="58">
        <v>14.89</v>
      </c>
    </row>
    <row r="332" spans="1:5" x14ac:dyDescent="0.35">
      <c r="A332" s="58">
        <v>1927.07</v>
      </c>
      <c r="B332" s="58">
        <v>1927.07</v>
      </c>
      <c r="C332" s="59">
        <v>10044</v>
      </c>
      <c r="D332" s="62">
        <v>15.820802594477756</v>
      </c>
      <c r="E332" s="58">
        <v>15.22</v>
      </c>
    </row>
    <row r="333" spans="1:5" x14ac:dyDescent="0.35">
      <c r="A333" s="58">
        <v>1927.08</v>
      </c>
      <c r="B333" s="58">
        <v>1927.08</v>
      </c>
      <c r="C333" s="59">
        <v>10075</v>
      </c>
      <c r="D333" s="62">
        <v>16.862861852763817</v>
      </c>
      <c r="E333" s="58">
        <v>16.03</v>
      </c>
    </row>
    <row r="334" spans="1:5" x14ac:dyDescent="0.35">
      <c r="A334" s="58">
        <v>1927.09</v>
      </c>
      <c r="B334" s="58">
        <v>1927.09</v>
      </c>
      <c r="C334" s="59">
        <v>10106</v>
      </c>
      <c r="D334" s="62">
        <v>17.81872371351643</v>
      </c>
      <c r="E334" s="58">
        <v>16.940000000000001</v>
      </c>
    </row>
    <row r="335" spans="1:5" x14ac:dyDescent="0.35">
      <c r="A335" s="58">
        <v>1927.1</v>
      </c>
      <c r="B335" s="58">
        <v>1927.1</v>
      </c>
      <c r="C335" s="59">
        <v>9832</v>
      </c>
      <c r="D335" s="62">
        <v>17.537237852261089</v>
      </c>
      <c r="E335" s="58">
        <v>16.68</v>
      </c>
    </row>
    <row r="336" spans="1:5" x14ac:dyDescent="0.35">
      <c r="A336" s="58">
        <v>1927.11</v>
      </c>
      <c r="B336" s="58">
        <v>1927.11</v>
      </c>
      <c r="C336" s="59">
        <v>10167</v>
      </c>
      <c r="D336" s="62">
        <v>18.131301434952434</v>
      </c>
      <c r="E336" s="58">
        <v>17.059999999999999</v>
      </c>
    </row>
    <row r="337" spans="1:5" x14ac:dyDescent="0.35">
      <c r="A337" s="58">
        <v>1927.12</v>
      </c>
      <c r="B337" s="58">
        <v>1927.12</v>
      </c>
      <c r="C337" s="59">
        <v>10197</v>
      </c>
      <c r="D337" s="62">
        <v>18.646624021402531</v>
      </c>
      <c r="E337" s="58">
        <v>17.46</v>
      </c>
    </row>
    <row r="338" spans="1:5" x14ac:dyDescent="0.35">
      <c r="A338" s="58">
        <v>1928.01</v>
      </c>
      <c r="B338" s="58">
        <v>1928.01</v>
      </c>
      <c r="C338" s="59">
        <v>10228</v>
      </c>
      <c r="D338" s="62">
        <v>18.806128571700771</v>
      </c>
      <c r="E338" s="58">
        <v>17.53</v>
      </c>
    </row>
    <row r="339" spans="1:5" x14ac:dyDescent="0.35">
      <c r="A339" s="58">
        <v>1928.02</v>
      </c>
      <c r="B339" s="58">
        <v>1928.02</v>
      </c>
      <c r="C339" s="59">
        <v>10259</v>
      </c>
      <c r="D339" s="62">
        <v>18.868850519584036</v>
      </c>
      <c r="E339" s="58">
        <v>17.32</v>
      </c>
    </row>
    <row r="340" spans="1:5" x14ac:dyDescent="0.35">
      <c r="A340" s="58">
        <v>1928.03</v>
      </c>
      <c r="B340" s="58">
        <v>1928.03</v>
      </c>
      <c r="C340" s="59">
        <v>10288</v>
      </c>
      <c r="D340" s="62">
        <v>19.943417799064541</v>
      </c>
      <c r="E340" s="58">
        <v>18.25</v>
      </c>
    </row>
    <row r="341" spans="1:5" x14ac:dyDescent="0.35">
      <c r="A341" s="58">
        <v>1928.04</v>
      </c>
      <c r="B341" s="58">
        <v>1928.04</v>
      </c>
      <c r="C341" s="59">
        <v>10319</v>
      </c>
      <c r="D341" s="62">
        <v>21.257909249487497</v>
      </c>
      <c r="E341" s="58">
        <v>19.399999999999999</v>
      </c>
    </row>
    <row r="342" spans="1:5" x14ac:dyDescent="0.35">
      <c r="A342" s="58">
        <v>1928.05</v>
      </c>
      <c r="B342" s="58">
        <v>1928.05</v>
      </c>
      <c r="C342" s="59">
        <v>10349</v>
      </c>
      <c r="D342" s="62">
        <v>21.832732178740024</v>
      </c>
      <c r="E342" s="58">
        <v>20</v>
      </c>
    </row>
    <row r="343" spans="1:5" x14ac:dyDescent="0.35">
      <c r="A343" s="58">
        <v>1928.06</v>
      </c>
      <c r="B343" s="58">
        <v>1928.06</v>
      </c>
      <c r="C343" s="59">
        <v>10380</v>
      </c>
      <c r="D343" s="62">
        <v>20.913421576866703</v>
      </c>
      <c r="E343" s="58">
        <v>19.02</v>
      </c>
    </row>
    <row r="344" spans="1:5" x14ac:dyDescent="0.35">
      <c r="A344" s="58">
        <v>1928.07</v>
      </c>
      <c r="B344" s="58">
        <v>1928.07</v>
      </c>
      <c r="C344" s="59">
        <v>10410</v>
      </c>
      <c r="D344" s="62">
        <v>21.081905435296786</v>
      </c>
      <c r="E344" s="58">
        <v>19.16</v>
      </c>
    </row>
    <row r="345" spans="1:5" x14ac:dyDescent="0.35">
      <c r="A345" s="58">
        <v>1928.08</v>
      </c>
      <c r="B345" s="58">
        <v>1928.08</v>
      </c>
      <c r="C345" s="59">
        <v>10441</v>
      </c>
      <c r="D345" s="62">
        <v>21.762131502579237</v>
      </c>
      <c r="E345" s="58">
        <v>19.78</v>
      </c>
    </row>
    <row r="346" spans="1:5" x14ac:dyDescent="0.35">
      <c r="A346" s="58">
        <v>1928.09</v>
      </c>
      <c r="B346" s="58">
        <v>1928.09</v>
      </c>
      <c r="C346" s="59">
        <v>10472</v>
      </c>
      <c r="D346" s="62">
        <v>23.004649446159231</v>
      </c>
      <c r="E346" s="58">
        <v>21.17</v>
      </c>
    </row>
    <row r="347" spans="1:5" x14ac:dyDescent="0.35">
      <c r="A347" s="58">
        <v>1928.1</v>
      </c>
      <c r="B347" s="58">
        <v>1928.1</v>
      </c>
      <c r="C347" s="59">
        <v>10197</v>
      </c>
      <c r="D347" s="62">
        <v>23.578344239585039</v>
      </c>
      <c r="E347" s="58">
        <v>21.6</v>
      </c>
    </row>
    <row r="348" spans="1:5" x14ac:dyDescent="0.35">
      <c r="A348" s="58">
        <v>1928.11</v>
      </c>
      <c r="B348" s="58">
        <v>1928.11</v>
      </c>
      <c r="C348" s="59">
        <v>10533</v>
      </c>
      <c r="D348" s="62">
        <v>25.121984571109596</v>
      </c>
      <c r="E348" s="58">
        <v>23.06</v>
      </c>
    </row>
    <row r="349" spans="1:5" x14ac:dyDescent="0.35">
      <c r="A349" s="58">
        <v>1928.12</v>
      </c>
      <c r="B349" s="58">
        <v>1928.12</v>
      </c>
      <c r="C349" s="59">
        <v>10563</v>
      </c>
      <c r="D349" s="62">
        <v>25.301591027426152</v>
      </c>
      <c r="E349" s="58">
        <v>23.15</v>
      </c>
    </row>
    <row r="350" spans="1:5" x14ac:dyDescent="0.35">
      <c r="A350" s="58">
        <v>1929.01</v>
      </c>
      <c r="B350" s="58">
        <v>1929.01</v>
      </c>
      <c r="C350" s="59">
        <v>10594</v>
      </c>
      <c r="D350" s="62">
        <v>27.083199620832769</v>
      </c>
      <c r="E350" s="58">
        <v>24.86</v>
      </c>
    </row>
    <row r="351" spans="1:5" x14ac:dyDescent="0.35">
      <c r="A351" s="58">
        <v>1929.02</v>
      </c>
      <c r="B351" s="58">
        <v>1929.02</v>
      </c>
      <c r="C351" s="59">
        <v>10625</v>
      </c>
      <c r="D351" s="62">
        <v>27.131672798247383</v>
      </c>
      <c r="E351" s="58">
        <v>24.99</v>
      </c>
    </row>
    <row r="352" spans="1:5" x14ac:dyDescent="0.35">
      <c r="A352" s="58">
        <v>1929.03</v>
      </c>
      <c r="B352" s="58">
        <v>1929.03</v>
      </c>
      <c r="C352" s="59">
        <v>10653</v>
      </c>
      <c r="D352" s="62">
        <v>27.675748437861884</v>
      </c>
      <c r="E352" s="58">
        <v>25.43</v>
      </c>
    </row>
    <row r="353" spans="1:5" x14ac:dyDescent="0.35">
      <c r="A353" s="58">
        <v>1929.04</v>
      </c>
      <c r="B353" s="58">
        <v>1929.04</v>
      </c>
      <c r="C353" s="59">
        <v>10684</v>
      </c>
      <c r="D353" s="62">
        <v>27.568454472898292</v>
      </c>
      <c r="E353" s="58">
        <v>25.28</v>
      </c>
    </row>
    <row r="354" spans="1:5" x14ac:dyDescent="0.35">
      <c r="A354" s="58">
        <v>1929.05</v>
      </c>
      <c r="B354" s="58">
        <v>1929.05</v>
      </c>
      <c r="C354" s="59">
        <v>10714</v>
      </c>
      <c r="D354" s="62">
        <v>27.698586875008125</v>
      </c>
      <c r="E354" s="58">
        <v>25.66</v>
      </c>
    </row>
    <row r="355" spans="1:5" x14ac:dyDescent="0.35">
      <c r="A355" s="58">
        <v>1929.06</v>
      </c>
      <c r="B355" s="58">
        <v>1929.06</v>
      </c>
      <c r="C355" s="59">
        <v>10745</v>
      </c>
      <c r="D355" s="62">
        <v>27.93546783028868</v>
      </c>
      <c r="E355" s="58">
        <v>26.15</v>
      </c>
    </row>
    <row r="356" spans="1:5" x14ac:dyDescent="0.35">
      <c r="A356" s="58">
        <v>1929.07</v>
      </c>
      <c r="B356" s="58">
        <v>1929.07</v>
      </c>
      <c r="C356" s="59">
        <v>10775</v>
      </c>
      <c r="D356" s="62">
        <v>29.933289406842206</v>
      </c>
      <c r="E356" s="58">
        <v>28.48</v>
      </c>
    </row>
    <row r="357" spans="1:5" x14ac:dyDescent="0.35">
      <c r="A357" s="58">
        <v>1929.08</v>
      </c>
      <c r="B357" s="58">
        <v>1929.08</v>
      </c>
      <c r="C357" s="59">
        <v>10806</v>
      </c>
      <c r="D357" s="62">
        <v>31.480313247173001</v>
      </c>
      <c r="E357" s="58">
        <v>30.1</v>
      </c>
    </row>
    <row r="358" spans="1:5" x14ac:dyDescent="0.35">
      <c r="A358" s="58">
        <v>1929.09</v>
      </c>
      <c r="B358" s="58">
        <v>1929.09</v>
      </c>
      <c r="C358" s="59">
        <v>10837</v>
      </c>
      <c r="D358" s="62">
        <v>32.563788598776704</v>
      </c>
      <c r="E358" s="58">
        <v>31.3</v>
      </c>
    </row>
    <row r="359" spans="1:5" x14ac:dyDescent="0.35">
      <c r="A359" s="58">
        <v>1929.1</v>
      </c>
      <c r="B359" s="58">
        <v>1929.1</v>
      </c>
      <c r="C359" s="59">
        <v>10563</v>
      </c>
      <c r="D359" s="62">
        <v>28.961067164354791</v>
      </c>
      <c r="E359" s="58">
        <v>27.99</v>
      </c>
    </row>
    <row r="360" spans="1:5" x14ac:dyDescent="0.35">
      <c r="A360" s="58">
        <v>1929.11</v>
      </c>
      <c r="B360" s="58">
        <v>1929.11</v>
      </c>
      <c r="C360" s="59">
        <v>10898</v>
      </c>
      <c r="D360" s="62">
        <v>21.171036000097043</v>
      </c>
      <c r="E360" s="58">
        <v>20.58</v>
      </c>
    </row>
    <row r="361" spans="1:5" x14ac:dyDescent="0.35">
      <c r="A361" s="58">
        <v>1929.12</v>
      </c>
      <c r="B361" s="58">
        <v>1929.12</v>
      </c>
      <c r="C361" s="59">
        <v>10928</v>
      </c>
      <c r="D361" s="62">
        <v>22.007373176418334</v>
      </c>
      <c r="E361" s="58">
        <v>21.4</v>
      </c>
    </row>
    <row r="362" spans="1:5" x14ac:dyDescent="0.35">
      <c r="A362" s="58">
        <v>1930.01</v>
      </c>
      <c r="B362" s="58">
        <v>1930.01</v>
      </c>
      <c r="C362" s="59">
        <v>10959</v>
      </c>
      <c r="D362" s="62">
        <v>22.31072429433685</v>
      </c>
      <c r="E362" s="58">
        <v>21.71</v>
      </c>
    </row>
    <row r="363" spans="1:5" x14ac:dyDescent="0.35">
      <c r="A363" s="58">
        <v>1930.02</v>
      </c>
      <c r="B363" s="58">
        <v>1930.02</v>
      </c>
      <c r="C363" s="59">
        <v>10990</v>
      </c>
      <c r="D363" s="62">
        <v>23.697117749335881</v>
      </c>
      <c r="E363" s="58">
        <v>23.07</v>
      </c>
    </row>
    <row r="364" spans="1:5" x14ac:dyDescent="0.35">
      <c r="A364" s="58">
        <v>1930.03</v>
      </c>
      <c r="B364" s="58">
        <v>1930.03</v>
      </c>
      <c r="C364" s="59">
        <v>11018</v>
      </c>
      <c r="D364" s="62">
        <v>24.58660779266885</v>
      </c>
      <c r="E364" s="58">
        <v>23.94</v>
      </c>
    </row>
    <row r="365" spans="1:5" x14ac:dyDescent="0.35">
      <c r="A365" s="58">
        <v>1930.04</v>
      </c>
      <c r="B365" s="58">
        <v>1930.04</v>
      </c>
      <c r="C365" s="59">
        <v>11049</v>
      </c>
      <c r="D365" s="62">
        <v>25.843436862018319</v>
      </c>
      <c r="E365" s="58">
        <v>25.46</v>
      </c>
    </row>
    <row r="366" spans="1:5" x14ac:dyDescent="0.35">
      <c r="A366" s="58">
        <v>1930.05</v>
      </c>
      <c r="B366" s="58">
        <v>1930.05</v>
      </c>
      <c r="C366" s="59">
        <v>11079</v>
      </c>
      <c r="D366" s="62">
        <v>24.309760633908176</v>
      </c>
      <c r="E366" s="58">
        <v>23.94</v>
      </c>
    </row>
    <row r="367" spans="1:5" x14ac:dyDescent="0.35">
      <c r="A367" s="58">
        <v>1930.06</v>
      </c>
      <c r="B367" s="58">
        <v>1930.06</v>
      </c>
      <c r="C367" s="59">
        <v>11110</v>
      </c>
      <c r="D367" s="62">
        <v>21.86689933338948</v>
      </c>
      <c r="E367" s="58">
        <v>21.52</v>
      </c>
    </row>
    <row r="368" spans="1:5" x14ac:dyDescent="0.35">
      <c r="A368" s="58">
        <v>1930.07</v>
      </c>
      <c r="B368" s="58">
        <v>1930.07</v>
      </c>
      <c r="C368" s="59">
        <v>11140</v>
      </c>
      <c r="D368" s="62">
        <v>21.548797592546645</v>
      </c>
      <c r="E368" s="58">
        <v>21.06</v>
      </c>
    </row>
    <row r="369" spans="1:5" x14ac:dyDescent="0.35">
      <c r="A369" s="58">
        <v>1930.08</v>
      </c>
      <c r="B369" s="58">
        <v>1930.08</v>
      </c>
      <c r="C369" s="59">
        <v>11171</v>
      </c>
      <c r="D369" s="62">
        <v>21.300602241118153</v>
      </c>
      <c r="E369" s="58">
        <v>20.79</v>
      </c>
    </row>
    <row r="370" spans="1:5" x14ac:dyDescent="0.35">
      <c r="A370" s="58">
        <v>1930.09</v>
      </c>
      <c r="B370" s="58">
        <v>1930.09</v>
      </c>
      <c r="C370" s="59">
        <v>11202</v>
      </c>
      <c r="D370" s="62">
        <v>21.072581788447312</v>
      </c>
      <c r="E370" s="58">
        <v>20.78</v>
      </c>
    </row>
    <row r="371" spans="1:5" x14ac:dyDescent="0.35">
      <c r="A371" s="58">
        <v>1930.1</v>
      </c>
      <c r="B371" s="58" t="s">
        <v>55</v>
      </c>
      <c r="C371" s="59">
        <v>11232</v>
      </c>
      <c r="D371" s="62">
        <v>18.214870154658627</v>
      </c>
      <c r="E371" s="58">
        <v>17.920000000000002</v>
      </c>
    </row>
    <row r="372" spans="1:5" x14ac:dyDescent="0.35">
      <c r="A372" s="58">
        <v>1930.11</v>
      </c>
      <c r="B372" s="58">
        <v>1930.11</v>
      </c>
      <c r="C372" s="59">
        <v>11263</v>
      </c>
      <c r="D372" s="62">
        <v>16.939711377775165</v>
      </c>
      <c r="E372" s="58">
        <v>16.62</v>
      </c>
    </row>
    <row r="373" spans="1:5" x14ac:dyDescent="0.35">
      <c r="A373" s="58">
        <v>1930.12</v>
      </c>
      <c r="B373" s="58">
        <v>1930.12</v>
      </c>
      <c r="C373" s="59">
        <v>11293</v>
      </c>
      <c r="D373" s="62">
        <v>16.05500185653132</v>
      </c>
      <c r="E373" s="58">
        <v>15.51</v>
      </c>
    </row>
    <row r="374" spans="1:5" x14ac:dyDescent="0.35">
      <c r="A374" s="58">
        <v>1931.01</v>
      </c>
      <c r="B374" s="58">
        <v>1931.01</v>
      </c>
      <c r="C374" s="59">
        <v>11324</v>
      </c>
      <c r="D374" s="62">
        <v>16.705478731547611</v>
      </c>
      <c r="E374" s="58">
        <v>15.98</v>
      </c>
    </row>
    <row r="375" spans="1:5" x14ac:dyDescent="0.35">
      <c r="A375" s="58">
        <v>1931.02</v>
      </c>
      <c r="B375" s="58">
        <v>1931.02</v>
      </c>
      <c r="C375" s="59">
        <v>11355</v>
      </c>
      <c r="D375" s="62">
        <v>18.16149243697609</v>
      </c>
      <c r="E375" s="58">
        <v>17.2</v>
      </c>
    </row>
    <row r="376" spans="1:5" x14ac:dyDescent="0.35">
      <c r="A376" s="58">
        <v>1931.03</v>
      </c>
      <c r="B376" s="58">
        <v>1931.03</v>
      </c>
      <c r="C376" s="59">
        <v>11383</v>
      </c>
      <c r="D376" s="62">
        <v>18.579561032791286</v>
      </c>
      <c r="E376" s="58">
        <v>17.53</v>
      </c>
    </row>
    <row r="377" spans="1:5" x14ac:dyDescent="0.35">
      <c r="A377" s="58">
        <v>1931.04</v>
      </c>
      <c r="B377" s="58">
        <v>1931.04</v>
      </c>
      <c r="C377" s="59">
        <v>11414</v>
      </c>
      <c r="D377" s="62">
        <v>16.872315331609666</v>
      </c>
      <c r="E377" s="58">
        <v>15.86</v>
      </c>
    </row>
    <row r="378" spans="1:5" x14ac:dyDescent="0.35">
      <c r="A378" s="58">
        <v>1931.05</v>
      </c>
      <c r="B378" s="58">
        <v>1931.05</v>
      </c>
      <c r="C378" s="59">
        <v>11444</v>
      </c>
      <c r="D378" s="62">
        <v>15.401539999110113</v>
      </c>
      <c r="E378" s="58">
        <v>14.33</v>
      </c>
    </row>
    <row r="379" spans="1:5" x14ac:dyDescent="0.35">
      <c r="A379" s="58">
        <v>1931.06</v>
      </c>
      <c r="B379" s="58">
        <v>1931.06</v>
      </c>
      <c r="C379" s="59">
        <v>11475</v>
      </c>
      <c r="D379" s="62">
        <v>15.062476074643252</v>
      </c>
      <c r="E379" s="58">
        <v>13.87</v>
      </c>
    </row>
    <row r="380" spans="1:5" x14ac:dyDescent="0.35">
      <c r="A380" s="58">
        <v>1931.07</v>
      </c>
      <c r="B380" s="58">
        <v>1931.07</v>
      </c>
      <c r="C380" s="59">
        <v>11505</v>
      </c>
      <c r="D380" s="62">
        <v>15.516750095516324</v>
      </c>
      <c r="E380" s="58">
        <v>14.33</v>
      </c>
    </row>
    <row r="381" spans="1:5" x14ac:dyDescent="0.35">
      <c r="A381" s="58">
        <v>1931.08</v>
      </c>
      <c r="B381" s="58">
        <v>1931.08</v>
      </c>
      <c r="C381" s="59">
        <v>11536</v>
      </c>
      <c r="D381" s="62">
        <v>15.006276602886551</v>
      </c>
      <c r="E381" s="58">
        <v>13.9</v>
      </c>
    </row>
    <row r="382" spans="1:5" x14ac:dyDescent="0.35">
      <c r="A382" s="58">
        <v>1931.09</v>
      </c>
      <c r="B382" s="58">
        <v>1931.09</v>
      </c>
      <c r="C382" s="59">
        <v>11567</v>
      </c>
      <c r="D382" s="62">
        <v>12.817745261106891</v>
      </c>
      <c r="E382" s="58">
        <v>11.83</v>
      </c>
    </row>
    <row r="383" spans="1:5" x14ac:dyDescent="0.35">
      <c r="A383" s="58">
        <v>1931.1</v>
      </c>
      <c r="B383" s="58">
        <v>1931.1</v>
      </c>
      <c r="C383" s="59">
        <v>11293</v>
      </c>
      <c r="D383" s="62">
        <v>11.145926407660937</v>
      </c>
      <c r="E383" s="58">
        <v>10.25</v>
      </c>
    </row>
    <row r="384" spans="1:5" x14ac:dyDescent="0.35">
      <c r="A384" s="58">
        <v>1931.11</v>
      </c>
      <c r="B384" s="58">
        <v>1931.11</v>
      </c>
      <c r="C384" s="59">
        <v>11628</v>
      </c>
      <c r="D384" s="62">
        <v>11.41560029564468</v>
      </c>
      <c r="E384" s="58">
        <v>10.39</v>
      </c>
    </row>
    <row r="385" spans="1:5" x14ac:dyDescent="0.35">
      <c r="A385" s="58">
        <v>1931.12</v>
      </c>
      <c r="B385" s="58">
        <v>1931.12</v>
      </c>
      <c r="C385" s="59">
        <v>11658</v>
      </c>
      <c r="D385" s="62">
        <v>9.3060328679683213</v>
      </c>
      <c r="E385" s="58">
        <v>8.44</v>
      </c>
    </row>
    <row r="386" spans="1:5" x14ac:dyDescent="0.35">
      <c r="A386" s="58">
        <v>1932.01</v>
      </c>
      <c r="B386" s="58">
        <v>1932.01</v>
      </c>
      <c r="C386" s="59">
        <v>11689</v>
      </c>
      <c r="D386" s="62">
        <v>9.3124064551778485</v>
      </c>
      <c r="E386" s="58">
        <v>8.3000000000000007</v>
      </c>
    </row>
    <row r="387" spans="1:5" x14ac:dyDescent="0.35">
      <c r="A387" s="58">
        <v>1932.02</v>
      </c>
      <c r="B387" s="58">
        <v>1932.02</v>
      </c>
      <c r="C387" s="59">
        <v>11720</v>
      </c>
      <c r="D387" s="62">
        <v>9.3369322510084096</v>
      </c>
      <c r="E387" s="58">
        <v>8.23</v>
      </c>
    </row>
    <row r="388" spans="1:5" x14ac:dyDescent="0.35">
      <c r="A388" s="58">
        <v>1932.03</v>
      </c>
      <c r="B388" s="58">
        <v>1932.03</v>
      </c>
      <c r="C388" s="59">
        <v>11749</v>
      </c>
      <c r="D388" s="62">
        <v>9.4130650280122179</v>
      </c>
      <c r="E388" s="58">
        <v>8.26</v>
      </c>
    </row>
    <row r="389" spans="1:5" x14ac:dyDescent="0.35">
      <c r="A389" s="58">
        <v>1932.04</v>
      </c>
      <c r="B389" s="58">
        <v>1932.04</v>
      </c>
      <c r="C389" s="59">
        <v>11780</v>
      </c>
      <c r="D389" s="62">
        <v>7.1922331961154908</v>
      </c>
      <c r="E389" s="58">
        <v>6.28</v>
      </c>
    </row>
    <row r="390" spans="1:5" x14ac:dyDescent="0.35">
      <c r="A390" s="58">
        <v>1932.05</v>
      </c>
      <c r="B390" s="58">
        <v>1932.05</v>
      </c>
      <c r="C390" s="59">
        <v>11810</v>
      </c>
      <c r="D390" s="62">
        <v>6.3908572898814473</v>
      </c>
      <c r="E390" s="58">
        <v>5.51</v>
      </c>
    </row>
    <row r="391" spans="1:5" x14ac:dyDescent="0.35">
      <c r="A391" s="58">
        <v>1932.06</v>
      </c>
      <c r="B391" s="58">
        <v>1932.06</v>
      </c>
      <c r="C391" s="59">
        <v>11841</v>
      </c>
      <c r="D391" s="62">
        <v>5.5650593715289682</v>
      </c>
      <c r="E391" s="58">
        <v>4.7699999999999996</v>
      </c>
    </row>
    <row r="392" spans="1:5" x14ac:dyDescent="0.35">
      <c r="A392" s="58">
        <v>1932.07</v>
      </c>
      <c r="B392" s="58">
        <v>1932.07</v>
      </c>
      <c r="C392" s="59">
        <v>11871</v>
      </c>
      <c r="D392" s="62">
        <v>5.8387636718512024</v>
      </c>
      <c r="E392" s="58">
        <v>5.01</v>
      </c>
    </row>
    <row r="393" spans="1:5" x14ac:dyDescent="0.35">
      <c r="A393" s="58">
        <v>1932.08</v>
      </c>
      <c r="B393" s="58">
        <v>1932.08</v>
      </c>
      <c r="C393" s="59">
        <v>11902</v>
      </c>
      <c r="D393" s="62">
        <v>8.8346532051812172</v>
      </c>
      <c r="E393" s="58">
        <v>7.53</v>
      </c>
    </row>
    <row r="394" spans="1:5" x14ac:dyDescent="0.35">
      <c r="A394" s="58">
        <v>1932.09</v>
      </c>
      <c r="B394" s="58">
        <v>1932.09</v>
      </c>
      <c r="C394" s="59">
        <v>11933</v>
      </c>
      <c r="D394" s="62">
        <v>9.7611685640637145</v>
      </c>
      <c r="E394" s="58">
        <v>8.26</v>
      </c>
    </row>
    <row r="395" spans="1:5" x14ac:dyDescent="0.35">
      <c r="A395" s="58">
        <v>1932.1</v>
      </c>
      <c r="B395" s="58">
        <v>1932.1</v>
      </c>
      <c r="C395" s="59">
        <v>11658</v>
      </c>
      <c r="D395" s="62">
        <v>8.4786066076890858</v>
      </c>
      <c r="E395" s="58">
        <v>7.12</v>
      </c>
    </row>
    <row r="396" spans="1:5" x14ac:dyDescent="0.35">
      <c r="A396" s="58">
        <v>1932.11</v>
      </c>
      <c r="B396" s="58">
        <v>1932.11</v>
      </c>
      <c r="C396" s="59">
        <v>11994</v>
      </c>
      <c r="D396" s="62">
        <v>8.4633095671229004</v>
      </c>
      <c r="E396" s="58">
        <v>7.05</v>
      </c>
    </row>
    <row r="397" spans="1:5" x14ac:dyDescent="0.35">
      <c r="A397" s="58">
        <v>1932.12</v>
      </c>
      <c r="B397" s="58">
        <v>1932.12</v>
      </c>
      <c r="C397" s="59">
        <v>12024</v>
      </c>
      <c r="D397" s="62">
        <v>8.257073999100685</v>
      </c>
      <c r="E397" s="58">
        <v>6.82</v>
      </c>
    </row>
    <row r="398" spans="1:5" x14ac:dyDescent="0.35">
      <c r="A398" s="58">
        <v>1933.01</v>
      </c>
      <c r="B398" s="58">
        <v>1933.01</v>
      </c>
      <c r="C398" s="59">
        <v>12055</v>
      </c>
      <c r="D398" s="62">
        <v>8.7280461628135324</v>
      </c>
      <c r="E398" s="58">
        <v>7.09</v>
      </c>
    </row>
    <row r="399" spans="1:5" x14ac:dyDescent="0.35">
      <c r="A399" s="58">
        <v>1933.02</v>
      </c>
      <c r="B399" s="58">
        <v>1933.02</v>
      </c>
      <c r="C399" s="59">
        <v>12086</v>
      </c>
      <c r="D399" s="62">
        <v>7.8260517513165988</v>
      </c>
      <c r="E399" s="58">
        <v>6.25</v>
      </c>
    </row>
    <row r="400" spans="1:5" x14ac:dyDescent="0.35">
      <c r="A400" s="58">
        <v>1933.03</v>
      </c>
      <c r="B400" s="58">
        <v>1933.03</v>
      </c>
      <c r="C400" s="59">
        <v>12114</v>
      </c>
      <c r="D400" s="62">
        <v>7.8746813229431698</v>
      </c>
      <c r="E400" s="58">
        <v>6.23</v>
      </c>
    </row>
    <row r="401" spans="1:5" x14ac:dyDescent="0.35">
      <c r="A401" s="58">
        <v>1933.04</v>
      </c>
      <c r="B401" s="58">
        <v>1933.04</v>
      </c>
      <c r="C401" s="59">
        <v>12145</v>
      </c>
      <c r="D401" s="62">
        <v>8.7231016460681161</v>
      </c>
      <c r="E401" s="58">
        <v>6.89</v>
      </c>
    </row>
    <row r="402" spans="1:5" x14ac:dyDescent="0.35">
      <c r="A402" s="58">
        <v>1933.05</v>
      </c>
      <c r="B402" s="58">
        <v>1933.05</v>
      </c>
      <c r="C402" s="59">
        <v>12175</v>
      </c>
      <c r="D402" s="62">
        <v>11.249651251932443</v>
      </c>
      <c r="E402" s="58">
        <v>8.8699999999999992</v>
      </c>
    </row>
    <row r="403" spans="1:5" x14ac:dyDescent="0.35">
      <c r="A403" s="58">
        <v>1933.06</v>
      </c>
      <c r="B403" s="58">
        <v>1933.06</v>
      </c>
      <c r="C403" s="59">
        <v>12206</v>
      </c>
      <c r="D403" s="62">
        <v>13.098875517269521</v>
      </c>
      <c r="E403" s="58">
        <v>10.39</v>
      </c>
    </row>
    <row r="404" spans="1:5" x14ac:dyDescent="0.35">
      <c r="A404" s="58">
        <v>1933.07</v>
      </c>
      <c r="B404" s="58">
        <v>1933.07</v>
      </c>
      <c r="C404" s="59">
        <v>12236</v>
      </c>
      <c r="D404" s="62">
        <v>13.754304493874535</v>
      </c>
      <c r="E404" s="58">
        <v>11.23</v>
      </c>
    </row>
    <row r="405" spans="1:5" x14ac:dyDescent="0.35">
      <c r="A405" s="58">
        <v>1933.08</v>
      </c>
      <c r="B405" s="58">
        <v>1933.08</v>
      </c>
      <c r="C405" s="59">
        <v>12267</v>
      </c>
      <c r="D405" s="62">
        <v>12.999527050367737</v>
      </c>
      <c r="E405" s="58">
        <v>10.67</v>
      </c>
    </row>
    <row r="406" spans="1:5" x14ac:dyDescent="0.35">
      <c r="A406" s="58">
        <v>1933.09</v>
      </c>
      <c r="B406" s="58">
        <v>1933.09</v>
      </c>
      <c r="C406" s="59">
        <v>12298</v>
      </c>
      <c r="D406" s="62">
        <v>12.922920614885994</v>
      </c>
      <c r="E406" s="58">
        <v>10.58</v>
      </c>
    </row>
    <row r="407" spans="1:5" x14ac:dyDescent="0.35">
      <c r="A407" s="58">
        <v>1933.1</v>
      </c>
      <c r="B407" s="58">
        <v>1933.1</v>
      </c>
      <c r="C407" s="59">
        <v>12024</v>
      </c>
      <c r="D407" s="62">
        <v>11.696253568143696</v>
      </c>
      <c r="E407" s="58">
        <v>9.5500000000000007</v>
      </c>
    </row>
    <row r="408" spans="1:5" x14ac:dyDescent="0.35">
      <c r="A408" s="58">
        <v>1933.11</v>
      </c>
      <c r="B408" s="58">
        <v>1933.11</v>
      </c>
      <c r="C408" s="59">
        <v>12359</v>
      </c>
      <c r="D408" s="62">
        <v>12.011766193389933</v>
      </c>
      <c r="E408" s="58">
        <v>9.7799999999999994</v>
      </c>
    </row>
    <row r="409" spans="1:5" x14ac:dyDescent="0.35">
      <c r="A409" s="58">
        <v>1933.12</v>
      </c>
      <c r="B409" s="58">
        <v>1933.12</v>
      </c>
      <c r="C409" s="59">
        <v>12389</v>
      </c>
      <c r="D409" s="62">
        <v>12.281801622601112</v>
      </c>
      <c r="E409" s="58">
        <v>9.9700000000000006</v>
      </c>
    </row>
    <row r="410" spans="1:5" x14ac:dyDescent="0.35">
      <c r="A410" s="58">
        <v>1934.01</v>
      </c>
      <c r="B410" s="58">
        <v>1934.01</v>
      </c>
      <c r="C410" s="59">
        <v>12420</v>
      </c>
      <c r="D410" s="62">
        <v>13.025119828332377</v>
      </c>
      <c r="E410" s="58">
        <v>10.54</v>
      </c>
    </row>
    <row r="411" spans="1:5" x14ac:dyDescent="0.35">
      <c r="A411" s="58">
        <v>1934.02</v>
      </c>
      <c r="B411" s="58">
        <v>1934.02</v>
      </c>
      <c r="C411" s="59">
        <v>12451</v>
      </c>
      <c r="D411" s="62">
        <v>13.926922904274294</v>
      </c>
      <c r="E411" s="58">
        <v>11.32</v>
      </c>
    </row>
    <row r="412" spans="1:5" x14ac:dyDescent="0.35">
      <c r="A412" s="58">
        <v>1934.03</v>
      </c>
      <c r="B412" s="58">
        <v>1934.03</v>
      </c>
      <c r="C412" s="59">
        <v>12479</v>
      </c>
      <c r="D412" s="62">
        <v>13.254537629740085</v>
      </c>
      <c r="E412" s="58">
        <v>10.74</v>
      </c>
    </row>
    <row r="413" spans="1:5" x14ac:dyDescent="0.35">
      <c r="A413" s="58">
        <v>1934.04</v>
      </c>
      <c r="B413" s="58">
        <v>1934.04</v>
      </c>
      <c r="C413" s="59">
        <v>12510</v>
      </c>
      <c r="D413" s="62">
        <v>13.518389284490091</v>
      </c>
      <c r="E413" s="58">
        <v>10.92</v>
      </c>
    </row>
    <row r="414" spans="1:5" x14ac:dyDescent="0.35">
      <c r="A414" s="58">
        <v>1934.05</v>
      </c>
      <c r="B414" s="58">
        <v>1934.05</v>
      </c>
      <c r="C414" s="59">
        <v>12540</v>
      </c>
      <c r="D414" s="62">
        <v>12.181583235024023</v>
      </c>
      <c r="E414" s="58">
        <v>9.81</v>
      </c>
    </row>
    <row r="415" spans="1:5" x14ac:dyDescent="0.35">
      <c r="A415" s="58">
        <v>1934.06</v>
      </c>
      <c r="B415" s="58">
        <v>1934.06</v>
      </c>
      <c r="C415" s="59">
        <v>12571</v>
      </c>
      <c r="D415" s="62">
        <v>12.287726483952429</v>
      </c>
      <c r="E415" s="58">
        <v>9.94</v>
      </c>
    </row>
    <row r="416" spans="1:5" x14ac:dyDescent="0.35">
      <c r="A416" s="58">
        <v>1934.07</v>
      </c>
      <c r="B416" s="58">
        <v>1934.07</v>
      </c>
      <c r="C416" s="59">
        <v>12601</v>
      </c>
      <c r="D416" s="62">
        <v>11.741524229318248</v>
      </c>
      <c r="E416" s="58">
        <v>9.4700000000000006</v>
      </c>
    </row>
    <row r="417" spans="1:5" x14ac:dyDescent="0.35">
      <c r="A417" s="58">
        <v>1934.08</v>
      </c>
      <c r="B417" s="58">
        <v>1934.08</v>
      </c>
      <c r="C417" s="59">
        <v>12632</v>
      </c>
      <c r="D417" s="62">
        <v>11.315025981829056</v>
      </c>
      <c r="E417" s="58">
        <v>9.1</v>
      </c>
    </row>
    <row r="418" spans="1:5" x14ac:dyDescent="0.35">
      <c r="A418" s="58">
        <v>1934.09</v>
      </c>
      <c r="B418" s="58">
        <v>1934.09</v>
      </c>
      <c r="C418" s="59">
        <v>12663</v>
      </c>
      <c r="D418" s="62">
        <v>10.909954083288852</v>
      </c>
      <c r="E418" s="58">
        <v>8.8800000000000008</v>
      </c>
    </row>
    <row r="419" spans="1:5" x14ac:dyDescent="0.35">
      <c r="A419" s="58">
        <v>1934.1</v>
      </c>
      <c r="B419" s="58">
        <v>1934.1</v>
      </c>
      <c r="C419" s="59">
        <v>12389</v>
      </c>
      <c r="D419" s="62">
        <v>11.108352605351733</v>
      </c>
      <c r="E419" s="58">
        <v>8.9499999999999993</v>
      </c>
    </row>
    <row r="420" spans="1:5" x14ac:dyDescent="0.35">
      <c r="A420" s="58">
        <v>1934.11</v>
      </c>
      <c r="B420" s="58">
        <v>1934.11</v>
      </c>
      <c r="C420" s="59">
        <v>12724</v>
      </c>
      <c r="D420" s="62">
        <v>11.448808690205706</v>
      </c>
      <c r="E420" s="58">
        <v>9.1999999999999993</v>
      </c>
    </row>
    <row r="421" spans="1:5" x14ac:dyDescent="0.35">
      <c r="A421" s="58">
        <v>1934.12</v>
      </c>
      <c r="B421" s="58">
        <v>1934.12</v>
      </c>
      <c r="C421" s="59">
        <v>12754</v>
      </c>
      <c r="D421" s="62">
        <v>11.639337566475893</v>
      </c>
      <c r="E421" s="58">
        <v>9.26</v>
      </c>
    </row>
    <row r="422" spans="1:5" x14ac:dyDescent="0.35">
      <c r="A422" s="58">
        <v>1935.01</v>
      </c>
      <c r="B422" s="58">
        <v>1935.01</v>
      </c>
      <c r="C422" s="59">
        <v>12785</v>
      </c>
      <c r="D422" s="62">
        <v>11.495907968201607</v>
      </c>
      <c r="E422" s="58">
        <v>9.26</v>
      </c>
    </row>
    <row r="423" spans="1:5" x14ac:dyDescent="0.35">
      <c r="A423" s="58">
        <v>1935.02</v>
      </c>
      <c r="B423" s="58">
        <v>1935.02</v>
      </c>
      <c r="C423" s="59">
        <v>12816</v>
      </c>
      <c r="D423" s="62">
        <v>11.087812159055574</v>
      </c>
      <c r="E423" s="58">
        <v>8.98</v>
      </c>
    </row>
    <row r="424" spans="1:5" x14ac:dyDescent="0.35">
      <c r="A424" s="58">
        <v>1935.03</v>
      </c>
      <c r="B424" s="58">
        <v>1935.03</v>
      </c>
      <c r="C424" s="59">
        <v>12844</v>
      </c>
      <c r="D424" s="62">
        <v>10.398272404790038</v>
      </c>
      <c r="E424" s="58">
        <v>8.41</v>
      </c>
    </row>
    <row r="425" spans="1:5" x14ac:dyDescent="0.35">
      <c r="A425" s="58">
        <v>1935.04</v>
      </c>
      <c r="B425" s="58">
        <v>1935.04</v>
      </c>
      <c r="C425" s="59">
        <v>12875</v>
      </c>
      <c r="D425" s="62">
        <v>11.104210207149528</v>
      </c>
      <c r="E425" s="58">
        <v>9.0399999999999991</v>
      </c>
    </row>
    <row r="426" spans="1:5" x14ac:dyDescent="0.35">
      <c r="A426" s="58">
        <v>1935.05</v>
      </c>
      <c r="B426" s="58">
        <v>1935.05</v>
      </c>
      <c r="C426" s="59">
        <v>12905</v>
      </c>
      <c r="D426" s="62">
        <v>11.985576683480101</v>
      </c>
      <c r="E426" s="58">
        <v>9.75</v>
      </c>
    </row>
    <row r="427" spans="1:5" x14ac:dyDescent="0.35">
      <c r="A427" s="58">
        <v>1935.06</v>
      </c>
      <c r="B427" s="58">
        <v>1935.06</v>
      </c>
      <c r="C427" s="59">
        <v>12936</v>
      </c>
      <c r="D427" s="62">
        <v>12.539519324443894</v>
      </c>
      <c r="E427" s="58">
        <v>10.119999999999999</v>
      </c>
    </row>
    <row r="428" spans="1:5" x14ac:dyDescent="0.35">
      <c r="A428" s="58">
        <v>1935.07</v>
      </c>
      <c r="B428" s="58">
        <v>1935.07</v>
      </c>
      <c r="C428" s="59">
        <v>12966</v>
      </c>
      <c r="D428" s="62">
        <v>13.202137936511015</v>
      </c>
      <c r="E428" s="58">
        <v>10.65</v>
      </c>
    </row>
    <row r="429" spans="1:5" x14ac:dyDescent="0.35">
      <c r="A429" s="58">
        <v>1935.08</v>
      </c>
      <c r="B429" s="58">
        <v>1935.08</v>
      </c>
      <c r="C429" s="59">
        <v>12997</v>
      </c>
      <c r="D429" s="62">
        <v>14.105056846668957</v>
      </c>
      <c r="E429" s="58">
        <v>11.37</v>
      </c>
    </row>
    <row r="430" spans="1:5" x14ac:dyDescent="0.35">
      <c r="A430" s="58">
        <v>1935.09</v>
      </c>
      <c r="B430" s="58">
        <v>1935.09</v>
      </c>
      <c r="C430" s="59">
        <v>13028</v>
      </c>
      <c r="D430" s="62">
        <v>14.418891702707437</v>
      </c>
      <c r="E430" s="58">
        <v>11.61</v>
      </c>
    </row>
    <row r="431" spans="1:5" x14ac:dyDescent="0.35">
      <c r="A431" s="58">
        <v>1935.1</v>
      </c>
      <c r="B431" s="58">
        <v>1935.1</v>
      </c>
      <c r="C431" s="59">
        <v>12754</v>
      </c>
      <c r="D431" s="62">
        <v>14.826232627114095</v>
      </c>
      <c r="E431" s="58">
        <v>11.92</v>
      </c>
    </row>
    <row r="432" spans="1:5" x14ac:dyDescent="0.35">
      <c r="A432" s="58">
        <v>1935.11</v>
      </c>
      <c r="B432" s="58">
        <v>1935.11</v>
      </c>
      <c r="C432" s="59">
        <v>13089</v>
      </c>
      <c r="D432" s="62">
        <v>16.129605163251149</v>
      </c>
      <c r="E432" s="58">
        <v>13.04</v>
      </c>
    </row>
    <row r="433" spans="1:5" x14ac:dyDescent="0.35">
      <c r="A433" s="58">
        <v>1935.12</v>
      </c>
      <c r="B433" s="58">
        <v>1935.12</v>
      </c>
      <c r="C433" s="59">
        <v>13119</v>
      </c>
      <c r="D433" s="62">
        <v>16.159192714615333</v>
      </c>
      <c r="E433" s="58">
        <v>13.04</v>
      </c>
    </row>
    <row r="434" spans="1:5" x14ac:dyDescent="0.35">
      <c r="A434" s="58">
        <v>1936.01</v>
      </c>
      <c r="B434" s="58">
        <v>1936.01</v>
      </c>
      <c r="C434" s="59">
        <v>13150</v>
      </c>
      <c r="D434" s="62">
        <v>17.087359845997245</v>
      </c>
      <c r="E434" s="58">
        <v>13.76</v>
      </c>
    </row>
    <row r="435" spans="1:5" x14ac:dyDescent="0.35">
      <c r="A435" s="58">
        <v>1936.02</v>
      </c>
      <c r="B435" s="58">
        <v>1936.02</v>
      </c>
      <c r="C435" s="59">
        <v>13181</v>
      </c>
      <c r="D435" s="62">
        <v>18.104536459517792</v>
      </c>
      <c r="E435" s="58">
        <v>14.55</v>
      </c>
    </row>
    <row r="436" spans="1:5" x14ac:dyDescent="0.35">
      <c r="A436" s="58">
        <v>1936.03</v>
      </c>
      <c r="B436" s="58">
        <v>1936.03</v>
      </c>
      <c r="C436" s="59">
        <v>13210</v>
      </c>
      <c r="D436" s="62">
        <v>18.660478203926026</v>
      </c>
      <c r="E436" s="58">
        <v>14.86</v>
      </c>
    </row>
    <row r="437" spans="1:5" x14ac:dyDescent="0.35">
      <c r="A437" s="58">
        <v>1936.04</v>
      </c>
      <c r="B437" s="58">
        <v>1936.04</v>
      </c>
      <c r="C437" s="59">
        <v>13241</v>
      </c>
      <c r="D437" s="62">
        <v>18.7189996651515</v>
      </c>
      <c r="E437" s="58">
        <v>14.88</v>
      </c>
    </row>
    <row r="438" spans="1:5" x14ac:dyDescent="0.35">
      <c r="A438" s="58">
        <v>1936.05</v>
      </c>
      <c r="B438" s="58">
        <v>1936.05</v>
      </c>
      <c r="C438" s="59">
        <v>13271</v>
      </c>
      <c r="D438" s="62">
        <v>17.75019251932865</v>
      </c>
      <c r="E438" s="58">
        <v>14.09</v>
      </c>
    </row>
    <row r="439" spans="1:5" x14ac:dyDescent="0.35">
      <c r="A439" s="58">
        <v>1936.06</v>
      </c>
      <c r="B439" s="58">
        <v>1936.06</v>
      </c>
      <c r="C439" s="59">
        <v>13302</v>
      </c>
      <c r="D439" s="62">
        <v>18.393001065831346</v>
      </c>
      <c r="E439" s="58">
        <v>14.69</v>
      </c>
    </row>
    <row r="440" spans="1:5" x14ac:dyDescent="0.35">
      <c r="A440" s="58">
        <v>1936.07</v>
      </c>
      <c r="B440" s="58">
        <v>1936.07</v>
      </c>
      <c r="C440" s="59">
        <v>13332</v>
      </c>
      <c r="D440" s="62">
        <v>19.360464512319137</v>
      </c>
      <c r="E440" s="58">
        <v>15.56</v>
      </c>
    </row>
    <row r="441" spans="1:5" x14ac:dyDescent="0.35">
      <c r="A441" s="58">
        <v>1936.08</v>
      </c>
      <c r="B441" s="58">
        <v>1936.08</v>
      </c>
      <c r="C441" s="59">
        <v>13363</v>
      </c>
      <c r="D441" s="62">
        <v>19.623060162983759</v>
      </c>
      <c r="E441" s="58">
        <v>15.87</v>
      </c>
    </row>
    <row r="442" spans="1:5" x14ac:dyDescent="0.35">
      <c r="A442" s="58">
        <v>1936.09</v>
      </c>
      <c r="B442" s="58">
        <v>1936.09</v>
      </c>
      <c r="C442" s="59">
        <v>13394</v>
      </c>
      <c r="D442" s="62">
        <v>19.862024243287642</v>
      </c>
      <c r="E442" s="58">
        <v>16.05</v>
      </c>
    </row>
    <row r="443" spans="1:5" x14ac:dyDescent="0.35">
      <c r="A443" s="58">
        <v>1936.1</v>
      </c>
      <c r="B443" s="58">
        <v>1936.1</v>
      </c>
      <c r="C443" s="59">
        <v>13119</v>
      </c>
      <c r="D443" s="62">
        <v>20.913091852533125</v>
      </c>
      <c r="E443" s="58">
        <v>16.89</v>
      </c>
    </row>
    <row r="444" spans="1:5" x14ac:dyDescent="0.35">
      <c r="A444" s="58">
        <v>1936.11</v>
      </c>
      <c r="B444" s="58">
        <v>1936.11</v>
      </c>
      <c r="C444" s="59">
        <v>13455</v>
      </c>
      <c r="D444" s="62">
        <v>21.499765341024162</v>
      </c>
      <c r="E444" s="58">
        <v>17.36</v>
      </c>
    </row>
    <row r="445" spans="1:5" x14ac:dyDescent="0.35">
      <c r="A445" s="58">
        <v>1936.12</v>
      </c>
      <c r="B445" s="58">
        <v>1936.12</v>
      </c>
      <c r="C445" s="59">
        <v>13485</v>
      </c>
      <c r="D445" s="62">
        <v>21.125663548155444</v>
      </c>
      <c r="E445" s="58">
        <v>17.059999999999999</v>
      </c>
    </row>
    <row r="446" spans="1:5" x14ac:dyDescent="0.35">
      <c r="A446" s="58">
        <v>1937.01</v>
      </c>
      <c r="B446" s="58">
        <v>1937.01</v>
      </c>
      <c r="C446" s="59">
        <v>13516</v>
      </c>
      <c r="D446" s="62">
        <v>21.618741582953508</v>
      </c>
      <c r="E446" s="58">
        <v>17.59</v>
      </c>
    </row>
    <row r="447" spans="1:5" x14ac:dyDescent="0.35">
      <c r="A447" s="58">
        <v>1937.02</v>
      </c>
      <c r="B447" s="58">
        <v>1937.02</v>
      </c>
      <c r="C447" s="59">
        <v>13547</v>
      </c>
      <c r="D447" s="62">
        <v>22.244221552805154</v>
      </c>
      <c r="E447" s="58">
        <v>18.11</v>
      </c>
    </row>
    <row r="448" spans="1:5" x14ac:dyDescent="0.35">
      <c r="A448" s="58">
        <v>1937.03</v>
      </c>
      <c r="B448" s="58">
        <v>1937.03</v>
      </c>
      <c r="C448" s="59">
        <v>13575</v>
      </c>
      <c r="D448" s="62">
        <v>22.042197016050583</v>
      </c>
      <c r="E448" s="58">
        <v>18.09</v>
      </c>
    </row>
    <row r="449" spans="1:5" x14ac:dyDescent="0.35">
      <c r="A449" s="58">
        <v>1937.04</v>
      </c>
      <c r="B449" s="58">
        <v>1937.04</v>
      </c>
      <c r="C449" s="59">
        <v>13606</v>
      </c>
      <c r="D449" s="62">
        <v>20.556579457432861</v>
      </c>
      <c r="E449" s="58">
        <v>17.010000000000002</v>
      </c>
    </row>
    <row r="450" spans="1:5" x14ac:dyDescent="0.35">
      <c r="A450" s="58">
        <v>1937.05</v>
      </c>
      <c r="B450" s="58">
        <v>1937.05</v>
      </c>
      <c r="C450" s="59">
        <v>13636</v>
      </c>
      <c r="D450" s="62">
        <v>19.474174686572105</v>
      </c>
      <c r="E450" s="58">
        <v>16.25</v>
      </c>
    </row>
    <row r="451" spans="1:5" x14ac:dyDescent="0.35">
      <c r="A451" s="58">
        <v>1937.06</v>
      </c>
      <c r="B451" s="58">
        <v>1937.06</v>
      </c>
      <c r="C451" s="59">
        <v>13667</v>
      </c>
      <c r="D451" s="62">
        <v>18.711659960364965</v>
      </c>
      <c r="E451" s="58">
        <v>15.64</v>
      </c>
    </row>
    <row r="452" spans="1:5" x14ac:dyDescent="0.35">
      <c r="A452" s="58">
        <v>1937.07</v>
      </c>
      <c r="B452" s="58">
        <v>1937.07</v>
      </c>
      <c r="C452" s="59">
        <v>13697</v>
      </c>
      <c r="D452" s="62">
        <v>19.646723279607635</v>
      </c>
      <c r="E452" s="58">
        <v>16.57</v>
      </c>
    </row>
    <row r="453" spans="1:5" x14ac:dyDescent="0.35">
      <c r="A453" s="58">
        <v>1937.08</v>
      </c>
      <c r="B453" s="58">
        <v>1937.08</v>
      </c>
      <c r="C453" s="59">
        <v>13728</v>
      </c>
      <c r="D453" s="62">
        <v>19.806982577380964</v>
      </c>
      <c r="E453" s="58">
        <v>16.739999999999998</v>
      </c>
    </row>
    <row r="454" spans="1:5" x14ac:dyDescent="0.35">
      <c r="A454" s="58">
        <v>1937.09</v>
      </c>
      <c r="B454" s="58">
        <v>1937.09</v>
      </c>
      <c r="C454" s="59">
        <v>13759</v>
      </c>
      <c r="D454" s="62">
        <v>16.847882862705809</v>
      </c>
      <c r="E454" s="58">
        <v>14.37</v>
      </c>
    </row>
    <row r="455" spans="1:5" x14ac:dyDescent="0.35">
      <c r="A455" s="58">
        <v>1937.1</v>
      </c>
      <c r="B455" s="58">
        <v>1937.1</v>
      </c>
      <c r="C455" s="59">
        <v>13485</v>
      </c>
      <c r="D455" s="62">
        <v>14.361659574753361</v>
      </c>
      <c r="E455" s="58">
        <v>12.28</v>
      </c>
    </row>
    <row r="456" spans="1:5" x14ac:dyDescent="0.35">
      <c r="A456" s="58">
        <v>1937.11</v>
      </c>
      <c r="B456" s="58">
        <v>1937.11</v>
      </c>
      <c r="C456" s="59">
        <v>13820</v>
      </c>
      <c r="D456" s="62">
        <v>13.158119166486065</v>
      </c>
      <c r="E456" s="58">
        <v>11.2</v>
      </c>
    </row>
    <row r="457" spans="1:5" x14ac:dyDescent="0.35">
      <c r="A457" s="58">
        <v>1937.12</v>
      </c>
      <c r="B457" s="58">
        <v>1937.12</v>
      </c>
      <c r="C457" s="59">
        <v>13850</v>
      </c>
      <c r="D457" s="62">
        <v>13.008483033706137</v>
      </c>
      <c r="E457" s="58">
        <v>11.02</v>
      </c>
    </row>
    <row r="458" spans="1:5" x14ac:dyDescent="0.35">
      <c r="A458" s="58">
        <v>1938.01</v>
      </c>
      <c r="B458" s="58">
        <v>1938.01</v>
      </c>
      <c r="C458" s="59">
        <v>13881</v>
      </c>
      <c r="D458" s="62">
        <v>13.51146191856242</v>
      </c>
      <c r="E458" s="58">
        <v>11.31</v>
      </c>
    </row>
    <row r="459" spans="1:5" x14ac:dyDescent="0.35">
      <c r="A459" s="58">
        <v>1938.02</v>
      </c>
      <c r="B459" s="58">
        <v>1938.02</v>
      </c>
      <c r="C459" s="59">
        <v>13912</v>
      </c>
      <c r="D459" s="62">
        <v>13.26307623646087</v>
      </c>
      <c r="E459" s="58">
        <v>11.04</v>
      </c>
    </row>
    <row r="460" spans="1:5" x14ac:dyDescent="0.35">
      <c r="A460" s="58">
        <v>1938.03</v>
      </c>
      <c r="B460" s="58">
        <v>1938.03</v>
      </c>
      <c r="C460" s="59">
        <v>13940</v>
      </c>
      <c r="D460" s="62">
        <v>12.377286234697687</v>
      </c>
      <c r="E460" s="58">
        <v>10.31</v>
      </c>
    </row>
    <row r="461" spans="1:5" x14ac:dyDescent="0.35">
      <c r="A461" s="58">
        <v>1938.04</v>
      </c>
      <c r="B461" s="58">
        <v>1938.04</v>
      </c>
      <c r="C461" s="59">
        <v>13971</v>
      </c>
      <c r="D461" s="62">
        <v>11.789517720684184</v>
      </c>
      <c r="E461" s="58">
        <v>9.89</v>
      </c>
    </row>
    <row r="462" spans="1:5" x14ac:dyDescent="0.35">
      <c r="A462" s="58">
        <v>1938.05</v>
      </c>
      <c r="B462" s="58">
        <v>1938.05</v>
      </c>
      <c r="C462" s="59">
        <v>14001</v>
      </c>
      <c r="D462" s="62">
        <v>11.992275930545691</v>
      </c>
      <c r="E462" s="58">
        <v>9.98</v>
      </c>
    </row>
    <row r="463" spans="1:5" x14ac:dyDescent="0.35">
      <c r="A463" s="58">
        <v>1938.06</v>
      </c>
      <c r="B463" s="58">
        <v>1938.06</v>
      </c>
      <c r="C463" s="59">
        <v>14032</v>
      </c>
      <c r="D463" s="62">
        <v>12.288966307788131</v>
      </c>
      <c r="E463" s="58">
        <v>10.210000000000001</v>
      </c>
    </row>
    <row r="464" spans="1:5" x14ac:dyDescent="0.35">
      <c r="A464" s="58">
        <v>1938.07</v>
      </c>
      <c r="B464" s="58">
        <v>1938.07</v>
      </c>
      <c r="C464" s="59">
        <v>14062</v>
      </c>
      <c r="D464" s="62">
        <v>14.770328017492064</v>
      </c>
      <c r="E464" s="58">
        <v>12.24</v>
      </c>
    </row>
    <row r="465" spans="1:5" x14ac:dyDescent="0.35">
      <c r="A465" s="58">
        <v>1938.08</v>
      </c>
      <c r="B465" s="58">
        <v>1938.08</v>
      </c>
      <c r="C465" s="59">
        <v>14093</v>
      </c>
      <c r="D465" s="62">
        <v>14.903588512604367</v>
      </c>
      <c r="E465" s="58">
        <v>12.31</v>
      </c>
    </row>
    <row r="466" spans="1:5" x14ac:dyDescent="0.35">
      <c r="A466" s="58">
        <v>1938.09</v>
      </c>
      <c r="B466" s="58">
        <v>1938.09</v>
      </c>
      <c r="C466" s="59">
        <v>14124</v>
      </c>
      <c r="D466" s="62">
        <v>14.282330508639966</v>
      </c>
      <c r="E466" s="58">
        <v>11.75</v>
      </c>
    </row>
    <row r="467" spans="1:5" x14ac:dyDescent="0.35">
      <c r="A467" s="58">
        <v>1938.1</v>
      </c>
      <c r="B467" s="58">
        <v>1938.1</v>
      </c>
      <c r="C467" s="59">
        <v>13850</v>
      </c>
      <c r="D467" s="62">
        <v>16.061147643333442</v>
      </c>
      <c r="E467" s="58">
        <v>13.06</v>
      </c>
    </row>
    <row r="468" spans="1:5" x14ac:dyDescent="0.35">
      <c r="A468" s="58">
        <v>1938.11</v>
      </c>
      <c r="B468" s="58">
        <v>1938.11</v>
      </c>
      <c r="C468" s="59">
        <v>14185</v>
      </c>
      <c r="D468" s="62">
        <v>16.14957180071551</v>
      </c>
      <c r="E468" s="58">
        <v>13.07</v>
      </c>
    </row>
    <row r="469" spans="1:5" x14ac:dyDescent="0.35">
      <c r="A469" s="58">
        <v>1938.12</v>
      </c>
      <c r="B469" s="58">
        <v>1938.12</v>
      </c>
      <c r="C469" s="59">
        <v>14215</v>
      </c>
      <c r="D469" s="62">
        <v>15.756484438994001</v>
      </c>
      <c r="E469" s="58">
        <v>12.69</v>
      </c>
    </row>
    <row r="470" spans="1:5" x14ac:dyDescent="0.35">
      <c r="A470" s="58">
        <v>1939.01</v>
      </c>
      <c r="B470" s="58">
        <v>1939.01</v>
      </c>
      <c r="C470" s="59">
        <v>14246</v>
      </c>
      <c r="D470" s="62">
        <v>15.599634410919283</v>
      </c>
      <c r="E470" s="58">
        <v>12.5</v>
      </c>
    </row>
    <row r="471" spans="1:5" x14ac:dyDescent="0.35">
      <c r="A471" s="58">
        <v>1939.02</v>
      </c>
      <c r="B471" s="58">
        <v>1939.02</v>
      </c>
      <c r="C471" s="59">
        <v>14277</v>
      </c>
      <c r="D471" s="62">
        <v>15.664696928954758</v>
      </c>
      <c r="E471" s="58">
        <v>12.4</v>
      </c>
    </row>
    <row r="472" spans="1:5" x14ac:dyDescent="0.35">
      <c r="A472" s="58">
        <v>1939.03</v>
      </c>
      <c r="B472" s="58">
        <v>1939.03</v>
      </c>
      <c r="C472" s="59">
        <v>14305</v>
      </c>
      <c r="D472" s="62">
        <v>15.72922374321422</v>
      </c>
      <c r="E472" s="58">
        <v>12.39</v>
      </c>
    </row>
    <row r="473" spans="1:5" x14ac:dyDescent="0.35">
      <c r="A473" s="58">
        <v>1939.04</v>
      </c>
      <c r="B473" s="58">
        <v>1939.04</v>
      </c>
      <c r="C473" s="59">
        <v>14336</v>
      </c>
      <c r="D473" s="62">
        <v>13.916994579812396</v>
      </c>
      <c r="E473" s="58">
        <v>10.83</v>
      </c>
    </row>
    <row r="474" spans="1:5" x14ac:dyDescent="0.35">
      <c r="A474" s="58">
        <v>1939.05</v>
      </c>
      <c r="B474" s="58">
        <v>1939.05</v>
      </c>
      <c r="C474" s="59">
        <v>14366</v>
      </c>
      <c r="D474" s="62">
        <v>14.502929499657766</v>
      </c>
      <c r="E474" s="58">
        <v>11.23</v>
      </c>
    </row>
    <row r="475" spans="1:5" x14ac:dyDescent="0.35">
      <c r="A475" s="58">
        <v>1939.06</v>
      </c>
      <c r="B475" s="58">
        <v>1939.06</v>
      </c>
      <c r="C475" s="59">
        <v>14397</v>
      </c>
      <c r="D475" s="62">
        <v>14.833828921489784</v>
      </c>
      <c r="E475" s="58">
        <v>11.43</v>
      </c>
    </row>
    <row r="476" spans="1:5" x14ac:dyDescent="0.35">
      <c r="A476" s="58">
        <v>1939.07</v>
      </c>
      <c r="B476" s="58">
        <v>1939.07</v>
      </c>
      <c r="C476" s="59">
        <v>14427</v>
      </c>
      <c r="D476" s="62">
        <v>15.270952598570252</v>
      </c>
      <c r="E476" s="58">
        <v>11.71</v>
      </c>
    </row>
    <row r="477" spans="1:5" x14ac:dyDescent="0.35">
      <c r="A477" s="58">
        <v>1939.08</v>
      </c>
      <c r="B477" s="58">
        <v>1939.08</v>
      </c>
      <c r="C477" s="59">
        <v>14458</v>
      </c>
      <c r="D477" s="62">
        <v>15.120082343333978</v>
      </c>
      <c r="E477" s="58">
        <v>11.54</v>
      </c>
    </row>
    <row r="478" spans="1:5" x14ac:dyDescent="0.35">
      <c r="A478" s="58">
        <v>1939.09</v>
      </c>
      <c r="B478" s="58">
        <v>1939.09</v>
      </c>
      <c r="C478" s="59">
        <v>14489</v>
      </c>
      <c r="D478" s="62">
        <v>16.452835577060956</v>
      </c>
      <c r="E478" s="58">
        <v>12.77</v>
      </c>
    </row>
    <row r="479" spans="1:5" x14ac:dyDescent="0.35">
      <c r="A479" s="58">
        <v>1939.1</v>
      </c>
      <c r="B479" s="58">
        <v>1939.1</v>
      </c>
      <c r="C479" s="59">
        <v>14215</v>
      </c>
      <c r="D479" s="62">
        <v>16.82120480626563</v>
      </c>
      <c r="E479" s="58">
        <v>12.9</v>
      </c>
    </row>
    <row r="480" spans="1:5" x14ac:dyDescent="0.35">
      <c r="A480" s="58">
        <v>1939.11</v>
      </c>
      <c r="B480" s="58">
        <v>1939.11</v>
      </c>
      <c r="C480" s="59">
        <v>14550</v>
      </c>
      <c r="D480" s="62">
        <v>16.599238509946634</v>
      </c>
      <c r="E480" s="58">
        <v>12.67</v>
      </c>
    </row>
    <row r="481" spans="1:5" x14ac:dyDescent="0.35">
      <c r="A481" s="58">
        <v>1939.12</v>
      </c>
      <c r="B481" s="58">
        <v>1939.12</v>
      </c>
      <c r="C481" s="59">
        <v>14580</v>
      </c>
      <c r="D481" s="62">
        <v>16.280412901283825</v>
      </c>
      <c r="E481" s="58">
        <v>12.37</v>
      </c>
    </row>
    <row r="482" spans="1:5" x14ac:dyDescent="0.35">
      <c r="A482" s="58">
        <v>1940.01</v>
      </c>
      <c r="B482" s="58">
        <v>1940.01</v>
      </c>
      <c r="C482" s="59">
        <v>14611</v>
      </c>
      <c r="D482" s="62">
        <v>16.37848034261366</v>
      </c>
      <c r="E482" s="58">
        <v>12.3</v>
      </c>
    </row>
    <row r="483" spans="1:5" x14ac:dyDescent="0.35">
      <c r="A483" s="58">
        <v>1940.02</v>
      </c>
      <c r="B483" s="58">
        <v>1940.02</v>
      </c>
      <c r="C483" s="59">
        <v>14642</v>
      </c>
      <c r="D483" s="62">
        <v>16.216119847731047</v>
      </c>
      <c r="E483" s="58">
        <v>12.22</v>
      </c>
    </row>
    <row r="484" spans="1:5" x14ac:dyDescent="0.35">
      <c r="A484" s="58">
        <v>1940.03</v>
      </c>
      <c r="B484" s="58">
        <v>1940.03</v>
      </c>
      <c r="C484" s="59">
        <v>14671</v>
      </c>
      <c r="D484" s="62">
        <v>16.172906305307894</v>
      </c>
      <c r="E484" s="58">
        <v>12.15</v>
      </c>
    </row>
    <row r="485" spans="1:5" x14ac:dyDescent="0.35">
      <c r="A485" s="58">
        <v>1940.04</v>
      </c>
      <c r="B485" s="58">
        <v>1940.04</v>
      </c>
      <c r="C485" s="59">
        <v>14702</v>
      </c>
      <c r="D485" s="62">
        <v>16.370988707128774</v>
      </c>
      <c r="E485" s="58">
        <v>12.27</v>
      </c>
    </row>
    <row r="486" spans="1:5" x14ac:dyDescent="0.35">
      <c r="A486" s="58">
        <v>1940.05</v>
      </c>
      <c r="B486" s="58">
        <v>1940.05</v>
      </c>
      <c r="C486" s="59">
        <v>14732</v>
      </c>
      <c r="D486" s="62">
        <v>14.138747694800722</v>
      </c>
      <c r="E486" s="58">
        <v>10.58</v>
      </c>
    </row>
    <row r="487" spans="1:5" x14ac:dyDescent="0.35">
      <c r="A487" s="58">
        <v>1940.06</v>
      </c>
      <c r="B487" s="58">
        <v>1940.06</v>
      </c>
      <c r="C487" s="59">
        <v>14763</v>
      </c>
      <c r="D487" s="62">
        <v>12.843765598268803</v>
      </c>
      <c r="E487" s="58">
        <v>9.67</v>
      </c>
    </row>
    <row r="488" spans="1:5" x14ac:dyDescent="0.35">
      <c r="A488" s="58">
        <v>1940.07</v>
      </c>
      <c r="B488" s="58">
        <v>1940.07</v>
      </c>
      <c r="C488" s="59">
        <v>14793</v>
      </c>
      <c r="D488" s="62">
        <v>13.369884763210052</v>
      </c>
      <c r="E488" s="58">
        <v>9.99</v>
      </c>
    </row>
    <row r="489" spans="1:5" x14ac:dyDescent="0.35">
      <c r="A489" s="58">
        <v>1940.08</v>
      </c>
      <c r="B489" s="58">
        <v>1940.08</v>
      </c>
      <c r="C489" s="59">
        <v>14824</v>
      </c>
      <c r="D489" s="62">
        <v>13.649399392391629</v>
      </c>
      <c r="E489" s="58">
        <v>10.199999999999999</v>
      </c>
    </row>
    <row r="490" spans="1:5" x14ac:dyDescent="0.35">
      <c r="A490" s="58">
        <v>1940.09</v>
      </c>
      <c r="B490" s="58">
        <v>1940.09</v>
      </c>
      <c r="C490" s="59">
        <v>14855</v>
      </c>
      <c r="D490" s="62">
        <v>14.214842598620637</v>
      </c>
      <c r="E490" s="58">
        <v>10.63</v>
      </c>
    </row>
    <row r="491" spans="1:5" x14ac:dyDescent="0.35">
      <c r="A491" s="58">
        <v>1940.1</v>
      </c>
      <c r="B491" s="58" t="s">
        <v>56</v>
      </c>
      <c r="C491" s="59">
        <v>14885</v>
      </c>
      <c r="D491" s="62">
        <v>14.32829032310495</v>
      </c>
      <c r="E491" s="58">
        <v>10.73</v>
      </c>
    </row>
    <row r="492" spans="1:5" x14ac:dyDescent="0.35">
      <c r="A492" s="58">
        <v>1940.11</v>
      </c>
      <c r="B492" s="58">
        <v>1940.11</v>
      </c>
      <c r="C492" s="59">
        <v>14916</v>
      </c>
      <c r="D492" s="62">
        <v>14.636689248763602</v>
      </c>
      <c r="E492" s="58">
        <v>10.98</v>
      </c>
    </row>
    <row r="493" spans="1:5" x14ac:dyDescent="0.35">
      <c r="A493" s="58">
        <v>1940.12</v>
      </c>
      <c r="B493" s="58">
        <v>1940.12</v>
      </c>
      <c r="C493" s="59">
        <v>14946</v>
      </c>
      <c r="D493" s="62">
        <v>13.908426122353832</v>
      </c>
      <c r="E493" s="58">
        <v>10.53</v>
      </c>
    </row>
    <row r="494" spans="1:5" x14ac:dyDescent="0.35">
      <c r="A494" s="58">
        <v>1941.01</v>
      </c>
      <c r="B494" s="58">
        <v>1941.01</v>
      </c>
      <c r="C494" s="59">
        <v>14977</v>
      </c>
      <c r="D494" s="62">
        <v>13.904158267950828</v>
      </c>
      <c r="E494" s="58">
        <v>10.55</v>
      </c>
    </row>
    <row r="495" spans="1:5" x14ac:dyDescent="0.35">
      <c r="A495" s="58">
        <v>1941.02</v>
      </c>
      <c r="B495" s="58">
        <v>1941.02</v>
      </c>
      <c r="C495" s="59">
        <v>15008</v>
      </c>
      <c r="D495" s="62">
        <v>13.002943303402445</v>
      </c>
      <c r="E495" s="58">
        <v>9.89</v>
      </c>
    </row>
    <row r="496" spans="1:5" x14ac:dyDescent="0.35">
      <c r="A496" s="58">
        <v>1941.03</v>
      </c>
      <c r="B496" s="58">
        <v>1941.03</v>
      </c>
      <c r="C496" s="59">
        <v>15036</v>
      </c>
      <c r="D496" s="62">
        <v>12.955719822063324</v>
      </c>
      <c r="E496" s="58">
        <v>9.9499999999999993</v>
      </c>
    </row>
    <row r="497" spans="1:5" x14ac:dyDescent="0.35">
      <c r="A497" s="58">
        <v>1941.04</v>
      </c>
      <c r="B497" s="58">
        <v>1941.04</v>
      </c>
      <c r="C497" s="59">
        <v>15067</v>
      </c>
      <c r="D497" s="62">
        <v>12.429370389220777</v>
      </c>
      <c r="E497" s="58">
        <v>9.64</v>
      </c>
    </row>
    <row r="498" spans="1:5" x14ac:dyDescent="0.35">
      <c r="A498" s="58">
        <v>1941.05</v>
      </c>
      <c r="B498" s="58">
        <v>1941.05</v>
      </c>
      <c r="C498" s="59">
        <v>15097</v>
      </c>
      <c r="D498" s="62">
        <v>12.037206512481573</v>
      </c>
      <c r="E498" s="58">
        <v>9.43</v>
      </c>
    </row>
    <row r="499" spans="1:5" x14ac:dyDescent="0.35">
      <c r="A499" s="58">
        <v>1941.06</v>
      </c>
      <c r="B499" s="58">
        <v>1941.06</v>
      </c>
      <c r="C499" s="59">
        <v>15128</v>
      </c>
      <c r="D499" s="62">
        <v>12.164306590628438</v>
      </c>
      <c r="E499" s="58">
        <v>9.76</v>
      </c>
    </row>
    <row r="500" spans="1:5" x14ac:dyDescent="0.35">
      <c r="A500" s="58">
        <v>1941.07</v>
      </c>
      <c r="B500" s="58">
        <v>1941.07</v>
      </c>
      <c r="C500" s="59">
        <v>15158</v>
      </c>
      <c r="D500" s="62">
        <v>12.744996277919578</v>
      </c>
      <c r="E500" s="58">
        <v>10.26</v>
      </c>
    </row>
    <row r="501" spans="1:5" x14ac:dyDescent="0.35">
      <c r="A501" s="58">
        <v>1941.08</v>
      </c>
      <c r="B501" s="58">
        <v>1941.08</v>
      </c>
      <c r="C501" s="59">
        <v>15189</v>
      </c>
      <c r="D501" s="62">
        <v>12.463173720387804</v>
      </c>
      <c r="E501" s="58">
        <v>10.210000000000001</v>
      </c>
    </row>
    <row r="502" spans="1:5" x14ac:dyDescent="0.35">
      <c r="A502" s="58">
        <v>1941.09</v>
      </c>
      <c r="B502" s="58">
        <v>1941.09</v>
      </c>
      <c r="C502" s="59">
        <v>15220</v>
      </c>
      <c r="D502" s="62">
        <v>12.279729272093075</v>
      </c>
      <c r="E502" s="58">
        <v>10.24</v>
      </c>
    </row>
    <row r="503" spans="1:5" x14ac:dyDescent="0.35">
      <c r="A503" s="58">
        <v>1941.1</v>
      </c>
      <c r="B503" s="58">
        <v>1941.1</v>
      </c>
      <c r="C503" s="59">
        <v>14946</v>
      </c>
      <c r="D503" s="62">
        <v>11.577814956574073</v>
      </c>
      <c r="E503" s="58">
        <v>9.83</v>
      </c>
    </row>
    <row r="504" spans="1:5" x14ac:dyDescent="0.35">
      <c r="A504" s="58">
        <v>1941.11</v>
      </c>
      <c r="B504" s="58">
        <v>1941.11</v>
      </c>
      <c r="C504" s="59">
        <v>15281</v>
      </c>
      <c r="D504" s="62">
        <v>10.911668685916961</v>
      </c>
      <c r="E504" s="58">
        <v>9.3699999999999992</v>
      </c>
    </row>
    <row r="505" spans="1:5" x14ac:dyDescent="0.35">
      <c r="A505" s="58">
        <v>1941.12</v>
      </c>
      <c r="B505" s="58">
        <v>1941.12</v>
      </c>
      <c r="C505" s="59">
        <v>15311</v>
      </c>
      <c r="D505" s="62">
        <v>10.0865933099179</v>
      </c>
      <c r="E505" s="58">
        <v>8.76</v>
      </c>
    </row>
    <row r="506" spans="1:5" x14ac:dyDescent="0.35">
      <c r="A506" s="58">
        <v>1942.01</v>
      </c>
      <c r="B506" s="58">
        <v>1942.01</v>
      </c>
      <c r="C506" s="59">
        <v>15342</v>
      </c>
      <c r="D506" s="62">
        <v>10.101686431929251</v>
      </c>
      <c r="E506" s="58">
        <v>8.93</v>
      </c>
    </row>
    <row r="507" spans="1:5" x14ac:dyDescent="0.35">
      <c r="A507" s="58">
        <v>1942.02</v>
      </c>
      <c r="B507" s="58">
        <v>1942.02</v>
      </c>
      <c r="C507" s="59">
        <v>15373</v>
      </c>
      <c r="D507" s="62">
        <v>9.6802555917493596</v>
      </c>
      <c r="E507" s="58">
        <v>8.65</v>
      </c>
    </row>
    <row r="508" spans="1:5" x14ac:dyDescent="0.35">
      <c r="A508" s="58">
        <v>1942.03</v>
      </c>
      <c r="B508" s="58">
        <v>1942.03</v>
      </c>
      <c r="C508" s="59">
        <v>15401</v>
      </c>
      <c r="D508" s="62">
        <v>9.003426617760967</v>
      </c>
      <c r="E508" s="58">
        <v>8.18</v>
      </c>
    </row>
    <row r="509" spans="1:5" x14ac:dyDescent="0.35">
      <c r="A509" s="58">
        <v>1942.04</v>
      </c>
      <c r="B509" s="58">
        <v>1942.04</v>
      </c>
      <c r="C509" s="59">
        <v>15432</v>
      </c>
      <c r="D509" s="62">
        <v>8.5442557075882579</v>
      </c>
      <c r="E509" s="58">
        <v>7.84</v>
      </c>
    </row>
    <row r="510" spans="1:5" x14ac:dyDescent="0.35">
      <c r="A510" s="58">
        <v>1942.05</v>
      </c>
      <c r="B510" s="58">
        <v>1942.05</v>
      </c>
      <c r="C510" s="59">
        <v>15462</v>
      </c>
      <c r="D510" s="62">
        <v>8.5061162596960482</v>
      </c>
      <c r="E510" s="58">
        <v>7.93</v>
      </c>
    </row>
    <row r="511" spans="1:5" x14ac:dyDescent="0.35">
      <c r="A511" s="58">
        <v>1942.06</v>
      </c>
      <c r="B511" s="58">
        <v>1942.06</v>
      </c>
      <c r="C511" s="59">
        <v>15493</v>
      </c>
      <c r="D511" s="62">
        <v>8.9054569285180492</v>
      </c>
      <c r="E511" s="58">
        <v>8.33</v>
      </c>
    </row>
    <row r="512" spans="1:5" x14ac:dyDescent="0.35">
      <c r="A512" s="58">
        <v>1942.07</v>
      </c>
      <c r="B512" s="58">
        <v>1942.07</v>
      </c>
      <c r="C512" s="59">
        <v>15523</v>
      </c>
      <c r="D512" s="62">
        <v>9.1504889009947394</v>
      </c>
      <c r="E512" s="58">
        <v>8.64</v>
      </c>
    </row>
    <row r="513" spans="1:5" x14ac:dyDescent="0.35">
      <c r="A513" s="58">
        <v>1942.08</v>
      </c>
      <c r="B513" s="58">
        <v>1942.08</v>
      </c>
      <c r="C513" s="59">
        <v>15554</v>
      </c>
      <c r="D513" s="62">
        <v>9.0128230475642912</v>
      </c>
      <c r="E513" s="58">
        <v>8.59</v>
      </c>
    </row>
    <row r="514" spans="1:5" x14ac:dyDescent="0.35">
      <c r="A514" s="58">
        <v>1942.09</v>
      </c>
      <c r="B514" s="58">
        <v>1942.09</v>
      </c>
      <c r="C514" s="59">
        <v>15585</v>
      </c>
      <c r="D514" s="62">
        <v>9.0778298393714998</v>
      </c>
      <c r="E514" s="58">
        <v>8.68</v>
      </c>
    </row>
    <row r="515" spans="1:5" x14ac:dyDescent="0.35">
      <c r="A515" s="58">
        <v>1942.1</v>
      </c>
      <c r="B515" s="58">
        <v>1942.1</v>
      </c>
      <c r="C515" s="59">
        <v>15311</v>
      </c>
      <c r="D515" s="62">
        <v>9.5991767493529849</v>
      </c>
      <c r="E515" s="58">
        <v>9.32</v>
      </c>
    </row>
    <row r="516" spans="1:5" x14ac:dyDescent="0.35">
      <c r="A516" s="58">
        <v>1942.11</v>
      </c>
      <c r="B516" s="58">
        <v>1942.11</v>
      </c>
      <c r="C516" s="59">
        <v>15646</v>
      </c>
      <c r="D516" s="62">
        <v>9.6613341521716531</v>
      </c>
      <c r="E516" s="58">
        <v>9.4700000000000006</v>
      </c>
    </row>
    <row r="517" spans="1:5" x14ac:dyDescent="0.35">
      <c r="A517" s="58">
        <v>1942.12</v>
      </c>
      <c r="B517" s="58">
        <v>1942.12</v>
      </c>
      <c r="C517" s="59">
        <v>15676</v>
      </c>
      <c r="D517" s="62">
        <v>9.6175141032831739</v>
      </c>
      <c r="E517" s="58">
        <v>9.52</v>
      </c>
    </row>
    <row r="518" spans="1:5" x14ac:dyDescent="0.35">
      <c r="A518" s="58">
        <v>1943.01</v>
      </c>
      <c r="B518" s="58">
        <v>1943.01</v>
      </c>
      <c r="C518" s="59">
        <v>15707</v>
      </c>
      <c r="D518" s="62">
        <v>10.150534220432078</v>
      </c>
      <c r="E518" s="58">
        <v>10.09</v>
      </c>
    </row>
    <row r="519" spans="1:5" x14ac:dyDescent="0.35">
      <c r="A519" s="58">
        <v>1943.02</v>
      </c>
      <c r="B519" s="58">
        <v>1943.02</v>
      </c>
      <c r="C519" s="59">
        <v>15738</v>
      </c>
      <c r="D519" s="62">
        <v>10.708982995221264</v>
      </c>
      <c r="E519" s="58">
        <v>10.69</v>
      </c>
    </row>
    <row r="520" spans="1:5" x14ac:dyDescent="0.35">
      <c r="A520" s="58">
        <v>1943.03</v>
      </c>
      <c r="B520" s="58">
        <v>1943.03</v>
      </c>
      <c r="C520" s="59">
        <v>15766</v>
      </c>
      <c r="D520" s="62">
        <v>10.850541744036802</v>
      </c>
      <c r="E520" s="58">
        <v>11.07</v>
      </c>
    </row>
    <row r="521" spans="1:5" x14ac:dyDescent="0.35">
      <c r="A521" s="58">
        <v>1943.04</v>
      </c>
      <c r="B521" s="58">
        <v>1943.04</v>
      </c>
      <c r="C521" s="59">
        <v>15797</v>
      </c>
      <c r="D521" s="62">
        <v>11.039227142939687</v>
      </c>
      <c r="E521" s="58">
        <v>11.44</v>
      </c>
    </row>
    <row r="522" spans="1:5" x14ac:dyDescent="0.35">
      <c r="A522" s="58">
        <v>1943.05</v>
      </c>
      <c r="B522" s="58">
        <v>1943.05</v>
      </c>
      <c r="C522" s="59">
        <v>15827</v>
      </c>
      <c r="D522" s="62">
        <v>11.36221580061369</v>
      </c>
      <c r="E522" s="58">
        <v>11.89</v>
      </c>
    </row>
    <row r="523" spans="1:5" x14ac:dyDescent="0.35">
      <c r="A523" s="58">
        <v>1943.06</v>
      </c>
      <c r="B523" s="58">
        <v>1943.06</v>
      </c>
      <c r="C523" s="59">
        <v>15858</v>
      </c>
      <c r="D523" s="62">
        <v>11.516744786451227</v>
      </c>
      <c r="E523" s="58">
        <v>12.1</v>
      </c>
    </row>
    <row r="524" spans="1:5" x14ac:dyDescent="0.35">
      <c r="A524" s="58">
        <v>1943.07</v>
      </c>
      <c r="B524" s="58">
        <v>1943.07</v>
      </c>
      <c r="C524" s="59">
        <v>15888</v>
      </c>
      <c r="D524" s="62">
        <v>11.77421334178165</v>
      </c>
      <c r="E524" s="58">
        <v>12.35</v>
      </c>
    </row>
    <row r="525" spans="1:5" x14ac:dyDescent="0.35">
      <c r="A525" s="58">
        <v>1943.08</v>
      </c>
      <c r="B525" s="58">
        <v>1943.08</v>
      </c>
      <c r="C525" s="59">
        <v>15919</v>
      </c>
      <c r="D525" s="62">
        <v>11.210545904158964</v>
      </c>
      <c r="E525" s="58">
        <v>11.74</v>
      </c>
    </row>
    <row r="526" spans="1:5" x14ac:dyDescent="0.35">
      <c r="A526" s="58">
        <v>1943.09</v>
      </c>
      <c r="B526" s="58">
        <v>1943.09</v>
      </c>
      <c r="C526" s="59">
        <v>15950</v>
      </c>
      <c r="D526" s="62">
        <v>11.336281939610284</v>
      </c>
      <c r="E526" s="58">
        <v>11.99</v>
      </c>
    </row>
    <row r="527" spans="1:5" x14ac:dyDescent="0.35">
      <c r="A527" s="58">
        <v>1943.1</v>
      </c>
      <c r="B527" s="58">
        <v>1943.1</v>
      </c>
      <c r="C527" s="59">
        <v>15676</v>
      </c>
      <c r="D527" s="62">
        <v>11.187335503326029</v>
      </c>
      <c r="E527" s="58">
        <v>11.88</v>
      </c>
    </row>
    <row r="528" spans="1:5" x14ac:dyDescent="0.35">
      <c r="A528" s="58">
        <v>1943.11</v>
      </c>
      <c r="B528" s="58">
        <v>1943.11</v>
      </c>
      <c r="C528" s="59">
        <v>16011</v>
      </c>
      <c r="D528" s="62">
        <v>10.631033673001415</v>
      </c>
      <c r="E528" s="58">
        <v>11.33</v>
      </c>
    </row>
    <row r="529" spans="1:5" x14ac:dyDescent="0.35">
      <c r="A529" s="58">
        <v>1943.12</v>
      </c>
      <c r="B529" s="58">
        <v>1943.12</v>
      </c>
      <c r="C529" s="59">
        <v>16041</v>
      </c>
      <c r="D529" s="62">
        <v>10.73736031604107</v>
      </c>
      <c r="E529" s="58">
        <v>11.48</v>
      </c>
    </row>
    <row r="530" spans="1:5" x14ac:dyDescent="0.35">
      <c r="A530" s="58">
        <v>1944.01</v>
      </c>
      <c r="B530" s="58">
        <v>1944.01</v>
      </c>
      <c r="C530" s="59">
        <v>16072</v>
      </c>
      <c r="D530" s="62">
        <v>11.052412763977468</v>
      </c>
      <c r="E530" s="58">
        <v>11.85</v>
      </c>
    </row>
    <row r="531" spans="1:5" x14ac:dyDescent="0.35">
      <c r="A531" s="58">
        <v>1944.02</v>
      </c>
      <c r="B531" s="58">
        <v>1944.02</v>
      </c>
      <c r="C531" s="59">
        <v>16103</v>
      </c>
      <c r="D531" s="62">
        <v>10.94791888772472</v>
      </c>
      <c r="E531" s="58">
        <v>11.77</v>
      </c>
    </row>
    <row r="532" spans="1:5" x14ac:dyDescent="0.35">
      <c r="A532" s="58">
        <v>1944.03</v>
      </c>
      <c r="B532" s="58">
        <v>1944.03</v>
      </c>
      <c r="C532" s="59">
        <v>16132</v>
      </c>
      <c r="D532" s="62">
        <v>11.224693196180681</v>
      </c>
      <c r="E532" s="58">
        <v>12.1</v>
      </c>
    </row>
    <row r="533" spans="1:5" x14ac:dyDescent="0.35">
      <c r="A533" s="58">
        <v>1944.04</v>
      </c>
      <c r="B533" s="58">
        <v>1944.04</v>
      </c>
      <c r="C533" s="59">
        <v>16163</v>
      </c>
      <c r="D533" s="62">
        <v>10.938275188239398</v>
      </c>
      <c r="E533" s="58">
        <v>11.89</v>
      </c>
    </row>
    <row r="534" spans="1:5" x14ac:dyDescent="0.35">
      <c r="A534" s="58">
        <v>1944.05</v>
      </c>
      <c r="B534" s="58">
        <v>1944.05</v>
      </c>
      <c r="C534" s="59">
        <v>16193</v>
      </c>
      <c r="D534" s="62">
        <v>11.103736936792622</v>
      </c>
      <c r="E534" s="58">
        <v>12.1</v>
      </c>
    </row>
    <row r="535" spans="1:5" x14ac:dyDescent="0.35">
      <c r="A535" s="58">
        <v>1944.06</v>
      </c>
      <c r="B535" s="58">
        <v>1944.06</v>
      </c>
      <c r="C535" s="59">
        <v>16224</v>
      </c>
      <c r="D535" s="62">
        <v>11.532785272532506</v>
      </c>
      <c r="E535" s="58">
        <v>12.67</v>
      </c>
    </row>
    <row r="536" spans="1:5" x14ac:dyDescent="0.35">
      <c r="A536" s="58">
        <v>1944.07</v>
      </c>
      <c r="B536" s="58">
        <v>1944.07</v>
      </c>
      <c r="C536" s="59">
        <v>16254</v>
      </c>
      <c r="D536" s="62">
        <v>11.738774750180715</v>
      </c>
      <c r="E536" s="58">
        <v>13</v>
      </c>
    </row>
    <row r="537" spans="1:5" x14ac:dyDescent="0.35">
      <c r="A537" s="58">
        <v>1944.08</v>
      </c>
      <c r="B537" s="58">
        <v>1944.08</v>
      </c>
      <c r="C537" s="59">
        <v>16285</v>
      </c>
      <c r="D537" s="62">
        <v>11.541711674209219</v>
      </c>
      <c r="E537" s="58">
        <v>12.81</v>
      </c>
    </row>
    <row r="538" spans="1:5" x14ac:dyDescent="0.35">
      <c r="A538" s="58">
        <v>1944.09</v>
      </c>
      <c r="B538" s="58">
        <v>1944.09</v>
      </c>
      <c r="C538" s="59">
        <v>16316</v>
      </c>
      <c r="D538" s="62">
        <v>11.32856058469647</v>
      </c>
      <c r="E538" s="58">
        <v>12.6</v>
      </c>
    </row>
    <row r="539" spans="1:5" x14ac:dyDescent="0.35">
      <c r="A539" s="58">
        <v>1944.1</v>
      </c>
      <c r="B539" s="58">
        <v>1944.1</v>
      </c>
      <c r="C539" s="59">
        <v>16041</v>
      </c>
      <c r="D539" s="62">
        <v>11.58310518627912</v>
      </c>
      <c r="E539" s="58">
        <v>12.91</v>
      </c>
    </row>
    <row r="540" spans="1:5" x14ac:dyDescent="0.35">
      <c r="A540" s="58">
        <v>1944.11</v>
      </c>
      <c r="B540" s="58">
        <v>1944.11</v>
      </c>
      <c r="C540" s="59">
        <v>16377</v>
      </c>
      <c r="D540" s="62">
        <v>11.478459198055479</v>
      </c>
      <c r="E540" s="58">
        <v>12.82</v>
      </c>
    </row>
    <row r="541" spans="1:5" x14ac:dyDescent="0.35">
      <c r="A541" s="58">
        <v>1944.12</v>
      </c>
      <c r="B541" s="58">
        <v>1944.12</v>
      </c>
      <c r="C541" s="59">
        <v>16407</v>
      </c>
      <c r="D541" s="62">
        <v>11.638683593355129</v>
      </c>
      <c r="E541" s="58">
        <v>13.1</v>
      </c>
    </row>
    <row r="542" spans="1:5" x14ac:dyDescent="0.35">
      <c r="A542" s="58">
        <v>1945.01</v>
      </c>
      <c r="B542" s="58">
        <v>1945.01</v>
      </c>
      <c r="C542" s="59">
        <v>16438</v>
      </c>
      <c r="D542" s="62">
        <v>11.960463439806992</v>
      </c>
      <c r="E542" s="58">
        <v>13.49</v>
      </c>
    </row>
    <row r="543" spans="1:5" x14ac:dyDescent="0.35">
      <c r="A543" s="58">
        <v>1945.02</v>
      </c>
      <c r="B543" s="58">
        <v>1945.02</v>
      </c>
      <c r="C543" s="59">
        <v>16469</v>
      </c>
      <c r="D543" s="62">
        <v>12.341753548186313</v>
      </c>
      <c r="E543" s="58">
        <v>13.94</v>
      </c>
    </row>
    <row r="544" spans="1:5" x14ac:dyDescent="0.35">
      <c r="A544" s="58">
        <v>1945.03</v>
      </c>
      <c r="B544" s="58">
        <v>1945.03</v>
      </c>
      <c r="C544" s="59">
        <v>16497</v>
      </c>
      <c r="D544" s="62">
        <v>12.323310311389324</v>
      </c>
      <c r="E544" s="58">
        <v>13.93</v>
      </c>
    </row>
    <row r="545" spans="1:5" x14ac:dyDescent="0.35">
      <c r="A545" s="58">
        <v>1945.04</v>
      </c>
      <c r="B545" s="58">
        <v>1945.04</v>
      </c>
      <c r="C545" s="59">
        <v>16528</v>
      </c>
      <c r="D545" s="62">
        <v>12.631867236563073</v>
      </c>
      <c r="E545" s="58">
        <v>14.28</v>
      </c>
    </row>
    <row r="546" spans="1:5" x14ac:dyDescent="0.35">
      <c r="A546" s="58">
        <v>1945.05</v>
      </c>
      <c r="B546" s="58">
        <v>1945.05</v>
      </c>
      <c r="C546" s="59">
        <v>16558</v>
      </c>
      <c r="D546" s="62">
        <v>13.036560628785345</v>
      </c>
      <c r="E546" s="58">
        <v>14.82</v>
      </c>
    </row>
    <row r="547" spans="1:5" x14ac:dyDescent="0.35">
      <c r="A547" s="58">
        <v>1945.06</v>
      </c>
      <c r="B547" s="58">
        <v>1945.06</v>
      </c>
      <c r="C547" s="59">
        <v>16589</v>
      </c>
      <c r="D547" s="62">
        <v>13.130223361406046</v>
      </c>
      <c r="E547" s="58">
        <v>15.09</v>
      </c>
    </row>
    <row r="548" spans="1:5" x14ac:dyDescent="0.35">
      <c r="A548" s="58">
        <v>1945.07</v>
      </c>
      <c r="B548" s="58">
        <v>1945.07</v>
      </c>
      <c r="C548" s="59">
        <v>16619</v>
      </c>
      <c r="D548" s="62">
        <v>12.867028443009152</v>
      </c>
      <c r="E548" s="58">
        <v>14.78</v>
      </c>
    </row>
    <row r="549" spans="1:5" x14ac:dyDescent="0.35">
      <c r="A549" s="58">
        <v>1945.08</v>
      </c>
      <c r="B549" s="58">
        <v>1945.08</v>
      </c>
      <c r="C549" s="59">
        <v>16650</v>
      </c>
      <c r="D549" s="62">
        <v>12.915378562256739</v>
      </c>
      <c r="E549" s="58">
        <v>14.83</v>
      </c>
    </row>
    <row r="550" spans="1:5" x14ac:dyDescent="0.35">
      <c r="A550" s="58">
        <v>1945.09</v>
      </c>
      <c r="B550" s="58">
        <v>1945.09</v>
      </c>
      <c r="C550" s="59">
        <v>16681</v>
      </c>
      <c r="D550" s="62">
        <v>13.798264951719778</v>
      </c>
      <c r="E550" s="58">
        <v>15.84</v>
      </c>
    </row>
    <row r="551" spans="1:5" x14ac:dyDescent="0.35">
      <c r="A551" s="58">
        <v>1945.1</v>
      </c>
      <c r="B551" s="58">
        <v>1945.1</v>
      </c>
      <c r="C551" s="59">
        <v>16407</v>
      </c>
      <c r="D551" s="62">
        <v>14.374662675391338</v>
      </c>
      <c r="E551" s="58">
        <v>16.5</v>
      </c>
    </row>
    <row r="552" spans="1:5" x14ac:dyDescent="0.35">
      <c r="A552" s="58">
        <v>1945.11</v>
      </c>
      <c r="B552" s="58">
        <v>1945.11</v>
      </c>
      <c r="C552" s="59">
        <v>16742</v>
      </c>
      <c r="D552" s="62">
        <v>14.847702661876781</v>
      </c>
      <c r="E552" s="58">
        <v>17.04</v>
      </c>
    </row>
    <row r="553" spans="1:5" x14ac:dyDescent="0.35">
      <c r="A553" s="58">
        <v>1945.12</v>
      </c>
      <c r="B553" s="58">
        <v>1945.12</v>
      </c>
      <c r="C553" s="59">
        <v>16772</v>
      </c>
      <c r="D553" s="62">
        <v>15.02034747473996</v>
      </c>
      <c r="E553" s="58">
        <v>17.329999999999998</v>
      </c>
    </row>
    <row r="554" spans="1:5" x14ac:dyDescent="0.35">
      <c r="A554" s="58">
        <v>1946.01</v>
      </c>
      <c r="B554" s="58">
        <v>1946.01</v>
      </c>
      <c r="C554" s="59">
        <v>16803</v>
      </c>
      <c r="D554" s="62">
        <v>15.623163177761661</v>
      </c>
      <c r="E554" s="58">
        <v>18.02</v>
      </c>
    </row>
    <row r="555" spans="1:5" x14ac:dyDescent="0.35">
      <c r="A555" s="58">
        <v>1946.02</v>
      </c>
      <c r="B555" s="58">
        <v>1946.02</v>
      </c>
      <c r="C555" s="59">
        <v>16834</v>
      </c>
      <c r="D555" s="62">
        <v>15.761666525801903</v>
      </c>
      <c r="E555" s="58">
        <v>18.07</v>
      </c>
    </row>
    <row r="556" spans="1:5" x14ac:dyDescent="0.35">
      <c r="A556" s="58">
        <v>1946.03</v>
      </c>
      <c r="B556" s="58">
        <v>1946.03</v>
      </c>
      <c r="C556" s="59">
        <v>16862</v>
      </c>
      <c r="D556" s="62">
        <v>15.134873415142529</v>
      </c>
      <c r="E556" s="58">
        <v>17.53</v>
      </c>
    </row>
    <row r="557" spans="1:5" x14ac:dyDescent="0.35">
      <c r="A557" s="58">
        <v>1946.04</v>
      </c>
      <c r="B557" s="58">
        <v>1946.04</v>
      </c>
      <c r="C557" s="59">
        <v>16893</v>
      </c>
      <c r="D557" s="62">
        <v>16.040842386215914</v>
      </c>
      <c r="E557" s="58">
        <v>18.66</v>
      </c>
    </row>
    <row r="558" spans="1:5" x14ac:dyDescent="0.35">
      <c r="A558" s="58">
        <v>1946.05</v>
      </c>
      <c r="B558" s="58">
        <v>1946.05</v>
      </c>
      <c r="C558" s="59">
        <v>16923</v>
      </c>
      <c r="D558" s="62">
        <v>16.013723170832176</v>
      </c>
      <c r="E558" s="58">
        <v>18.7</v>
      </c>
    </row>
    <row r="559" spans="1:5" x14ac:dyDescent="0.35">
      <c r="A559" s="58">
        <v>1946.06</v>
      </c>
      <c r="B559" s="58">
        <v>1946.06</v>
      </c>
      <c r="C559" s="59">
        <v>16954</v>
      </c>
      <c r="D559" s="62">
        <v>15.773186880128735</v>
      </c>
      <c r="E559" s="58">
        <v>18.579999999999998</v>
      </c>
    </row>
    <row r="560" spans="1:5" x14ac:dyDescent="0.35">
      <c r="A560" s="58">
        <v>1946.07</v>
      </c>
      <c r="B560" s="58">
        <v>1946.07</v>
      </c>
      <c r="C560" s="59">
        <v>16984</v>
      </c>
      <c r="D560" s="62">
        <v>14.508136111909069</v>
      </c>
      <c r="E560" s="58">
        <v>18.05</v>
      </c>
    </row>
    <row r="561" spans="1:5" x14ac:dyDescent="0.35">
      <c r="A561" s="58">
        <v>1946.08</v>
      </c>
      <c r="B561" s="58">
        <v>1946.08</v>
      </c>
      <c r="C561" s="59">
        <v>17015</v>
      </c>
      <c r="D561" s="62">
        <v>13.984939309942758</v>
      </c>
      <c r="E561" s="58">
        <v>17.7</v>
      </c>
    </row>
    <row r="562" spans="1:5" x14ac:dyDescent="0.35">
      <c r="A562" s="58">
        <v>1946.09</v>
      </c>
      <c r="B562" s="58">
        <v>1946.09</v>
      </c>
      <c r="C562" s="59">
        <v>17046</v>
      </c>
      <c r="D562" s="62">
        <v>11.841267540149637</v>
      </c>
      <c r="E562" s="58">
        <v>15.09</v>
      </c>
    </row>
    <row r="563" spans="1:5" x14ac:dyDescent="0.35">
      <c r="A563" s="58">
        <v>1946.1</v>
      </c>
      <c r="B563" s="58">
        <v>1946.1</v>
      </c>
      <c r="C563" s="59">
        <v>16772</v>
      </c>
      <c r="D563" s="62">
        <v>11.387602961765049</v>
      </c>
      <c r="E563" s="58">
        <v>14.75</v>
      </c>
    </row>
    <row r="564" spans="1:5" x14ac:dyDescent="0.35">
      <c r="A564" s="58">
        <v>1946.11</v>
      </c>
      <c r="B564" s="58">
        <v>1946.11</v>
      </c>
      <c r="C564" s="59">
        <v>17107</v>
      </c>
      <c r="D564" s="62">
        <v>11.11004365674329</v>
      </c>
      <c r="E564" s="58">
        <v>14.69</v>
      </c>
    </row>
    <row r="565" spans="1:5" x14ac:dyDescent="0.35">
      <c r="A565" s="58">
        <v>1946.12</v>
      </c>
      <c r="B565" s="58">
        <v>1946.12</v>
      </c>
      <c r="C565" s="59">
        <v>17137</v>
      </c>
      <c r="D565" s="62">
        <v>11.372779425862701</v>
      </c>
      <c r="E565" s="58">
        <v>15.13</v>
      </c>
    </row>
    <row r="566" spans="1:5" x14ac:dyDescent="0.35">
      <c r="A566" s="58">
        <v>1947.01</v>
      </c>
      <c r="B566" s="58">
        <v>1947.01</v>
      </c>
      <c r="C566" s="59">
        <v>17168</v>
      </c>
      <c r="D566" s="62">
        <v>11.469296334735576</v>
      </c>
      <c r="E566" s="58">
        <v>15.21</v>
      </c>
    </row>
    <row r="567" spans="1:5" x14ac:dyDescent="0.35">
      <c r="A567" s="58">
        <v>1947.02</v>
      </c>
      <c r="B567" s="58">
        <v>1947.02</v>
      </c>
      <c r="C567" s="59">
        <v>17199</v>
      </c>
      <c r="D567" s="62">
        <v>11.949565314209435</v>
      </c>
      <c r="E567" s="58">
        <v>15.8</v>
      </c>
    </row>
    <row r="568" spans="1:5" x14ac:dyDescent="0.35">
      <c r="A568" s="58">
        <v>1947.03</v>
      </c>
      <c r="B568" s="58">
        <v>1947.03</v>
      </c>
      <c r="C568" s="59">
        <v>17227</v>
      </c>
      <c r="D568" s="62">
        <v>11.28790309650128</v>
      </c>
      <c r="E568" s="58">
        <v>15.16</v>
      </c>
    </row>
    <row r="569" spans="1:5" x14ac:dyDescent="0.35">
      <c r="A569" s="58">
        <v>1947.04</v>
      </c>
      <c r="B569" s="58">
        <v>1947.04</v>
      </c>
      <c r="C569" s="59">
        <v>17258</v>
      </c>
      <c r="D569" s="62">
        <v>10.900825126392672</v>
      </c>
      <c r="E569" s="58">
        <v>14.6</v>
      </c>
    </row>
    <row r="570" spans="1:5" x14ac:dyDescent="0.35">
      <c r="A570" s="58">
        <v>1947.05</v>
      </c>
      <c r="B570" s="58">
        <v>1947.05</v>
      </c>
      <c r="C570" s="59">
        <v>17288</v>
      </c>
      <c r="D570" s="62">
        <v>10.733674273688534</v>
      </c>
      <c r="E570" s="58">
        <v>14.34</v>
      </c>
    </row>
    <row r="571" spans="1:5" x14ac:dyDescent="0.35">
      <c r="A571" s="58">
        <v>1947.06</v>
      </c>
      <c r="B571" s="58">
        <v>1947.06</v>
      </c>
      <c r="C571" s="59">
        <v>17319</v>
      </c>
      <c r="D571" s="62">
        <v>11.082715855052092</v>
      </c>
      <c r="E571" s="58">
        <v>14.84</v>
      </c>
    </row>
    <row r="572" spans="1:5" x14ac:dyDescent="0.35">
      <c r="A572" s="58">
        <v>1947.07</v>
      </c>
      <c r="B572" s="58">
        <v>1947.07</v>
      </c>
      <c r="C572" s="59">
        <v>17349</v>
      </c>
      <c r="D572" s="62">
        <v>11.696446553354361</v>
      </c>
      <c r="E572" s="58">
        <v>15.77</v>
      </c>
    </row>
    <row r="573" spans="1:5" x14ac:dyDescent="0.35">
      <c r="A573" s="58">
        <v>1947.08</v>
      </c>
      <c r="B573" s="58">
        <v>1947.08</v>
      </c>
      <c r="C573" s="59">
        <v>17380</v>
      </c>
      <c r="D573" s="62">
        <v>11.33747235532983</v>
      </c>
      <c r="E573" s="58">
        <v>15.46</v>
      </c>
    </row>
    <row r="574" spans="1:5" x14ac:dyDescent="0.35">
      <c r="A574" s="58">
        <v>1947.09</v>
      </c>
      <c r="B574" s="58">
        <v>1947.09</v>
      </c>
      <c r="C574" s="59">
        <v>17411</v>
      </c>
      <c r="D574" s="62">
        <v>10.827463017228835</v>
      </c>
      <c r="E574" s="58">
        <v>15.06</v>
      </c>
    </row>
    <row r="575" spans="1:5" x14ac:dyDescent="0.35">
      <c r="A575" s="58">
        <v>1947.1</v>
      </c>
      <c r="B575" s="58">
        <v>1947.1</v>
      </c>
      <c r="C575" s="59">
        <v>17137</v>
      </c>
      <c r="D575" s="62">
        <v>11.132662042754783</v>
      </c>
      <c r="E575" s="58">
        <v>15.45</v>
      </c>
    </row>
    <row r="576" spans="1:5" x14ac:dyDescent="0.35">
      <c r="A576" s="58">
        <v>1947.11</v>
      </c>
      <c r="B576" s="58">
        <v>1947.11</v>
      </c>
      <c r="C576" s="59">
        <v>17472</v>
      </c>
      <c r="D576" s="62">
        <v>10.975407324839068</v>
      </c>
      <c r="E576" s="58">
        <v>15.27</v>
      </c>
    </row>
    <row r="577" spans="1:5" x14ac:dyDescent="0.35">
      <c r="A577" s="58">
        <v>1947.12</v>
      </c>
      <c r="B577" s="58">
        <v>1947.12</v>
      </c>
      <c r="C577" s="59">
        <v>17502</v>
      </c>
      <c r="D577" s="62">
        <v>10.680912531969186</v>
      </c>
      <c r="E577" s="58">
        <v>15.03</v>
      </c>
    </row>
    <row r="578" spans="1:5" x14ac:dyDescent="0.35">
      <c r="A578" s="58">
        <v>1948.01</v>
      </c>
      <c r="B578" s="58">
        <v>1948.01</v>
      </c>
      <c r="C578" s="59">
        <v>17533</v>
      </c>
      <c r="D578" s="62">
        <v>10.419342657320325</v>
      </c>
      <c r="E578" s="58">
        <v>14.83</v>
      </c>
    </row>
    <row r="579" spans="1:5" x14ac:dyDescent="0.35">
      <c r="A579" s="58">
        <v>1948.02</v>
      </c>
      <c r="B579" s="58">
        <v>1948.02</v>
      </c>
      <c r="C579" s="59">
        <v>17564</v>
      </c>
      <c r="D579" s="62">
        <v>9.9997611691441772</v>
      </c>
      <c r="E579" s="58">
        <v>14.1</v>
      </c>
    </row>
    <row r="580" spans="1:5" x14ac:dyDescent="0.35">
      <c r="A580" s="58">
        <v>1948.03</v>
      </c>
      <c r="B580" s="58">
        <v>1948.03</v>
      </c>
      <c r="C580" s="59">
        <v>17593</v>
      </c>
      <c r="D580" s="62">
        <v>10.18668060948967</v>
      </c>
      <c r="E580" s="58">
        <v>14.3</v>
      </c>
    </row>
    <row r="581" spans="1:5" x14ac:dyDescent="0.35">
      <c r="A581" s="58">
        <v>1948.04</v>
      </c>
      <c r="B581" s="58">
        <v>1948.04</v>
      </c>
      <c r="C581" s="59">
        <v>17624</v>
      </c>
      <c r="D581" s="62">
        <v>10.779484482024618</v>
      </c>
      <c r="E581" s="58">
        <v>15.4</v>
      </c>
    </row>
    <row r="582" spans="1:5" x14ac:dyDescent="0.35">
      <c r="A582" s="58">
        <v>1948.05</v>
      </c>
      <c r="B582" s="58">
        <v>1948.05</v>
      </c>
      <c r="C582" s="59">
        <v>17654</v>
      </c>
      <c r="D582" s="62">
        <v>11.241032697984435</v>
      </c>
      <c r="E582" s="58">
        <v>16.149999999999999</v>
      </c>
    </row>
    <row r="583" spans="1:5" x14ac:dyDescent="0.35">
      <c r="A583" s="58">
        <v>1948.06</v>
      </c>
      <c r="B583" s="58">
        <v>1948.06</v>
      </c>
      <c r="C583" s="59">
        <v>17685</v>
      </c>
      <c r="D583" s="62">
        <v>11.583895756523839</v>
      </c>
      <c r="E583" s="58">
        <v>16.82</v>
      </c>
    </row>
    <row r="584" spans="1:5" x14ac:dyDescent="0.35">
      <c r="A584" s="58">
        <v>1948.07</v>
      </c>
      <c r="B584" s="58">
        <v>1948.07</v>
      </c>
      <c r="C584" s="59">
        <v>17715</v>
      </c>
      <c r="D584" s="62">
        <v>11.134621739180933</v>
      </c>
      <c r="E584" s="58">
        <v>16.420000000000002</v>
      </c>
    </row>
    <row r="585" spans="1:5" x14ac:dyDescent="0.35">
      <c r="A585" s="58">
        <v>1948.08</v>
      </c>
      <c r="B585" s="58">
        <v>1948.08</v>
      </c>
      <c r="C585" s="59">
        <v>17746</v>
      </c>
      <c r="D585" s="62">
        <v>10.723556662478133</v>
      </c>
      <c r="E585" s="58">
        <v>15.94</v>
      </c>
    </row>
    <row r="586" spans="1:5" x14ac:dyDescent="0.35">
      <c r="A586" s="58">
        <v>1948.09</v>
      </c>
      <c r="B586" s="58">
        <v>1948.09</v>
      </c>
      <c r="C586" s="59">
        <v>17777</v>
      </c>
      <c r="D586" s="62">
        <v>10.55301368939916</v>
      </c>
      <c r="E586" s="58">
        <v>15.76</v>
      </c>
    </row>
    <row r="587" spans="1:5" x14ac:dyDescent="0.35">
      <c r="A587" s="58">
        <v>1948.1</v>
      </c>
      <c r="B587" s="58">
        <v>1948.1</v>
      </c>
      <c r="C587" s="59">
        <v>17502</v>
      </c>
      <c r="D587" s="62">
        <v>10.825409809169495</v>
      </c>
      <c r="E587" s="58">
        <v>16.190000000000001</v>
      </c>
    </row>
    <row r="588" spans="1:5" x14ac:dyDescent="0.35">
      <c r="A588" s="58">
        <v>1948.11</v>
      </c>
      <c r="B588" s="58">
        <v>1948.11</v>
      </c>
      <c r="C588" s="59">
        <v>17838</v>
      </c>
      <c r="D588" s="62">
        <v>10.248096205635568</v>
      </c>
      <c r="E588" s="58">
        <v>15.29</v>
      </c>
    </row>
    <row r="589" spans="1:5" x14ac:dyDescent="0.35">
      <c r="A589" s="58">
        <v>1948.12</v>
      </c>
      <c r="B589" s="58">
        <v>1948.12</v>
      </c>
      <c r="C589" s="59">
        <v>17868</v>
      </c>
      <c r="D589" s="62">
        <v>10.159652938900917</v>
      </c>
      <c r="E589" s="58">
        <v>15.19</v>
      </c>
    </row>
    <row r="590" spans="1:5" x14ac:dyDescent="0.35">
      <c r="A590" s="58">
        <v>1949.01</v>
      </c>
      <c r="B590" s="58">
        <v>1949.01</v>
      </c>
      <c r="C590" s="59">
        <v>17899</v>
      </c>
      <c r="D590" s="62">
        <v>10.24828575803898</v>
      </c>
      <c r="E590" s="58">
        <v>15.36</v>
      </c>
    </row>
    <row r="591" spans="1:5" x14ac:dyDescent="0.35">
      <c r="A591" s="58">
        <v>1949.02</v>
      </c>
      <c r="B591" s="58">
        <v>1949.02</v>
      </c>
      <c r="C591" s="59">
        <v>17930</v>
      </c>
      <c r="D591" s="62">
        <v>9.8725171405700571</v>
      </c>
      <c r="E591" s="58">
        <v>14.77</v>
      </c>
    </row>
    <row r="592" spans="1:5" x14ac:dyDescent="0.35">
      <c r="A592" s="58">
        <v>1949.03</v>
      </c>
      <c r="B592" s="58">
        <v>1949.03</v>
      </c>
      <c r="C592" s="59">
        <v>17958</v>
      </c>
      <c r="D592" s="62">
        <v>9.9013324912409217</v>
      </c>
      <c r="E592" s="58">
        <v>14.91</v>
      </c>
    </row>
    <row r="593" spans="1:5" x14ac:dyDescent="0.35">
      <c r="A593" s="58">
        <v>1949.04</v>
      </c>
      <c r="B593" s="58">
        <v>1949.04</v>
      </c>
      <c r="C593" s="59">
        <v>17989</v>
      </c>
      <c r="D593" s="62">
        <v>9.7836398675440588</v>
      </c>
      <c r="E593" s="58">
        <v>14.89</v>
      </c>
    </row>
    <row r="594" spans="1:5" x14ac:dyDescent="0.35">
      <c r="A594" s="58">
        <v>1949.05</v>
      </c>
      <c r="B594" s="58">
        <v>1949.05</v>
      </c>
      <c r="C594" s="59">
        <v>18019</v>
      </c>
      <c r="D594" s="62">
        <v>9.6922950863958093</v>
      </c>
      <c r="E594" s="58">
        <v>14.78</v>
      </c>
    </row>
    <row r="595" spans="1:5" x14ac:dyDescent="0.35">
      <c r="A595" s="58">
        <v>1949.06</v>
      </c>
      <c r="B595" s="58">
        <v>1949.06</v>
      </c>
      <c r="C595" s="59">
        <v>18050</v>
      </c>
      <c r="D595" s="62">
        <v>9.067718943419532</v>
      </c>
      <c r="E595" s="58">
        <v>13.97</v>
      </c>
    </row>
    <row r="596" spans="1:5" x14ac:dyDescent="0.35">
      <c r="A596" s="58">
        <v>1949.07</v>
      </c>
      <c r="B596" s="58">
        <v>1949.07</v>
      </c>
      <c r="C596" s="59">
        <v>18080</v>
      </c>
      <c r="D596" s="62">
        <v>9.6050380933639232</v>
      </c>
      <c r="E596" s="58">
        <v>14.76</v>
      </c>
    </row>
    <row r="597" spans="1:5" x14ac:dyDescent="0.35">
      <c r="A597" s="58">
        <v>1949.08</v>
      </c>
      <c r="B597" s="58">
        <v>1949.08</v>
      </c>
      <c r="C597" s="59">
        <v>18111</v>
      </c>
      <c r="D597" s="62">
        <v>9.8513486380792283</v>
      </c>
      <c r="E597" s="58">
        <v>15.29</v>
      </c>
    </row>
    <row r="598" spans="1:5" x14ac:dyDescent="0.35">
      <c r="A598" s="58">
        <v>1949.09</v>
      </c>
      <c r="B598" s="58">
        <v>1949.09</v>
      </c>
      <c r="C598" s="59">
        <v>18142</v>
      </c>
      <c r="D598" s="62">
        <v>9.884048361738289</v>
      </c>
      <c r="E598" s="58">
        <v>15.49</v>
      </c>
    </row>
    <row r="599" spans="1:5" x14ac:dyDescent="0.35">
      <c r="A599" s="58">
        <v>1949.1</v>
      </c>
      <c r="B599" s="58">
        <v>1949.1</v>
      </c>
      <c r="C599" s="59">
        <v>17868</v>
      </c>
      <c r="D599" s="62">
        <v>10.169850844772144</v>
      </c>
      <c r="E599" s="58">
        <v>15.89</v>
      </c>
    </row>
    <row r="600" spans="1:5" x14ac:dyDescent="0.35">
      <c r="A600" s="58">
        <v>1949.11</v>
      </c>
      <c r="B600" s="58">
        <v>1949.11</v>
      </c>
      <c r="C600" s="59">
        <v>18203</v>
      </c>
      <c r="D600" s="62">
        <v>10.215861011650645</v>
      </c>
      <c r="E600" s="58">
        <v>16.11</v>
      </c>
    </row>
    <row r="601" spans="1:5" x14ac:dyDescent="0.35">
      <c r="A601" s="58">
        <v>1949.12</v>
      </c>
      <c r="B601" s="58">
        <v>1949.12</v>
      </c>
      <c r="C601" s="59">
        <v>18233</v>
      </c>
      <c r="D601" s="62">
        <v>10.529330904131148</v>
      </c>
      <c r="E601" s="58">
        <v>16.54</v>
      </c>
    </row>
    <row r="602" spans="1:5" x14ac:dyDescent="0.35">
      <c r="A602" s="58">
        <v>1950.01</v>
      </c>
      <c r="B602" s="58">
        <v>1950.01</v>
      </c>
      <c r="C602" s="59">
        <v>18264</v>
      </c>
      <c r="D602" s="62">
        <v>10.745733299747911</v>
      </c>
      <c r="E602" s="58">
        <v>16.88</v>
      </c>
    </row>
    <row r="603" spans="1:5" x14ac:dyDescent="0.35">
      <c r="A603" s="58">
        <v>1950.02</v>
      </c>
      <c r="B603" s="58">
        <v>1950.02</v>
      </c>
      <c r="C603" s="59">
        <v>18295</v>
      </c>
      <c r="D603" s="62">
        <v>10.911564066731682</v>
      </c>
      <c r="E603" s="58">
        <v>17.21</v>
      </c>
    </row>
    <row r="604" spans="1:5" x14ac:dyDescent="0.35">
      <c r="A604" s="58">
        <v>1950.03</v>
      </c>
      <c r="B604" s="58">
        <v>1950.03</v>
      </c>
      <c r="C604" s="59">
        <v>18323</v>
      </c>
      <c r="D604" s="62">
        <v>10.910946522976253</v>
      </c>
      <c r="E604" s="58">
        <v>17.350000000000001</v>
      </c>
    </row>
    <row r="605" spans="1:5" x14ac:dyDescent="0.35">
      <c r="A605" s="58">
        <v>1950.04</v>
      </c>
      <c r="B605" s="58">
        <v>1950.04</v>
      </c>
      <c r="C605" s="59">
        <v>18354</v>
      </c>
      <c r="D605" s="62">
        <v>11.178021600956095</v>
      </c>
      <c r="E605" s="58">
        <v>17.84</v>
      </c>
    </row>
    <row r="606" spans="1:5" x14ac:dyDescent="0.35">
      <c r="A606" s="58">
        <v>1950.05</v>
      </c>
      <c r="B606" s="58">
        <v>1950.05</v>
      </c>
      <c r="C606" s="59">
        <v>18384</v>
      </c>
      <c r="D606" s="62">
        <v>11.461543104586228</v>
      </c>
      <c r="E606" s="58">
        <v>18.440000000000001</v>
      </c>
    </row>
    <row r="607" spans="1:5" x14ac:dyDescent="0.35">
      <c r="A607" s="58">
        <v>1950.06</v>
      </c>
      <c r="B607" s="58">
        <v>1950.06</v>
      </c>
      <c r="C607" s="59">
        <v>18415</v>
      </c>
      <c r="D607" s="62">
        <v>11.554126144044286</v>
      </c>
      <c r="E607" s="58">
        <v>18.739999999999998</v>
      </c>
    </row>
    <row r="608" spans="1:5" x14ac:dyDescent="0.35">
      <c r="A608" s="58">
        <v>1950.07</v>
      </c>
      <c r="B608" s="58">
        <v>1950.07</v>
      </c>
      <c r="C608" s="59">
        <v>18445</v>
      </c>
      <c r="D608" s="62">
        <v>10.539745658930988</v>
      </c>
      <c r="E608" s="58">
        <v>17.38</v>
      </c>
    </row>
    <row r="609" spans="1:5" x14ac:dyDescent="0.35">
      <c r="A609" s="58">
        <v>1950.08</v>
      </c>
      <c r="B609" s="58">
        <v>1950.08</v>
      </c>
      <c r="C609" s="59">
        <v>18476</v>
      </c>
      <c r="D609" s="62">
        <v>11.040611670261537</v>
      </c>
      <c r="E609" s="58">
        <v>18.43</v>
      </c>
    </row>
    <row r="610" spans="1:5" x14ac:dyDescent="0.35">
      <c r="A610" s="58">
        <v>1950.09</v>
      </c>
      <c r="B610" s="58">
        <v>1950.09</v>
      </c>
      <c r="C610" s="59">
        <v>18507</v>
      </c>
      <c r="D610" s="62">
        <v>11.337391102277298</v>
      </c>
      <c r="E610" s="58">
        <v>19.079999999999998</v>
      </c>
    </row>
    <row r="611" spans="1:5" x14ac:dyDescent="0.35">
      <c r="A611" s="58">
        <v>1950.1</v>
      </c>
      <c r="B611" s="58" t="s">
        <v>57</v>
      </c>
      <c r="C611" s="59">
        <v>18537</v>
      </c>
      <c r="D611" s="62">
        <v>11.662444039105264</v>
      </c>
      <c r="E611" s="58">
        <v>19.87</v>
      </c>
    </row>
    <row r="612" spans="1:5" x14ac:dyDescent="0.35">
      <c r="A612" s="58">
        <v>1950.11</v>
      </c>
      <c r="B612" s="58">
        <v>1950.11</v>
      </c>
      <c r="C612" s="59">
        <v>18568</v>
      </c>
      <c r="D612" s="62">
        <v>11.542173388716295</v>
      </c>
      <c r="E612" s="58">
        <v>19.829999999999998</v>
      </c>
    </row>
    <row r="613" spans="1:5" x14ac:dyDescent="0.35">
      <c r="A613" s="58">
        <v>1950.12</v>
      </c>
      <c r="B613" s="58">
        <v>1950.12</v>
      </c>
      <c r="C613" s="59">
        <v>18598</v>
      </c>
      <c r="D613" s="62">
        <v>11.30666578889076</v>
      </c>
      <c r="E613" s="58">
        <v>19.75</v>
      </c>
    </row>
    <row r="614" spans="1:5" x14ac:dyDescent="0.35">
      <c r="A614" s="58">
        <v>1951.01</v>
      </c>
      <c r="B614" s="58">
        <v>1951.01</v>
      </c>
      <c r="C614" s="59">
        <v>18629</v>
      </c>
      <c r="D614" s="62">
        <v>11.895759839437062</v>
      </c>
      <c r="E614" s="58">
        <v>21.21</v>
      </c>
    </row>
    <row r="615" spans="1:5" x14ac:dyDescent="0.35">
      <c r="A615" s="58">
        <v>1951.02</v>
      </c>
      <c r="B615" s="58">
        <v>1951.02</v>
      </c>
      <c r="C615" s="59">
        <v>18660</v>
      </c>
      <c r="D615" s="62">
        <v>12.141507370682691</v>
      </c>
      <c r="E615" s="58">
        <v>22</v>
      </c>
    </row>
    <row r="616" spans="1:5" x14ac:dyDescent="0.35">
      <c r="A616" s="58">
        <v>1951.03</v>
      </c>
      <c r="B616" s="58">
        <v>1951.03</v>
      </c>
      <c r="C616" s="59">
        <v>18688</v>
      </c>
      <c r="D616" s="62">
        <v>11.841626487283097</v>
      </c>
      <c r="E616" s="58">
        <v>21.63</v>
      </c>
    </row>
    <row r="617" spans="1:5" x14ac:dyDescent="0.35">
      <c r="A617" s="58">
        <v>1951.04</v>
      </c>
      <c r="B617" s="58">
        <v>1951.04</v>
      </c>
      <c r="C617" s="59">
        <v>18719</v>
      </c>
      <c r="D617" s="62">
        <v>11.951097197083952</v>
      </c>
      <c r="E617" s="58">
        <v>21.92</v>
      </c>
    </row>
    <row r="618" spans="1:5" x14ac:dyDescent="0.35">
      <c r="A618" s="58">
        <v>1951.05</v>
      </c>
      <c r="B618" s="58">
        <v>1951.05</v>
      </c>
      <c r="C618" s="59">
        <v>18749</v>
      </c>
      <c r="D618" s="62">
        <v>11.863875406269173</v>
      </c>
      <c r="E618" s="58">
        <v>21.93</v>
      </c>
    </row>
    <row r="619" spans="1:5" x14ac:dyDescent="0.35">
      <c r="A619" s="58">
        <v>1951.06</v>
      </c>
      <c r="B619" s="58">
        <v>1951.06</v>
      </c>
      <c r="C619" s="59">
        <v>18780</v>
      </c>
      <c r="D619" s="62">
        <v>11.615664857025173</v>
      </c>
      <c r="E619" s="58">
        <v>21.55</v>
      </c>
    </row>
    <row r="620" spans="1:5" x14ac:dyDescent="0.35">
      <c r="A620" s="58">
        <v>1951.07</v>
      </c>
      <c r="B620" s="58">
        <v>1951.07</v>
      </c>
      <c r="C620" s="59">
        <v>18810</v>
      </c>
      <c r="D620" s="62">
        <v>11.778190092457802</v>
      </c>
      <c r="E620" s="58">
        <v>21.93</v>
      </c>
    </row>
    <row r="621" spans="1:5" x14ac:dyDescent="0.35">
      <c r="A621" s="58">
        <v>1951.08</v>
      </c>
      <c r="B621" s="58">
        <v>1951.08</v>
      </c>
      <c r="C621" s="59">
        <v>18841</v>
      </c>
      <c r="D621" s="62">
        <v>12.256989084145138</v>
      </c>
      <c r="E621" s="58">
        <v>22.89</v>
      </c>
    </row>
    <row r="622" spans="1:5" x14ac:dyDescent="0.35">
      <c r="A622" s="58">
        <v>1951.09</v>
      </c>
      <c r="B622" s="58">
        <v>1951.09</v>
      </c>
      <c r="C622" s="59">
        <v>18872</v>
      </c>
      <c r="D622" s="62">
        <v>12.444953157150033</v>
      </c>
      <c r="E622" s="58">
        <v>23.48</v>
      </c>
    </row>
    <row r="623" spans="1:5" x14ac:dyDescent="0.35">
      <c r="A623" s="58">
        <v>1951.1</v>
      </c>
      <c r="B623" s="58">
        <v>1951.1</v>
      </c>
      <c r="C623" s="59">
        <v>18598</v>
      </c>
      <c r="D623" s="62">
        <v>12.309457904118689</v>
      </c>
      <c r="E623" s="58">
        <v>23.36</v>
      </c>
    </row>
    <row r="624" spans="1:5" x14ac:dyDescent="0.35">
      <c r="A624" s="58">
        <v>1951.11</v>
      </c>
      <c r="B624" s="58">
        <v>1951.11</v>
      </c>
      <c r="C624" s="59">
        <v>18933</v>
      </c>
      <c r="D624" s="62">
        <v>11.852030617771044</v>
      </c>
      <c r="E624" s="58">
        <v>22.71</v>
      </c>
    </row>
    <row r="625" spans="1:5" x14ac:dyDescent="0.35">
      <c r="A625" s="58">
        <v>1951.12</v>
      </c>
      <c r="B625" s="58">
        <v>1951.12</v>
      </c>
      <c r="C625" s="59">
        <v>18963</v>
      </c>
      <c r="D625" s="62">
        <v>12.147072568106775</v>
      </c>
      <c r="E625" s="58">
        <v>23.41</v>
      </c>
    </row>
    <row r="626" spans="1:5" x14ac:dyDescent="0.35">
      <c r="A626" s="58">
        <v>1952.01</v>
      </c>
      <c r="B626" s="58">
        <v>1952.01</v>
      </c>
      <c r="C626" s="59">
        <v>18994</v>
      </c>
      <c r="D626" s="62">
        <v>12.527059748172299</v>
      </c>
      <c r="E626" s="58">
        <v>24.19</v>
      </c>
    </row>
    <row r="627" spans="1:5" x14ac:dyDescent="0.35">
      <c r="A627" s="58">
        <v>1952.02</v>
      </c>
      <c r="B627" s="58">
        <v>1952.02</v>
      </c>
      <c r="C627" s="59">
        <v>19025</v>
      </c>
      <c r="D627" s="62">
        <v>12.364119350461092</v>
      </c>
      <c r="E627" s="58">
        <v>23.75</v>
      </c>
    </row>
    <row r="628" spans="1:5" x14ac:dyDescent="0.35">
      <c r="A628" s="58">
        <v>1952.03</v>
      </c>
      <c r="B628" s="58">
        <v>1952.03</v>
      </c>
      <c r="C628" s="59">
        <v>19054</v>
      </c>
      <c r="D628" s="62">
        <v>12.362339087390364</v>
      </c>
      <c r="E628" s="58">
        <v>23.81</v>
      </c>
    </row>
    <row r="629" spans="1:5" x14ac:dyDescent="0.35">
      <c r="A629" s="58">
        <v>1952.04</v>
      </c>
      <c r="B629" s="58">
        <v>1952.04</v>
      </c>
      <c r="C629" s="59">
        <v>19085</v>
      </c>
      <c r="D629" s="62">
        <v>12.242728683266879</v>
      </c>
      <c r="E629" s="58">
        <v>23.74</v>
      </c>
    </row>
    <row r="630" spans="1:5" x14ac:dyDescent="0.35">
      <c r="A630" s="58">
        <v>1952.05</v>
      </c>
      <c r="B630" s="58">
        <v>1952.05</v>
      </c>
      <c r="C630" s="59">
        <v>19115</v>
      </c>
      <c r="D630" s="62">
        <v>12.200478761945835</v>
      </c>
      <c r="E630" s="58">
        <v>23.73</v>
      </c>
    </row>
    <row r="631" spans="1:5" x14ac:dyDescent="0.35">
      <c r="A631" s="58">
        <v>1952.06</v>
      </c>
      <c r="B631" s="58">
        <v>1952.06</v>
      </c>
      <c r="C631" s="59">
        <v>19146</v>
      </c>
      <c r="D631" s="62">
        <v>12.447881581789366</v>
      </c>
      <c r="E631" s="58">
        <v>24.38</v>
      </c>
    </row>
    <row r="632" spans="1:5" x14ac:dyDescent="0.35">
      <c r="A632" s="58">
        <v>1952.07</v>
      </c>
      <c r="B632" s="58">
        <v>1952.07</v>
      </c>
      <c r="C632" s="59">
        <v>19176</v>
      </c>
      <c r="D632" s="62">
        <v>12.669112889622475</v>
      </c>
      <c r="E632" s="58">
        <v>25.08</v>
      </c>
    </row>
    <row r="633" spans="1:5" x14ac:dyDescent="0.35">
      <c r="A633" s="58">
        <v>1952.08</v>
      </c>
      <c r="B633" s="58">
        <v>1952.08</v>
      </c>
      <c r="C633" s="59">
        <v>19207</v>
      </c>
      <c r="D633" s="62">
        <v>12.678378236328621</v>
      </c>
      <c r="E633" s="58">
        <v>25.18</v>
      </c>
    </row>
    <row r="634" spans="1:5" x14ac:dyDescent="0.35">
      <c r="A634" s="58">
        <v>1952.09</v>
      </c>
      <c r="B634" s="58">
        <v>1952.09</v>
      </c>
      <c r="C634" s="59">
        <v>19238</v>
      </c>
      <c r="D634" s="62">
        <v>12.434678020425505</v>
      </c>
      <c r="E634" s="58">
        <v>24.78</v>
      </c>
    </row>
    <row r="635" spans="1:5" x14ac:dyDescent="0.35">
      <c r="A635" s="58">
        <v>1952.1</v>
      </c>
      <c r="B635" s="58">
        <v>1952.1</v>
      </c>
      <c r="C635" s="59">
        <v>18963</v>
      </c>
      <c r="D635" s="62">
        <v>12.131183558686866</v>
      </c>
      <c r="E635" s="58">
        <v>24.26</v>
      </c>
    </row>
    <row r="636" spans="1:5" x14ac:dyDescent="0.35">
      <c r="A636" s="58">
        <v>1952.11</v>
      </c>
      <c r="B636" s="58">
        <v>1952.11</v>
      </c>
      <c r="C636" s="59">
        <v>19299</v>
      </c>
      <c r="D636" s="62">
        <v>12.473469765515306</v>
      </c>
      <c r="E636" s="58">
        <v>25.03</v>
      </c>
    </row>
    <row r="637" spans="1:5" x14ac:dyDescent="0.35">
      <c r="A637" s="58">
        <v>1952.12</v>
      </c>
      <c r="B637" s="58">
        <v>1952.12</v>
      </c>
      <c r="C637" s="59">
        <v>19329</v>
      </c>
      <c r="D637" s="62">
        <v>12.93396430616137</v>
      </c>
      <c r="E637" s="58">
        <v>26.04</v>
      </c>
    </row>
    <row r="638" spans="1:5" x14ac:dyDescent="0.35">
      <c r="A638" s="58">
        <v>1953.01</v>
      </c>
      <c r="B638" s="58">
        <v>1953.01</v>
      </c>
      <c r="C638" s="59">
        <v>19360</v>
      </c>
      <c r="D638" s="62">
        <v>13.010773447995177</v>
      </c>
      <c r="E638" s="58">
        <v>26.18</v>
      </c>
    </row>
    <row r="639" spans="1:5" x14ac:dyDescent="0.35">
      <c r="A639" s="58">
        <v>1953.02</v>
      </c>
      <c r="B639" s="58">
        <v>1953.02</v>
      </c>
      <c r="C639" s="59">
        <v>19391</v>
      </c>
      <c r="D639" s="62">
        <v>12.859346880687896</v>
      </c>
      <c r="E639" s="58">
        <v>25.86</v>
      </c>
    </row>
    <row r="640" spans="1:5" x14ac:dyDescent="0.35">
      <c r="A640" s="58">
        <v>1953.03</v>
      </c>
      <c r="B640" s="58">
        <v>1953.03</v>
      </c>
      <c r="C640" s="59">
        <v>19419</v>
      </c>
      <c r="D640" s="62">
        <v>12.834819340092491</v>
      </c>
      <c r="E640" s="58">
        <v>25.99</v>
      </c>
    </row>
    <row r="641" spans="1:5" x14ac:dyDescent="0.35">
      <c r="A641" s="58">
        <v>1953.04</v>
      </c>
      <c r="B641" s="58">
        <v>1953.04</v>
      </c>
      <c r="C641" s="59">
        <v>19450</v>
      </c>
      <c r="D641" s="62">
        <v>12.163901454006799</v>
      </c>
      <c r="E641" s="58">
        <v>24.71</v>
      </c>
    </row>
    <row r="642" spans="1:5" x14ac:dyDescent="0.35">
      <c r="A642" s="58">
        <v>1953.05</v>
      </c>
      <c r="B642" s="58">
        <v>1953.05</v>
      </c>
      <c r="C642" s="59">
        <v>19480</v>
      </c>
      <c r="D642" s="62">
        <v>12.141970791867783</v>
      </c>
      <c r="E642" s="58">
        <v>24.84</v>
      </c>
    </row>
    <row r="643" spans="1:5" x14ac:dyDescent="0.35">
      <c r="A643" s="58">
        <v>1953.06</v>
      </c>
      <c r="B643" s="58">
        <v>1953.06</v>
      </c>
      <c r="C643" s="59">
        <v>19511</v>
      </c>
      <c r="D643" s="62">
        <v>11.624407885470081</v>
      </c>
      <c r="E643" s="58">
        <v>23.95</v>
      </c>
    </row>
    <row r="644" spans="1:5" x14ac:dyDescent="0.35">
      <c r="A644" s="58">
        <v>1953.07</v>
      </c>
      <c r="B644" s="58">
        <v>1953.07</v>
      </c>
      <c r="C644" s="59">
        <v>19541</v>
      </c>
      <c r="D644" s="62">
        <v>11.750201645310002</v>
      </c>
      <c r="E644" s="58">
        <v>24.29</v>
      </c>
    </row>
    <row r="645" spans="1:5" x14ac:dyDescent="0.35">
      <c r="A645" s="58">
        <v>1953.08</v>
      </c>
      <c r="B645" s="58">
        <v>1953.08</v>
      </c>
      <c r="C645" s="59">
        <v>19572</v>
      </c>
      <c r="D645" s="62">
        <v>11.715076201734</v>
      </c>
      <c r="E645" s="58">
        <v>24.39</v>
      </c>
    </row>
    <row r="646" spans="1:5" x14ac:dyDescent="0.35">
      <c r="A646" s="58">
        <v>1953.09</v>
      </c>
      <c r="B646" s="58">
        <v>1953.09</v>
      </c>
      <c r="C646" s="59">
        <v>19603</v>
      </c>
      <c r="D646" s="62">
        <v>11.139349357262921</v>
      </c>
      <c r="E646" s="58">
        <v>23.27</v>
      </c>
    </row>
    <row r="647" spans="1:5" x14ac:dyDescent="0.35">
      <c r="A647" s="58">
        <v>1953.1</v>
      </c>
      <c r="B647" s="58">
        <v>1953.1</v>
      </c>
      <c r="C647" s="59">
        <v>19329</v>
      </c>
      <c r="D647" s="62">
        <v>11.391934765421412</v>
      </c>
      <c r="E647" s="58">
        <v>23.97</v>
      </c>
    </row>
    <row r="648" spans="1:5" x14ac:dyDescent="0.35">
      <c r="A648" s="58">
        <v>1953.11</v>
      </c>
      <c r="B648" s="58">
        <v>1953.11</v>
      </c>
      <c r="C648" s="59">
        <v>19664</v>
      </c>
      <c r="D648" s="62">
        <v>11.64407026850577</v>
      </c>
      <c r="E648" s="58">
        <v>24.5</v>
      </c>
    </row>
    <row r="649" spans="1:5" x14ac:dyDescent="0.35">
      <c r="A649" s="58">
        <v>1953.12</v>
      </c>
      <c r="B649" s="58">
        <v>1953.12</v>
      </c>
      <c r="C649" s="59">
        <v>19694</v>
      </c>
      <c r="D649" s="62">
        <v>11.754449184027294</v>
      </c>
      <c r="E649" s="58">
        <v>24.83</v>
      </c>
    </row>
    <row r="650" spans="1:5" x14ac:dyDescent="0.35">
      <c r="A650" s="58">
        <v>1954.01</v>
      </c>
      <c r="B650" s="58">
        <v>1954.01</v>
      </c>
      <c r="C650" s="59">
        <v>19725</v>
      </c>
      <c r="D650" s="62">
        <v>12.002650554927826</v>
      </c>
      <c r="E650" s="58">
        <v>25.46</v>
      </c>
    </row>
    <row r="651" spans="1:5" x14ac:dyDescent="0.35">
      <c r="A651" s="58">
        <v>1954.02</v>
      </c>
      <c r="B651" s="58">
        <v>1954.02</v>
      </c>
      <c r="C651" s="59">
        <v>19756</v>
      </c>
      <c r="D651" s="62">
        <v>12.215052485432837</v>
      </c>
      <c r="E651" s="58">
        <v>26.02</v>
      </c>
    </row>
    <row r="652" spans="1:5" x14ac:dyDescent="0.35">
      <c r="A652" s="58">
        <v>1954.03</v>
      </c>
      <c r="B652" s="58">
        <v>1954.03</v>
      </c>
      <c r="C652" s="59">
        <v>19784</v>
      </c>
      <c r="D652" s="62">
        <v>12.420105295189973</v>
      </c>
      <c r="E652" s="58">
        <v>26.57</v>
      </c>
    </row>
    <row r="653" spans="1:5" x14ac:dyDescent="0.35">
      <c r="A653" s="58">
        <v>1954.04</v>
      </c>
      <c r="B653" s="58">
        <v>1954.04</v>
      </c>
      <c r="C653" s="59">
        <v>19815</v>
      </c>
      <c r="D653" s="62">
        <v>12.907868184060918</v>
      </c>
      <c r="E653" s="58">
        <v>27.63</v>
      </c>
    </row>
    <row r="654" spans="1:5" x14ac:dyDescent="0.35">
      <c r="A654" s="58">
        <v>1954.05</v>
      </c>
      <c r="B654" s="58">
        <v>1954.05</v>
      </c>
      <c r="C654" s="59">
        <v>19845</v>
      </c>
      <c r="D654" s="62">
        <v>13.312042238025864</v>
      </c>
      <c r="E654" s="58">
        <v>28.73</v>
      </c>
    </row>
    <row r="655" spans="1:5" x14ac:dyDescent="0.35">
      <c r="A655" s="58">
        <v>1954.06</v>
      </c>
      <c r="B655" s="58">
        <v>1954.06</v>
      </c>
      <c r="C655" s="59">
        <v>19876</v>
      </c>
      <c r="D655" s="62">
        <v>13.357885903659001</v>
      </c>
      <c r="E655" s="58">
        <v>28.96</v>
      </c>
    </row>
    <row r="656" spans="1:5" x14ac:dyDescent="0.35">
      <c r="A656" s="58">
        <v>1954.07</v>
      </c>
      <c r="B656" s="58">
        <v>1954.07</v>
      </c>
      <c r="C656" s="59">
        <v>19906</v>
      </c>
      <c r="D656" s="62">
        <v>13.833009564245332</v>
      </c>
      <c r="E656" s="58">
        <v>30.13</v>
      </c>
    </row>
    <row r="657" spans="1:5" x14ac:dyDescent="0.35">
      <c r="A657" s="58">
        <v>1954.08</v>
      </c>
      <c r="B657" s="58">
        <v>1954.08</v>
      </c>
      <c r="C657" s="59">
        <v>19937</v>
      </c>
      <c r="D657" s="62">
        <v>14.042112347320577</v>
      </c>
      <c r="E657" s="58">
        <v>30.73</v>
      </c>
    </row>
    <row r="658" spans="1:5" x14ac:dyDescent="0.35">
      <c r="A658" s="58">
        <v>1954.09</v>
      </c>
      <c r="B658" s="58">
        <v>1954.09</v>
      </c>
      <c r="C658" s="59">
        <v>19968</v>
      </c>
      <c r="D658" s="62">
        <v>14.356474143296976</v>
      </c>
      <c r="E658" s="58">
        <v>31.45</v>
      </c>
    </row>
    <row r="659" spans="1:5" x14ac:dyDescent="0.35">
      <c r="A659" s="58">
        <v>1954.1</v>
      </c>
      <c r="B659" s="58">
        <v>1954.1</v>
      </c>
      <c r="C659" s="59">
        <v>19694</v>
      </c>
      <c r="D659" s="62">
        <v>14.619231935730568</v>
      </c>
      <c r="E659" s="58">
        <v>32.18</v>
      </c>
    </row>
    <row r="660" spans="1:5" x14ac:dyDescent="0.35">
      <c r="A660" s="58">
        <v>1954.11</v>
      </c>
      <c r="B660" s="58">
        <v>1954.11</v>
      </c>
      <c r="C660" s="59">
        <v>20029</v>
      </c>
      <c r="D660" s="62">
        <v>15.117311697434394</v>
      </c>
      <c r="E660" s="58">
        <v>33.44</v>
      </c>
    </row>
    <row r="661" spans="1:5" x14ac:dyDescent="0.35">
      <c r="A661" s="58">
        <v>1954.12</v>
      </c>
      <c r="B661" s="58">
        <v>1954.12</v>
      </c>
      <c r="C661" s="59">
        <v>20059</v>
      </c>
      <c r="D661" s="62">
        <v>15.789062002327089</v>
      </c>
      <c r="E661" s="58">
        <v>34.97</v>
      </c>
    </row>
    <row r="662" spans="1:5" x14ac:dyDescent="0.35">
      <c r="A662" s="58">
        <v>1955.01</v>
      </c>
      <c r="B662" s="58">
        <v>1955.01</v>
      </c>
      <c r="C662" s="59">
        <v>20090</v>
      </c>
      <c r="D662" s="62">
        <v>15.990781062969839</v>
      </c>
      <c r="E662" s="58">
        <v>35.6</v>
      </c>
    </row>
    <row r="663" spans="1:5" x14ac:dyDescent="0.35">
      <c r="A663" s="58">
        <v>1955.02</v>
      </c>
      <c r="B663" s="58">
        <v>1955.02</v>
      </c>
      <c r="C663" s="59">
        <v>20121</v>
      </c>
      <c r="D663" s="62">
        <v>16.437728215987121</v>
      </c>
      <c r="E663" s="58">
        <v>36.79</v>
      </c>
    </row>
    <row r="664" spans="1:5" x14ac:dyDescent="0.35">
      <c r="A664" s="58">
        <v>1955.03</v>
      </c>
      <c r="B664" s="58">
        <v>1955.03</v>
      </c>
      <c r="C664" s="59">
        <v>20149</v>
      </c>
      <c r="D664" s="62">
        <v>16.219282945537799</v>
      </c>
      <c r="E664" s="58">
        <v>36.5</v>
      </c>
    </row>
    <row r="665" spans="1:5" x14ac:dyDescent="0.35">
      <c r="A665" s="58">
        <v>1955.04</v>
      </c>
      <c r="B665" s="58">
        <v>1955.04</v>
      </c>
      <c r="C665" s="59">
        <v>20180</v>
      </c>
      <c r="D665" s="62">
        <v>16.685266628063509</v>
      </c>
      <c r="E665" s="58">
        <v>37.76</v>
      </c>
    </row>
    <row r="666" spans="1:5" x14ac:dyDescent="0.35">
      <c r="A666" s="58">
        <v>1955.05</v>
      </c>
      <c r="B666" s="58">
        <v>1955.05</v>
      </c>
      <c r="C666" s="59">
        <v>20210</v>
      </c>
      <c r="D666" s="62">
        <v>16.51805782725781</v>
      </c>
      <c r="E666" s="58">
        <v>37.6</v>
      </c>
    </row>
    <row r="667" spans="1:5" x14ac:dyDescent="0.35">
      <c r="A667" s="58">
        <v>1955.06</v>
      </c>
      <c r="B667" s="58">
        <v>1955.06</v>
      </c>
      <c r="C667" s="59">
        <v>20241</v>
      </c>
      <c r="D667" s="62">
        <v>17.370091963405315</v>
      </c>
      <c r="E667" s="58">
        <v>39.78</v>
      </c>
    </row>
    <row r="668" spans="1:5" x14ac:dyDescent="0.35">
      <c r="A668" s="58">
        <v>1955.07</v>
      </c>
      <c r="B668" s="58">
        <v>1955.07</v>
      </c>
      <c r="C668" s="59">
        <v>20271</v>
      </c>
      <c r="D668" s="62">
        <v>18.454031906632885</v>
      </c>
      <c r="E668" s="58">
        <v>42.69</v>
      </c>
    </row>
    <row r="669" spans="1:5" x14ac:dyDescent="0.35">
      <c r="A669" s="58">
        <v>1955.08</v>
      </c>
      <c r="B669" s="58">
        <v>1955.08</v>
      </c>
      <c r="C669" s="59">
        <v>20302</v>
      </c>
      <c r="D669" s="62">
        <v>18.222326463047761</v>
      </c>
      <c r="E669" s="58">
        <v>42.43</v>
      </c>
    </row>
    <row r="670" spans="1:5" x14ac:dyDescent="0.35">
      <c r="A670" s="58">
        <v>1955.09</v>
      </c>
      <c r="B670" s="58">
        <v>1955.09</v>
      </c>
      <c r="C670" s="59">
        <v>20333</v>
      </c>
      <c r="D670" s="62">
        <v>18.84396065426132</v>
      </c>
      <c r="E670" s="58">
        <v>44.34</v>
      </c>
    </row>
    <row r="671" spans="1:5" x14ac:dyDescent="0.35">
      <c r="A671" s="58">
        <v>1955.1</v>
      </c>
      <c r="B671" s="58">
        <v>1955.1</v>
      </c>
      <c r="C671" s="59">
        <v>20059</v>
      </c>
      <c r="D671" s="62">
        <v>17.772325789386105</v>
      </c>
      <c r="E671" s="58">
        <v>42.11</v>
      </c>
    </row>
    <row r="672" spans="1:5" x14ac:dyDescent="0.35">
      <c r="A672" s="58">
        <v>1955.11</v>
      </c>
      <c r="B672" s="58">
        <v>1955.11</v>
      </c>
      <c r="C672" s="59">
        <v>20394</v>
      </c>
      <c r="D672" s="62">
        <v>18.835559288273902</v>
      </c>
      <c r="E672" s="58">
        <v>44.95</v>
      </c>
    </row>
    <row r="673" spans="1:5" x14ac:dyDescent="0.35">
      <c r="A673" s="58">
        <v>1955.12</v>
      </c>
      <c r="B673" s="58">
        <v>1955.12</v>
      </c>
      <c r="C673" s="59">
        <v>20424</v>
      </c>
      <c r="D673" s="62">
        <v>18.942369035813584</v>
      </c>
      <c r="E673" s="58">
        <v>45.37</v>
      </c>
    </row>
    <row r="674" spans="1:5" x14ac:dyDescent="0.35">
      <c r="A674" s="58">
        <v>1956.01</v>
      </c>
      <c r="B674" s="58">
        <v>1956.01</v>
      </c>
      <c r="C674" s="59">
        <v>20455</v>
      </c>
      <c r="D674" s="62">
        <v>18.292585385418903</v>
      </c>
      <c r="E674" s="58">
        <v>44.15</v>
      </c>
    </row>
    <row r="675" spans="1:5" x14ac:dyDescent="0.35">
      <c r="A675" s="58">
        <v>1956.02</v>
      </c>
      <c r="B675" s="58">
        <v>1956.02</v>
      </c>
      <c r="C675" s="59">
        <v>20486</v>
      </c>
      <c r="D675" s="62">
        <v>18.266116815127791</v>
      </c>
      <c r="E675" s="58">
        <v>44.43</v>
      </c>
    </row>
    <row r="676" spans="1:5" x14ac:dyDescent="0.35">
      <c r="A676" s="58">
        <v>1956.03</v>
      </c>
      <c r="B676" s="58">
        <v>1956.03</v>
      </c>
      <c r="C676" s="59">
        <v>20515</v>
      </c>
      <c r="D676" s="62">
        <v>19.371210099299972</v>
      </c>
      <c r="E676" s="58">
        <v>47.49</v>
      </c>
    </row>
    <row r="677" spans="1:5" x14ac:dyDescent="0.35">
      <c r="A677" s="58">
        <v>1956.04</v>
      </c>
      <c r="B677" s="58">
        <v>1956.04</v>
      </c>
      <c r="C677" s="59">
        <v>20546</v>
      </c>
      <c r="D677" s="62">
        <v>19.370593634578512</v>
      </c>
      <c r="E677" s="58">
        <v>48.05</v>
      </c>
    </row>
    <row r="678" spans="1:5" x14ac:dyDescent="0.35">
      <c r="A678" s="58">
        <v>1956.05</v>
      </c>
      <c r="B678" s="58">
        <v>1956.05</v>
      </c>
      <c r="C678" s="59">
        <v>20576</v>
      </c>
      <c r="D678" s="62">
        <v>18.544506591754441</v>
      </c>
      <c r="E678" s="58">
        <v>46.54</v>
      </c>
    </row>
    <row r="679" spans="1:5" x14ac:dyDescent="0.35">
      <c r="A679" s="58">
        <v>1956.06</v>
      </c>
      <c r="B679" s="58">
        <v>1956.06</v>
      </c>
      <c r="C679" s="59">
        <v>20607</v>
      </c>
      <c r="D679" s="62">
        <v>18.158163846958708</v>
      </c>
      <c r="E679" s="58">
        <v>46.27</v>
      </c>
    </row>
    <row r="680" spans="1:5" x14ac:dyDescent="0.35">
      <c r="A680" s="58">
        <v>1956.07</v>
      </c>
      <c r="B680" s="58">
        <v>1956.07</v>
      </c>
      <c r="C680" s="59">
        <v>20637</v>
      </c>
      <c r="D680" s="62">
        <v>18.856797596896797</v>
      </c>
      <c r="E680" s="58">
        <v>48.78</v>
      </c>
    </row>
    <row r="681" spans="1:5" x14ac:dyDescent="0.35">
      <c r="A681" s="58">
        <v>1956.08</v>
      </c>
      <c r="B681" s="58">
        <v>1956.08</v>
      </c>
      <c r="C681" s="59">
        <v>20668</v>
      </c>
      <c r="D681" s="62">
        <v>18.670937110186429</v>
      </c>
      <c r="E681" s="58">
        <v>48.49</v>
      </c>
    </row>
    <row r="682" spans="1:5" x14ac:dyDescent="0.35">
      <c r="A682" s="58">
        <v>1956.09</v>
      </c>
      <c r="B682" s="58">
        <v>1956.09</v>
      </c>
      <c r="C682" s="59">
        <v>20699</v>
      </c>
      <c r="D682" s="62">
        <v>17.836640796312032</v>
      </c>
      <c r="E682" s="58">
        <v>46.84</v>
      </c>
    </row>
    <row r="683" spans="1:5" x14ac:dyDescent="0.35">
      <c r="A683" s="58">
        <v>1956.1</v>
      </c>
      <c r="B683" s="58">
        <v>1956.1</v>
      </c>
      <c r="C683" s="59">
        <v>20424</v>
      </c>
      <c r="D683" s="62">
        <v>17.418952948636139</v>
      </c>
      <c r="E683" s="58">
        <v>46.24</v>
      </c>
    </row>
    <row r="684" spans="1:5" x14ac:dyDescent="0.35">
      <c r="A684" s="58">
        <v>1956.11</v>
      </c>
      <c r="B684" s="58">
        <v>1956.11</v>
      </c>
      <c r="C684" s="59">
        <v>20760</v>
      </c>
      <c r="D684" s="62">
        <v>17.120339736628264</v>
      </c>
      <c r="E684" s="58">
        <v>45.76</v>
      </c>
    </row>
    <row r="685" spans="1:5" x14ac:dyDescent="0.35">
      <c r="A685" s="58">
        <v>1956.12</v>
      </c>
      <c r="B685" s="58">
        <v>1956.12</v>
      </c>
      <c r="C685" s="59">
        <v>20790</v>
      </c>
      <c r="D685" s="62">
        <v>17.197522725560933</v>
      </c>
      <c r="E685" s="58">
        <v>46.44</v>
      </c>
    </row>
    <row r="686" spans="1:5" x14ac:dyDescent="0.35">
      <c r="A686" s="58">
        <v>1957.01</v>
      </c>
      <c r="B686" s="58">
        <v>1957.01</v>
      </c>
      <c r="C686" s="59">
        <v>20821</v>
      </c>
      <c r="D686" s="62">
        <v>16.717780078533018</v>
      </c>
      <c r="E686" s="58">
        <v>45.43</v>
      </c>
    </row>
    <row r="687" spans="1:5" x14ac:dyDescent="0.35">
      <c r="A687" s="58">
        <v>1957.02</v>
      </c>
      <c r="B687" s="58">
        <v>1957.02</v>
      </c>
      <c r="C687" s="59">
        <v>20852</v>
      </c>
      <c r="D687" s="62">
        <v>15.843733142229746</v>
      </c>
      <c r="E687" s="58">
        <v>43.47</v>
      </c>
    </row>
    <row r="688" spans="1:5" x14ac:dyDescent="0.35">
      <c r="A688" s="58">
        <v>1957.03</v>
      </c>
      <c r="B688" s="58">
        <v>1957.03</v>
      </c>
      <c r="C688" s="59">
        <v>20880</v>
      </c>
      <c r="D688" s="62">
        <v>15.900417108869174</v>
      </c>
      <c r="E688" s="58">
        <v>44.03</v>
      </c>
    </row>
    <row r="689" spans="1:5" x14ac:dyDescent="0.35">
      <c r="A689" s="58">
        <v>1957.04</v>
      </c>
      <c r="B689" s="58">
        <v>1957.04</v>
      </c>
      <c r="C689" s="59">
        <v>20911</v>
      </c>
      <c r="D689" s="62">
        <v>16.123704360211764</v>
      </c>
      <c r="E689" s="58">
        <v>45.05</v>
      </c>
    </row>
    <row r="690" spans="1:5" x14ac:dyDescent="0.35">
      <c r="A690" s="58">
        <v>1957.05</v>
      </c>
      <c r="B690" s="58">
        <v>1957.05</v>
      </c>
      <c r="C690" s="59">
        <v>20941</v>
      </c>
      <c r="D690" s="62">
        <v>16.598110789114269</v>
      </c>
      <c r="E690" s="58">
        <v>46.78</v>
      </c>
    </row>
    <row r="691" spans="1:5" x14ac:dyDescent="0.35">
      <c r="A691" s="58">
        <v>1957.06</v>
      </c>
      <c r="B691" s="58">
        <v>1957.06</v>
      </c>
      <c r="C691" s="59">
        <v>20972</v>
      </c>
      <c r="D691" s="62">
        <v>16.729918872472872</v>
      </c>
      <c r="E691" s="58">
        <v>47.55</v>
      </c>
    </row>
    <row r="692" spans="1:5" x14ac:dyDescent="0.35">
      <c r="A692" s="58">
        <v>1957.07</v>
      </c>
      <c r="B692" s="58">
        <v>1957.07</v>
      </c>
      <c r="C692" s="59">
        <v>21002</v>
      </c>
      <c r="D692" s="62">
        <v>16.868882383979798</v>
      </c>
      <c r="E692" s="58">
        <v>48.51</v>
      </c>
    </row>
    <row r="693" spans="1:5" x14ac:dyDescent="0.35">
      <c r="A693" s="58">
        <v>1957.08</v>
      </c>
      <c r="B693" s="58">
        <v>1957.08</v>
      </c>
      <c r="C693" s="59">
        <v>21033</v>
      </c>
      <c r="D693" s="62">
        <v>15.86894272945225</v>
      </c>
      <c r="E693" s="58">
        <v>45.84</v>
      </c>
    </row>
    <row r="694" spans="1:5" x14ac:dyDescent="0.35">
      <c r="A694" s="58">
        <v>1957.09</v>
      </c>
      <c r="B694" s="58">
        <v>1957.09</v>
      </c>
      <c r="C694" s="59">
        <v>21064</v>
      </c>
      <c r="D694" s="62">
        <v>15.157274488962221</v>
      </c>
      <c r="E694" s="58">
        <v>43.98</v>
      </c>
    </row>
    <row r="695" spans="1:5" x14ac:dyDescent="0.35">
      <c r="A695" s="58">
        <v>1957.1</v>
      </c>
      <c r="B695" s="58">
        <v>1957.1</v>
      </c>
      <c r="C695" s="59">
        <v>20790</v>
      </c>
      <c r="D695" s="62">
        <v>14.149451489483541</v>
      </c>
      <c r="E695" s="58">
        <v>41.24</v>
      </c>
    </row>
    <row r="696" spans="1:5" x14ac:dyDescent="0.35">
      <c r="A696" s="58">
        <v>1957.11</v>
      </c>
      <c r="B696" s="58">
        <v>1957.11</v>
      </c>
      <c r="C696" s="59">
        <v>21125</v>
      </c>
      <c r="D696" s="62">
        <v>13.736242235298491</v>
      </c>
      <c r="E696" s="58">
        <v>40.35</v>
      </c>
    </row>
    <row r="697" spans="1:5" x14ac:dyDescent="0.35">
      <c r="A697" s="58">
        <v>1957.12</v>
      </c>
      <c r="B697" s="58">
        <v>1957.12</v>
      </c>
      <c r="C697" s="59">
        <v>21155</v>
      </c>
      <c r="D697" s="62">
        <v>13.673246057951394</v>
      </c>
      <c r="E697" s="58">
        <v>40.33</v>
      </c>
    </row>
    <row r="698" spans="1:5" x14ac:dyDescent="0.35">
      <c r="A698" s="58">
        <v>1958.01</v>
      </c>
      <c r="B698" s="58">
        <v>1958.01</v>
      </c>
      <c r="C698" s="59">
        <v>21186</v>
      </c>
      <c r="D698" s="62">
        <v>13.788431552307641</v>
      </c>
      <c r="E698" s="58">
        <v>41.12</v>
      </c>
    </row>
    <row r="699" spans="1:5" x14ac:dyDescent="0.35">
      <c r="A699" s="58">
        <v>1958.02</v>
      </c>
      <c r="B699" s="58">
        <v>1958.02</v>
      </c>
      <c r="C699" s="59">
        <v>21217</v>
      </c>
      <c r="D699" s="62">
        <v>13.784906390337687</v>
      </c>
      <c r="E699" s="58">
        <v>41.26</v>
      </c>
    </row>
    <row r="700" spans="1:5" x14ac:dyDescent="0.35">
      <c r="A700" s="58">
        <v>1958.03</v>
      </c>
      <c r="B700" s="58">
        <v>1958.03</v>
      </c>
      <c r="C700" s="59">
        <v>21245</v>
      </c>
      <c r="D700" s="62">
        <v>13.925589923892947</v>
      </c>
      <c r="E700" s="58">
        <v>42.11</v>
      </c>
    </row>
    <row r="701" spans="1:5" x14ac:dyDescent="0.35">
      <c r="A701" s="58">
        <v>1958.04</v>
      </c>
      <c r="B701" s="58">
        <v>1958.04</v>
      </c>
      <c r="C701" s="59">
        <v>21276</v>
      </c>
      <c r="D701" s="62">
        <v>13.913501765262787</v>
      </c>
      <c r="E701" s="58">
        <v>42.34</v>
      </c>
    </row>
    <row r="702" spans="1:5" x14ac:dyDescent="0.35">
      <c r="A702" s="58">
        <v>1958.05</v>
      </c>
      <c r="B702" s="58">
        <v>1958.05</v>
      </c>
      <c r="C702" s="59">
        <v>21306</v>
      </c>
      <c r="D702" s="62">
        <v>14.323824968409237</v>
      </c>
      <c r="E702" s="58">
        <v>43.7</v>
      </c>
    </row>
    <row r="703" spans="1:5" x14ac:dyDescent="0.35">
      <c r="A703" s="58">
        <v>1958.06</v>
      </c>
      <c r="B703" s="58">
        <v>1958.06</v>
      </c>
      <c r="C703" s="59">
        <v>21337</v>
      </c>
      <c r="D703" s="62">
        <v>14.635555551956275</v>
      </c>
      <c r="E703" s="58">
        <v>44.75</v>
      </c>
    </row>
    <row r="704" spans="1:5" x14ac:dyDescent="0.35">
      <c r="A704" s="58">
        <v>1958.07</v>
      </c>
      <c r="B704" s="58">
        <v>1958.07</v>
      </c>
      <c r="C704" s="59">
        <v>21367</v>
      </c>
      <c r="D704" s="62">
        <v>14.957457101901142</v>
      </c>
      <c r="E704" s="58">
        <v>45.98</v>
      </c>
    </row>
    <row r="705" spans="1:5" x14ac:dyDescent="0.35">
      <c r="A705" s="58">
        <v>1958.08</v>
      </c>
      <c r="B705" s="58">
        <v>1958.08</v>
      </c>
      <c r="C705" s="59">
        <v>21398</v>
      </c>
      <c r="D705" s="62">
        <v>15.544566891165926</v>
      </c>
      <c r="E705" s="58">
        <v>47.7</v>
      </c>
    </row>
    <row r="706" spans="1:5" x14ac:dyDescent="0.35">
      <c r="A706" s="58">
        <v>1958.09</v>
      </c>
      <c r="B706" s="58">
        <v>1958.09</v>
      </c>
      <c r="C706" s="59">
        <v>21429</v>
      </c>
      <c r="D706" s="62">
        <v>15.931923184092847</v>
      </c>
      <c r="E706" s="58">
        <v>48.96</v>
      </c>
    </row>
    <row r="707" spans="1:5" x14ac:dyDescent="0.35">
      <c r="A707" s="58">
        <v>1958.1</v>
      </c>
      <c r="B707" s="58">
        <v>1958.1</v>
      </c>
      <c r="C707" s="59">
        <v>21155</v>
      </c>
      <c r="D707" s="62">
        <v>16.559803310351576</v>
      </c>
      <c r="E707" s="58">
        <v>50.95</v>
      </c>
    </row>
    <row r="708" spans="1:5" x14ac:dyDescent="0.35">
      <c r="A708" s="58">
        <v>1958.11</v>
      </c>
      <c r="B708" s="58">
        <v>1958.11</v>
      </c>
      <c r="C708" s="59">
        <v>21490</v>
      </c>
      <c r="D708" s="62">
        <v>16.988883579386336</v>
      </c>
      <c r="E708" s="58">
        <v>52.5</v>
      </c>
    </row>
    <row r="709" spans="1:5" x14ac:dyDescent="0.35">
      <c r="A709" s="58">
        <v>1958.12</v>
      </c>
      <c r="B709" s="58">
        <v>1958.12</v>
      </c>
      <c r="C709" s="59">
        <v>21520</v>
      </c>
      <c r="D709" s="62">
        <v>17.358357365369965</v>
      </c>
      <c r="E709" s="58">
        <v>53.49</v>
      </c>
    </row>
    <row r="710" spans="1:5" x14ac:dyDescent="0.35">
      <c r="A710" s="58">
        <v>1959.01</v>
      </c>
      <c r="B710" s="58">
        <v>1959.01</v>
      </c>
      <c r="C710" s="59">
        <v>21551</v>
      </c>
      <c r="D710" s="62">
        <v>17.980339342993396</v>
      </c>
      <c r="E710" s="58">
        <v>55.62</v>
      </c>
    </row>
    <row r="711" spans="1:5" x14ac:dyDescent="0.35">
      <c r="A711" s="58">
        <v>1959.02</v>
      </c>
      <c r="B711" s="58">
        <v>1959.02</v>
      </c>
      <c r="C711" s="59">
        <v>21582</v>
      </c>
      <c r="D711" s="62">
        <v>17.759169263611426</v>
      </c>
      <c r="E711" s="58">
        <v>54.77</v>
      </c>
    </row>
    <row r="712" spans="1:5" x14ac:dyDescent="0.35">
      <c r="A712" s="58">
        <v>1959.03</v>
      </c>
      <c r="B712" s="58">
        <v>1959.03</v>
      </c>
      <c r="C712" s="59">
        <v>21610</v>
      </c>
      <c r="D712" s="62">
        <v>18.200871845485644</v>
      </c>
      <c r="E712" s="58">
        <v>56.16</v>
      </c>
    </row>
    <row r="713" spans="1:5" x14ac:dyDescent="0.35">
      <c r="A713" s="58">
        <v>1959.04</v>
      </c>
      <c r="B713" s="58">
        <v>1959.04</v>
      </c>
      <c r="C713" s="59">
        <v>21641</v>
      </c>
      <c r="D713" s="62">
        <v>18.430753048783423</v>
      </c>
      <c r="E713" s="58">
        <v>57.1</v>
      </c>
    </row>
    <row r="714" spans="1:5" x14ac:dyDescent="0.35">
      <c r="A714" s="58">
        <v>1959.05</v>
      </c>
      <c r="B714" s="58">
        <v>1959.05</v>
      </c>
      <c r="C714" s="59">
        <v>21671</v>
      </c>
      <c r="D714" s="62">
        <v>18.692721439594187</v>
      </c>
      <c r="E714" s="58">
        <v>57.96</v>
      </c>
    </row>
    <row r="715" spans="1:5" x14ac:dyDescent="0.35">
      <c r="A715" s="58">
        <v>1959.06</v>
      </c>
      <c r="B715" s="58">
        <v>1959.06</v>
      </c>
      <c r="C715" s="59">
        <v>21702</v>
      </c>
      <c r="D715" s="62">
        <v>18.448591397066483</v>
      </c>
      <c r="E715" s="58">
        <v>57.46</v>
      </c>
    </row>
    <row r="716" spans="1:5" x14ac:dyDescent="0.35">
      <c r="A716" s="58">
        <v>1959.07</v>
      </c>
      <c r="B716" s="58">
        <v>1959.07</v>
      </c>
      <c r="C716" s="59">
        <v>21732</v>
      </c>
      <c r="D716" s="62">
        <v>19.090533975796522</v>
      </c>
      <c r="E716" s="58">
        <v>59.74</v>
      </c>
    </row>
    <row r="717" spans="1:5" x14ac:dyDescent="0.35">
      <c r="A717" s="58">
        <v>1959.08</v>
      </c>
      <c r="B717" s="58">
        <v>1959.08</v>
      </c>
      <c r="C717" s="59">
        <v>21763</v>
      </c>
      <c r="D717" s="62">
        <v>18.958803640750212</v>
      </c>
      <c r="E717" s="58">
        <v>59.4</v>
      </c>
    </row>
    <row r="718" spans="1:5" x14ac:dyDescent="0.35">
      <c r="A718" s="58">
        <v>1959.09</v>
      </c>
      <c r="B718" s="58">
        <v>1959.09</v>
      </c>
      <c r="C718" s="59">
        <v>21794</v>
      </c>
      <c r="D718" s="62">
        <v>18.123290556758626</v>
      </c>
      <c r="E718" s="58">
        <v>57.05</v>
      </c>
    </row>
    <row r="719" spans="1:5" x14ac:dyDescent="0.35">
      <c r="A719" s="58">
        <v>1959.1</v>
      </c>
      <c r="B719" s="58">
        <v>1959.1</v>
      </c>
      <c r="C719" s="59">
        <v>21520</v>
      </c>
      <c r="D719" s="62">
        <v>18.021962441515438</v>
      </c>
      <c r="E719" s="58">
        <v>57</v>
      </c>
    </row>
    <row r="720" spans="1:5" x14ac:dyDescent="0.35">
      <c r="A720" s="58">
        <v>1959.11</v>
      </c>
      <c r="B720" s="58">
        <v>1959.11</v>
      </c>
      <c r="C720" s="59">
        <v>21855</v>
      </c>
      <c r="D720" s="62">
        <v>18.071789130570217</v>
      </c>
      <c r="E720" s="58">
        <v>57.23</v>
      </c>
    </row>
    <row r="721" spans="1:5" x14ac:dyDescent="0.35">
      <c r="A721" s="58">
        <v>1959.12</v>
      </c>
      <c r="B721" s="58">
        <v>1959.12</v>
      </c>
      <c r="C721" s="59">
        <v>21885</v>
      </c>
      <c r="D721" s="62">
        <v>18.624728977900119</v>
      </c>
      <c r="E721" s="58">
        <v>59.06</v>
      </c>
    </row>
    <row r="722" spans="1:5" x14ac:dyDescent="0.35">
      <c r="A722" s="58">
        <v>1960.01</v>
      </c>
      <c r="B722" s="58">
        <v>1960.01</v>
      </c>
      <c r="C722" s="59">
        <v>21916</v>
      </c>
      <c r="D722" s="62">
        <v>18.33828499437557</v>
      </c>
      <c r="E722" s="58">
        <v>58.03</v>
      </c>
    </row>
    <row r="723" spans="1:5" x14ac:dyDescent="0.35">
      <c r="A723" s="58">
        <v>1960.02</v>
      </c>
      <c r="B723" s="58">
        <v>1960.02</v>
      </c>
      <c r="C723" s="59">
        <v>21947</v>
      </c>
      <c r="D723" s="62">
        <v>17.545275108945983</v>
      </c>
      <c r="E723" s="58">
        <v>55.78</v>
      </c>
    </row>
    <row r="724" spans="1:5" x14ac:dyDescent="0.35">
      <c r="A724" s="58">
        <v>1960.03</v>
      </c>
      <c r="B724" s="58">
        <v>1960.03</v>
      </c>
      <c r="C724" s="59">
        <v>21976</v>
      </c>
      <c r="D724" s="62">
        <v>17.286020720522156</v>
      </c>
      <c r="E724" s="58">
        <v>55.02</v>
      </c>
    </row>
    <row r="725" spans="1:5" x14ac:dyDescent="0.35">
      <c r="A725" s="58">
        <v>1960.04</v>
      </c>
      <c r="B725" s="58">
        <v>1960.04</v>
      </c>
      <c r="C725" s="59">
        <v>22007</v>
      </c>
      <c r="D725" s="62">
        <v>17.429766947597212</v>
      </c>
      <c r="E725" s="58">
        <v>55.73</v>
      </c>
    </row>
    <row r="726" spans="1:5" x14ac:dyDescent="0.35">
      <c r="A726" s="58">
        <v>1960.05</v>
      </c>
      <c r="B726" s="58">
        <v>1960.05</v>
      </c>
      <c r="C726" s="59">
        <v>22037</v>
      </c>
      <c r="D726" s="62">
        <v>17.256170578727925</v>
      </c>
      <c r="E726" s="58">
        <v>55.22</v>
      </c>
    </row>
    <row r="727" spans="1:5" x14ac:dyDescent="0.35">
      <c r="A727" s="58">
        <v>1960.06</v>
      </c>
      <c r="B727" s="58">
        <v>1960.06</v>
      </c>
      <c r="C727" s="59">
        <v>22068</v>
      </c>
      <c r="D727" s="62">
        <v>17.823363817264752</v>
      </c>
      <c r="E727" s="58">
        <v>57.26</v>
      </c>
    </row>
    <row r="728" spans="1:5" x14ac:dyDescent="0.35">
      <c r="A728" s="58">
        <v>1960.07</v>
      </c>
      <c r="B728" s="58">
        <v>1960.07</v>
      </c>
      <c r="C728" s="59">
        <v>22098</v>
      </c>
      <c r="D728" s="62">
        <v>17.376806472898121</v>
      </c>
      <c r="E728" s="58">
        <v>55.84</v>
      </c>
    </row>
    <row r="729" spans="1:5" x14ac:dyDescent="0.35">
      <c r="A729" s="58">
        <v>1960.08</v>
      </c>
      <c r="B729" s="58">
        <v>1960.08</v>
      </c>
      <c r="C729" s="59">
        <v>22129</v>
      </c>
      <c r="D729" s="62">
        <v>17.582113039577685</v>
      </c>
      <c r="E729" s="58">
        <v>56.51</v>
      </c>
    </row>
    <row r="730" spans="1:5" x14ac:dyDescent="0.35">
      <c r="A730" s="58">
        <v>1960.09</v>
      </c>
      <c r="B730" s="58">
        <v>1960.09</v>
      </c>
      <c r="C730" s="59">
        <v>22160</v>
      </c>
      <c r="D730" s="62">
        <v>17.052015467817675</v>
      </c>
      <c r="E730" s="58">
        <v>54.81</v>
      </c>
    </row>
    <row r="731" spans="1:5" x14ac:dyDescent="0.35">
      <c r="A731" s="58">
        <v>1960.1</v>
      </c>
      <c r="B731" s="58" t="s">
        <v>58</v>
      </c>
      <c r="C731" s="59">
        <v>22190</v>
      </c>
      <c r="D731" s="62">
        <v>16.605104536251041</v>
      </c>
      <c r="E731" s="58">
        <v>53.73</v>
      </c>
    </row>
    <row r="732" spans="1:5" x14ac:dyDescent="0.35">
      <c r="A732" s="58">
        <v>1960.11</v>
      </c>
      <c r="B732" s="58">
        <v>1960.11</v>
      </c>
      <c r="C732" s="59">
        <v>22221</v>
      </c>
      <c r="D732" s="62">
        <v>17.146088452419011</v>
      </c>
      <c r="E732" s="58">
        <v>55.47</v>
      </c>
    </row>
    <row r="733" spans="1:5" x14ac:dyDescent="0.35">
      <c r="A733" s="58">
        <v>1960.12</v>
      </c>
      <c r="B733" s="58">
        <v>1960.12</v>
      </c>
      <c r="C733" s="59">
        <v>22251</v>
      </c>
      <c r="D733" s="62">
        <v>17.562090833957139</v>
      </c>
      <c r="E733" s="58">
        <v>56.8</v>
      </c>
    </row>
    <row r="734" spans="1:5" x14ac:dyDescent="0.35">
      <c r="A734" s="58">
        <v>1961.01</v>
      </c>
      <c r="B734" s="58">
        <v>1961.01</v>
      </c>
      <c r="C734" s="59">
        <v>22282</v>
      </c>
      <c r="D734" s="62">
        <v>18.47041698647719</v>
      </c>
      <c r="E734" s="58">
        <v>59.72</v>
      </c>
    </row>
    <row r="735" spans="1:5" x14ac:dyDescent="0.35">
      <c r="A735" s="58">
        <v>1961.02</v>
      </c>
      <c r="B735" s="58">
        <v>1961.02</v>
      </c>
      <c r="C735" s="59">
        <v>22313</v>
      </c>
      <c r="D735" s="62">
        <v>19.234014498298365</v>
      </c>
      <c r="E735" s="58">
        <v>62.17</v>
      </c>
    </row>
    <row r="736" spans="1:5" x14ac:dyDescent="0.35">
      <c r="A736" s="58">
        <v>1961.03</v>
      </c>
      <c r="B736" s="58">
        <v>1961.03</v>
      </c>
      <c r="C736" s="59">
        <v>22341</v>
      </c>
      <c r="D736" s="62">
        <v>19.844225272725588</v>
      </c>
      <c r="E736" s="58">
        <v>64.12</v>
      </c>
    </row>
    <row r="737" spans="1:5" x14ac:dyDescent="0.35">
      <c r="A737" s="58">
        <v>1961.04</v>
      </c>
      <c r="B737" s="58">
        <v>1961.04</v>
      </c>
      <c r="C737" s="59">
        <v>22372</v>
      </c>
      <c r="D737" s="62">
        <v>20.382842975754784</v>
      </c>
      <c r="E737" s="58">
        <v>65.83</v>
      </c>
    </row>
    <row r="738" spans="1:5" x14ac:dyDescent="0.35">
      <c r="A738" s="58">
        <v>1961.05</v>
      </c>
      <c r="B738" s="58">
        <v>1961.05</v>
      </c>
      <c r="C738" s="59">
        <v>22402</v>
      </c>
      <c r="D738" s="62">
        <v>20.59860684329735</v>
      </c>
      <c r="E738" s="58">
        <v>66.5</v>
      </c>
    </row>
    <row r="739" spans="1:5" x14ac:dyDescent="0.35">
      <c r="A739" s="58">
        <v>1961.06</v>
      </c>
      <c r="B739" s="58">
        <v>1961.06</v>
      </c>
      <c r="C739" s="59">
        <v>22433</v>
      </c>
      <c r="D739" s="62">
        <v>20.332414551592308</v>
      </c>
      <c r="E739" s="58">
        <v>65.62</v>
      </c>
    </row>
    <row r="740" spans="1:5" x14ac:dyDescent="0.35">
      <c r="A740" s="58">
        <v>1961.07</v>
      </c>
      <c r="B740" s="58">
        <v>1961.07</v>
      </c>
      <c r="C740" s="59">
        <v>22463</v>
      </c>
      <c r="D740" s="62">
        <v>20.146643736827329</v>
      </c>
      <c r="E740" s="58">
        <v>65.44</v>
      </c>
    </row>
    <row r="741" spans="1:5" x14ac:dyDescent="0.35">
      <c r="A741" s="58">
        <v>1961.08</v>
      </c>
      <c r="B741" s="58">
        <v>1961.08</v>
      </c>
      <c r="C741" s="59">
        <v>22494</v>
      </c>
      <c r="D741" s="62">
        <v>20.941688475215191</v>
      </c>
      <c r="E741" s="58">
        <v>67.790000000000006</v>
      </c>
    </row>
    <row r="742" spans="1:5" x14ac:dyDescent="0.35">
      <c r="A742" s="58">
        <v>1961.09</v>
      </c>
      <c r="B742" s="58">
        <v>1961.09</v>
      </c>
      <c r="C742" s="59">
        <v>22525</v>
      </c>
      <c r="D742" s="62">
        <v>20.705243044147263</v>
      </c>
      <c r="E742" s="58">
        <v>67.260000000000005</v>
      </c>
    </row>
    <row r="743" spans="1:5" x14ac:dyDescent="0.35">
      <c r="A743" s="58">
        <v>1961.1</v>
      </c>
      <c r="B743" s="58">
        <v>1961.1</v>
      </c>
      <c r="C743" s="59">
        <v>22251</v>
      </c>
      <c r="D743" s="62">
        <v>20.924190141010794</v>
      </c>
      <c r="E743" s="58">
        <v>68</v>
      </c>
    </row>
    <row r="744" spans="1:5" x14ac:dyDescent="0.35">
      <c r="A744" s="58">
        <v>1961.11</v>
      </c>
      <c r="B744" s="58">
        <v>1961.11</v>
      </c>
      <c r="C744" s="59">
        <v>22586</v>
      </c>
      <c r="D744" s="62">
        <v>21.857957721959679</v>
      </c>
      <c r="E744" s="58">
        <v>71.08</v>
      </c>
    </row>
    <row r="745" spans="1:5" x14ac:dyDescent="0.35">
      <c r="A745" s="58">
        <v>1961.12</v>
      </c>
      <c r="B745" s="58">
        <v>1961.12</v>
      </c>
      <c r="C745" s="59">
        <v>22616</v>
      </c>
      <c r="D745" s="62">
        <v>22.041480198382267</v>
      </c>
      <c r="E745" s="58">
        <v>71.739999999999995</v>
      </c>
    </row>
    <row r="746" spans="1:5" x14ac:dyDescent="0.35">
      <c r="A746" s="58">
        <v>1962.01</v>
      </c>
      <c r="B746" s="58">
        <v>1962.01</v>
      </c>
      <c r="C746" s="59">
        <v>22647</v>
      </c>
      <c r="D746" s="62">
        <v>21.197931400015232</v>
      </c>
      <c r="E746" s="58">
        <v>69.069999999999993</v>
      </c>
    </row>
    <row r="747" spans="1:5" x14ac:dyDescent="0.35">
      <c r="A747" s="58">
        <v>1962.02</v>
      </c>
      <c r="B747" s="58">
        <v>1962.02</v>
      </c>
      <c r="C747" s="59">
        <v>22678</v>
      </c>
      <c r="D747" s="62">
        <v>21.451687754873387</v>
      </c>
      <c r="E747" s="58">
        <v>70.22</v>
      </c>
    </row>
    <row r="748" spans="1:5" x14ac:dyDescent="0.35">
      <c r="A748" s="58">
        <v>1962.03</v>
      </c>
      <c r="B748" s="58">
        <v>1962.03</v>
      </c>
      <c r="C748" s="59">
        <v>22706</v>
      </c>
      <c r="D748" s="62">
        <v>21.44315856852624</v>
      </c>
      <c r="E748" s="58">
        <v>70.290000000000006</v>
      </c>
    </row>
    <row r="749" spans="1:5" x14ac:dyDescent="0.35">
      <c r="A749" s="58">
        <v>1962.04</v>
      </c>
      <c r="B749" s="58">
        <v>1962.04</v>
      </c>
      <c r="C749" s="59">
        <v>22737</v>
      </c>
      <c r="D749" s="62">
        <v>20.658336447649038</v>
      </c>
      <c r="E749" s="58">
        <v>68.05</v>
      </c>
    </row>
    <row r="750" spans="1:5" x14ac:dyDescent="0.35">
      <c r="A750" s="58">
        <v>1962.05</v>
      </c>
      <c r="B750" s="58">
        <v>1962.05</v>
      </c>
      <c r="C750" s="59">
        <v>22767</v>
      </c>
      <c r="D750" s="62">
        <v>19.089367498116658</v>
      </c>
      <c r="E750" s="58">
        <v>62.99</v>
      </c>
    </row>
    <row r="751" spans="1:5" x14ac:dyDescent="0.35">
      <c r="A751" s="58">
        <v>1962.06</v>
      </c>
      <c r="B751" s="58">
        <v>1962.06</v>
      </c>
      <c r="C751" s="59">
        <v>22798</v>
      </c>
      <c r="D751" s="62">
        <v>16.82757124479247</v>
      </c>
      <c r="E751" s="58">
        <v>55.63</v>
      </c>
    </row>
    <row r="752" spans="1:5" x14ac:dyDescent="0.35">
      <c r="A752" s="58">
        <v>1962.07</v>
      </c>
      <c r="B752" s="58">
        <v>1962.07</v>
      </c>
      <c r="C752" s="59">
        <v>22828</v>
      </c>
      <c r="D752" s="62">
        <v>17.141325661322792</v>
      </c>
      <c r="E752" s="58">
        <v>56.97</v>
      </c>
    </row>
    <row r="753" spans="1:5" x14ac:dyDescent="0.35">
      <c r="A753" s="58">
        <v>1962.08</v>
      </c>
      <c r="B753" s="58">
        <v>1962.08</v>
      </c>
      <c r="C753" s="59">
        <v>22859</v>
      </c>
      <c r="D753" s="62">
        <v>17.571262631045535</v>
      </c>
      <c r="E753" s="58">
        <v>58.52</v>
      </c>
    </row>
    <row r="754" spans="1:5" x14ac:dyDescent="0.35">
      <c r="A754" s="58">
        <v>1962.09</v>
      </c>
      <c r="B754" s="58">
        <v>1962.09</v>
      </c>
      <c r="C754" s="59">
        <v>22890</v>
      </c>
      <c r="D754" s="62">
        <v>17.321461147465481</v>
      </c>
      <c r="E754" s="58">
        <v>58</v>
      </c>
    </row>
    <row r="755" spans="1:5" x14ac:dyDescent="0.35">
      <c r="A755" s="58">
        <v>1962.1</v>
      </c>
      <c r="B755" s="58">
        <v>1962.1</v>
      </c>
      <c r="C755" s="59">
        <v>22616</v>
      </c>
      <c r="D755" s="62">
        <v>16.739820967901331</v>
      </c>
      <c r="E755" s="58">
        <v>56.17</v>
      </c>
    </row>
    <row r="756" spans="1:5" x14ac:dyDescent="0.35">
      <c r="A756" s="58">
        <v>1962.11</v>
      </c>
      <c r="B756" s="58">
        <v>1962.11</v>
      </c>
      <c r="C756" s="59">
        <v>22951</v>
      </c>
      <c r="D756" s="62">
        <v>17.854386489497148</v>
      </c>
      <c r="E756" s="58">
        <v>60.04</v>
      </c>
    </row>
    <row r="757" spans="1:5" x14ac:dyDescent="0.35">
      <c r="A757" s="58">
        <v>1962.12</v>
      </c>
      <c r="B757" s="58">
        <v>1962.12</v>
      </c>
      <c r="C757" s="59">
        <v>22981</v>
      </c>
      <c r="D757" s="62">
        <v>18.585836118439858</v>
      </c>
      <c r="E757" s="58">
        <v>62.64</v>
      </c>
    </row>
    <row r="758" spans="1:5" x14ac:dyDescent="0.35">
      <c r="A758" s="58">
        <v>1963.01</v>
      </c>
      <c r="B758" s="58">
        <v>1963.01</v>
      </c>
      <c r="C758" s="59">
        <v>23012</v>
      </c>
      <c r="D758" s="62">
        <v>19.259231693254055</v>
      </c>
      <c r="E758" s="58">
        <v>65.06</v>
      </c>
    </row>
    <row r="759" spans="1:5" x14ac:dyDescent="0.35">
      <c r="A759" s="58">
        <v>1963.02</v>
      </c>
      <c r="B759" s="58">
        <v>1963.02</v>
      </c>
      <c r="C759" s="59">
        <v>23043</v>
      </c>
      <c r="D759" s="62">
        <v>19.469191309671409</v>
      </c>
      <c r="E759" s="58">
        <v>65.92</v>
      </c>
    </row>
    <row r="760" spans="1:5" x14ac:dyDescent="0.35">
      <c r="A760" s="58">
        <v>1963.03</v>
      </c>
      <c r="B760" s="58">
        <v>1963.03</v>
      </c>
      <c r="C760" s="59">
        <v>23071</v>
      </c>
      <c r="D760" s="62">
        <v>19.288064606604834</v>
      </c>
      <c r="E760" s="58">
        <v>65.67</v>
      </c>
    </row>
    <row r="761" spans="1:5" x14ac:dyDescent="0.35">
      <c r="A761" s="58">
        <v>1963.04</v>
      </c>
      <c r="B761" s="58">
        <v>1963.04</v>
      </c>
      <c r="C761" s="59">
        <v>23102</v>
      </c>
      <c r="D761" s="62">
        <v>20.150077238226981</v>
      </c>
      <c r="E761" s="58">
        <v>68.760000000000005</v>
      </c>
    </row>
    <row r="762" spans="1:5" x14ac:dyDescent="0.35">
      <c r="A762" s="58">
        <v>1963.05</v>
      </c>
      <c r="B762" s="58">
        <v>1963.05</v>
      </c>
      <c r="C762" s="59">
        <v>23132</v>
      </c>
      <c r="D762" s="62">
        <v>20.507585864952613</v>
      </c>
      <c r="E762" s="58">
        <v>70.14</v>
      </c>
    </row>
    <row r="763" spans="1:5" x14ac:dyDescent="0.35">
      <c r="A763" s="58">
        <v>1963.06</v>
      </c>
      <c r="B763" s="58">
        <v>1963.06</v>
      </c>
      <c r="C763" s="59">
        <v>23163</v>
      </c>
      <c r="D763" s="62">
        <v>20.384149993840992</v>
      </c>
      <c r="E763" s="58">
        <v>70.11</v>
      </c>
    </row>
    <row r="764" spans="1:5" x14ac:dyDescent="0.35">
      <c r="A764" s="58">
        <v>1963.07</v>
      </c>
      <c r="B764" s="58">
        <v>1963.07</v>
      </c>
      <c r="C764" s="59">
        <v>23193</v>
      </c>
      <c r="D764" s="62">
        <v>19.969231885949636</v>
      </c>
      <c r="E764" s="58">
        <v>69.069999999999993</v>
      </c>
    </row>
    <row r="765" spans="1:5" x14ac:dyDescent="0.35">
      <c r="A765" s="58">
        <v>1963.08</v>
      </c>
      <c r="B765" s="58">
        <v>1963.08</v>
      </c>
      <c r="C765" s="59">
        <v>23224</v>
      </c>
      <c r="D765" s="62">
        <v>20.47263790052768</v>
      </c>
      <c r="E765" s="58">
        <v>70.98</v>
      </c>
    </row>
    <row r="766" spans="1:5" x14ac:dyDescent="0.35">
      <c r="A766" s="58">
        <v>1963.09</v>
      </c>
      <c r="B766" s="58">
        <v>1963.09</v>
      </c>
      <c r="C766" s="59">
        <v>23255</v>
      </c>
      <c r="D766" s="62">
        <v>20.960360090705105</v>
      </c>
      <c r="E766" s="58">
        <v>72.849999999999994</v>
      </c>
    </row>
    <row r="767" spans="1:5" x14ac:dyDescent="0.35">
      <c r="A767" s="58">
        <v>1963.1</v>
      </c>
      <c r="B767" s="58">
        <v>1963.1</v>
      </c>
      <c r="C767" s="59">
        <v>22981</v>
      </c>
      <c r="D767" s="62">
        <v>20.891344595411493</v>
      </c>
      <c r="E767" s="58">
        <v>73.03</v>
      </c>
    </row>
    <row r="768" spans="1:5" x14ac:dyDescent="0.35">
      <c r="A768" s="58">
        <v>1963.11</v>
      </c>
      <c r="B768" s="58">
        <v>1963.11</v>
      </c>
      <c r="C768" s="59">
        <v>23316</v>
      </c>
      <c r="D768" s="62">
        <v>20.720399335339707</v>
      </c>
      <c r="E768" s="58">
        <v>72.62</v>
      </c>
    </row>
    <row r="769" spans="1:5" x14ac:dyDescent="0.35">
      <c r="A769" s="58">
        <v>1963.12</v>
      </c>
      <c r="B769" s="58">
        <v>1963.12</v>
      </c>
      <c r="C769" s="59">
        <v>23346</v>
      </c>
      <c r="D769" s="62">
        <v>21.03859937673705</v>
      </c>
      <c r="E769" s="58">
        <v>74.17</v>
      </c>
    </row>
    <row r="770" spans="1:5" x14ac:dyDescent="0.35">
      <c r="A770" s="58">
        <v>1964.01</v>
      </c>
      <c r="B770" s="58">
        <v>1964.01</v>
      </c>
      <c r="C770" s="59">
        <v>23377</v>
      </c>
      <c r="D770" s="62">
        <v>21.627216196980925</v>
      </c>
      <c r="E770" s="58">
        <v>76.45</v>
      </c>
    </row>
    <row r="771" spans="1:5" x14ac:dyDescent="0.35">
      <c r="A771" s="58">
        <v>1964.02</v>
      </c>
      <c r="B771" s="58">
        <v>1964.02</v>
      </c>
      <c r="C771" s="59">
        <v>23408</v>
      </c>
      <c r="D771" s="62">
        <v>21.832670826710324</v>
      </c>
      <c r="E771" s="58">
        <v>77.39</v>
      </c>
    </row>
    <row r="772" spans="1:5" x14ac:dyDescent="0.35">
      <c r="A772" s="58">
        <v>1964.03</v>
      </c>
      <c r="B772" s="58">
        <v>1964.03</v>
      </c>
      <c r="C772" s="59">
        <v>23437</v>
      </c>
      <c r="D772" s="62">
        <v>22.167245585982638</v>
      </c>
      <c r="E772" s="58">
        <v>78.8</v>
      </c>
    </row>
    <row r="773" spans="1:5" x14ac:dyDescent="0.35">
      <c r="A773" s="58">
        <v>1964.04</v>
      </c>
      <c r="B773" s="58">
        <v>1964.04</v>
      </c>
      <c r="C773" s="59">
        <v>23468</v>
      </c>
      <c r="D773" s="62">
        <v>22.422192169737183</v>
      </c>
      <c r="E773" s="58">
        <v>79.94</v>
      </c>
    </row>
    <row r="774" spans="1:5" x14ac:dyDescent="0.35">
      <c r="A774" s="58">
        <v>1964.05</v>
      </c>
      <c r="B774" s="58">
        <v>1964.05</v>
      </c>
      <c r="C774" s="59">
        <v>23498</v>
      </c>
      <c r="D774" s="62">
        <v>22.57433076956384</v>
      </c>
      <c r="E774" s="58">
        <v>80.72</v>
      </c>
    </row>
    <row r="775" spans="1:5" x14ac:dyDescent="0.35">
      <c r="A775" s="58">
        <v>1964.06</v>
      </c>
      <c r="B775" s="58">
        <v>1964.06</v>
      </c>
      <c r="C775" s="59">
        <v>23529</v>
      </c>
      <c r="D775" s="62">
        <v>22.30028803608279</v>
      </c>
      <c r="E775" s="58">
        <v>80.239999999999995</v>
      </c>
    </row>
    <row r="776" spans="1:5" x14ac:dyDescent="0.35">
      <c r="A776" s="58">
        <v>1964.07</v>
      </c>
      <c r="B776" s="58">
        <v>1964.07</v>
      </c>
      <c r="C776" s="59">
        <v>23559</v>
      </c>
      <c r="D776" s="62">
        <v>22.984351845738395</v>
      </c>
      <c r="E776" s="58">
        <v>83.22</v>
      </c>
    </row>
    <row r="777" spans="1:5" x14ac:dyDescent="0.35">
      <c r="A777" s="58">
        <v>1964.08</v>
      </c>
      <c r="B777" s="58">
        <v>1964.08</v>
      </c>
      <c r="C777" s="59">
        <v>23590</v>
      </c>
      <c r="D777" s="62">
        <v>22.650407292938795</v>
      </c>
      <c r="E777" s="58">
        <v>82</v>
      </c>
    </row>
    <row r="778" spans="1:5" x14ac:dyDescent="0.35">
      <c r="A778" s="58">
        <v>1964.09</v>
      </c>
      <c r="B778" s="58">
        <v>1964.09</v>
      </c>
      <c r="C778" s="59">
        <v>23621</v>
      </c>
      <c r="D778" s="62">
        <v>22.892221984231693</v>
      </c>
      <c r="E778" s="58">
        <v>83.41</v>
      </c>
    </row>
    <row r="779" spans="1:5" x14ac:dyDescent="0.35">
      <c r="A779" s="58">
        <v>1964.1</v>
      </c>
      <c r="B779" s="58">
        <v>1964.1</v>
      </c>
      <c r="C779" s="59">
        <v>23346</v>
      </c>
      <c r="D779" s="62">
        <v>23.21215468067534</v>
      </c>
      <c r="E779" s="58">
        <v>84.85</v>
      </c>
    </row>
    <row r="780" spans="1:5" x14ac:dyDescent="0.35">
      <c r="A780" s="58">
        <v>1964.11</v>
      </c>
      <c r="B780" s="58">
        <v>1964.11</v>
      </c>
      <c r="C780" s="59">
        <v>23682</v>
      </c>
      <c r="D780" s="62">
        <v>23.225019793095818</v>
      </c>
      <c r="E780" s="58">
        <v>85.44</v>
      </c>
    </row>
    <row r="781" spans="1:5" x14ac:dyDescent="0.35">
      <c r="A781" s="58">
        <v>1964.12</v>
      </c>
      <c r="B781" s="58">
        <v>1964.12</v>
      </c>
      <c r="C781" s="59">
        <v>23712</v>
      </c>
      <c r="D781" s="62">
        <v>22.752984772787268</v>
      </c>
      <c r="E781" s="58">
        <v>83.96</v>
      </c>
    </row>
    <row r="782" spans="1:5" x14ac:dyDescent="0.35">
      <c r="A782" s="58">
        <v>1965.01</v>
      </c>
      <c r="B782" s="58">
        <v>1965.01</v>
      </c>
      <c r="C782" s="59">
        <v>23743</v>
      </c>
      <c r="D782" s="62">
        <v>23.269335081922463</v>
      </c>
      <c r="E782" s="58">
        <v>86.12</v>
      </c>
    </row>
    <row r="783" spans="1:5" x14ac:dyDescent="0.35">
      <c r="A783" s="58">
        <v>1965.02</v>
      </c>
      <c r="B783" s="58">
        <v>1965.02</v>
      </c>
      <c r="C783" s="59">
        <v>23774</v>
      </c>
      <c r="D783" s="62">
        <v>23.372068272751331</v>
      </c>
      <c r="E783" s="58">
        <v>86.75</v>
      </c>
    </row>
    <row r="784" spans="1:5" x14ac:dyDescent="0.35">
      <c r="A784" s="58">
        <v>1965.03</v>
      </c>
      <c r="B784" s="58">
        <v>1965.03</v>
      </c>
      <c r="C784" s="59">
        <v>23802</v>
      </c>
      <c r="D784" s="62">
        <v>23.253528200034843</v>
      </c>
      <c r="E784" s="58">
        <v>86.83</v>
      </c>
    </row>
    <row r="785" spans="1:5" x14ac:dyDescent="0.35">
      <c r="A785" s="58">
        <v>1965.04</v>
      </c>
      <c r="B785" s="58">
        <v>1965.04</v>
      </c>
      <c r="C785" s="59">
        <v>23833</v>
      </c>
      <c r="D785" s="62">
        <v>23.420551954771298</v>
      </c>
      <c r="E785" s="58">
        <v>87.97</v>
      </c>
    </row>
    <row r="786" spans="1:5" x14ac:dyDescent="0.35">
      <c r="A786" s="58">
        <v>1965.05</v>
      </c>
      <c r="B786" s="58">
        <v>1965.05</v>
      </c>
      <c r="C786" s="59">
        <v>23863</v>
      </c>
      <c r="D786" s="62">
        <v>23.708808308861951</v>
      </c>
      <c r="E786" s="58">
        <v>89.28</v>
      </c>
    </row>
    <row r="787" spans="1:5" x14ac:dyDescent="0.35">
      <c r="A787" s="58">
        <v>1965.06</v>
      </c>
      <c r="B787" s="58">
        <v>1965.06</v>
      </c>
      <c r="C787" s="59">
        <v>23894</v>
      </c>
      <c r="D787" s="62">
        <v>22.3853429864578</v>
      </c>
      <c r="E787" s="58">
        <v>85.04</v>
      </c>
    </row>
    <row r="788" spans="1:5" x14ac:dyDescent="0.35">
      <c r="A788" s="58">
        <v>1965.07</v>
      </c>
      <c r="B788" s="58">
        <v>1965.07</v>
      </c>
      <c r="C788" s="59">
        <v>23924</v>
      </c>
      <c r="D788" s="62">
        <v>22.300781712174437</v>
      </c>
      <c r="E788" s="58">
        <v>84.91</v>
      </c>
    </row>
    <row r="789" spans="1:5" x14ac:dyDescent="0.35">
      <c r="A789" s="58">
        <v>1965.08</v>
      </c>
      <c r="B789" s="58">
        <v>1965.08</v>
      </c>
      <c r="C789" s="59">
        <v>23955</v>
      </c>
      <c r="D789" s="62">
        <v>22.665971845964403</v>
      </c>
      <c r="E789" s="58">
        <v>86.49</v>
      </c>
    </row>
    <row r="790" spans="1:5" x14ac:dyDescent="0.35">
      <c r="A790" s="58">
        <v>1965.09</v>
      </c>
      <c r="B790" s="58">
        <v>1965.09</v>
      </c>
      <c r="C790" s="59">
        <v>23986</v>
      </c>
      <c r="D790" s="62">
        <v>23.374146831648638</v>
      </c>
      <c r="E790" s="58">
        <v>89.38</v>
      </c>
    </row>
    <row r="791" spans="1:5" x14ac:dyDescent="0.35">
      <c r="A791" s="58">
        <v>1965.1</v>
      </c>
      <c r="B791" s="58">
        <v>1965.1</v>
      </c>
      <c r="C791" s="59">
        <v>23712</v>
      </c>
      <c r="D791" s="62">
        <v>23.7757455233127</v>
      </c>
      <c r="E791" s="58">
        <v>91.39</v>
      </c>
    </row>
    <row r="792" spans="1:5" x14ac:dyDescent="0.35">
      <c r="A792" s="58">
        <v>1965.11</v>
      </c>
      <c r="B792" s="58">
        <v>1965.11</v>
      </c>
      <c r="C792" s="59">
        <v>24047</v>
      </c>
      <c r="D792" s="62">
        <v>23.925461156673734</v>
      </c>
      <c r="E792" s="58">
        <v>92.15</v>
      </c>
    </row>
    <row r="793" spans="1:5" x14ac:dyDescent="0.35">
      <c r="A793" s="58">
        <v>1965.12</v>
      </c>
      <c r="B793" s="58">
        <v>1965.12</v>
      </c>
      <c r="C793" s="59">
        <v>24077</v>
      </c>
      <c r="D793" s="62">
        <v>23.694111549106328</v>
      </c>
      <c r="E793" s="58">
        <v>91.73</v>
      </c>
    </row>
    <row r="794" spans="1:5" x14ac:dyDescent="0.35">
      <c r="A794" s="58">
        <v>1966.01</v>
      </c>
      <c r="B794" s="58">
        <v>1966.01</v>
      </c>
      <c r="C794" s="59">
        <v>24108</v>
      </c>
      <c r="D794" s="62">
        <v>24.058483388421756</v>
      </c>
      <c r="E794" s="58">
        <v>93.32</v>
      </c>
    </row>
    <row r="795" spans="1:5" x14ac:dyDescent="0.35">
      <c r="A795" s="58">
        <v>1966.02</v>
      </c>
      <c r="B795" s="58">
        <v>1966.02</v>
      </c>
      <c r="C795" s="59">
        <v>24139</v>
      </c>
      <c r="D795" s="62">
        <v>23.700027145579412</v>
      </c>
      <c r="E795" s="58">
        <v>92.69</v>
      </c>
    </row>
    <row r="796" spans="1:5" x14ac:dyDescent="0.35">
      <c r="A796" s="58">
        <v>1966.03</v>
      </c>
      <c r="B796" s="58">
        <v>1966.03</v>
      </c>
      <c r="C796" s="59">
        <v>24167</v>
      </c>
      <c r="D796" s="62">
        <v>22.611112582290009</v>
      </c>
      <c r="E796" s="58">
        <v>88.88</v>
      </c>
    </row>
    <row r="797" spans="1:5" x14ac:dyDescent="0.35">
      <c r="A797" s="58">
        <v>1966.04</v>
      </c>
      <c r="B797" s="58">
        <v>1966.04</v>
      </c>
      <c r="C797" s="59">
        <v>24198</v>
      </c>
      <c r="D797" s="62">
        <v>23.113696462615838</v>
      </c>
      <c r="E797" s="58">
        <v>91.6</v>
      </c>
    </row>
    <row r="798" spans="1:5" x14ac:dyDescent="0.35">
      <c r="A798" s="58">
        <v>1966.05</v>
      </c>
      <c r="B798" s="58">
        <v>1966.05</v>
      </c>
      <c r="C798" s="59">
        <v>24228</v>
      </c>
      <c r="D798" s="62">
        <v>21.852177976763102</v>
      </c>
      <c r="E798" s="58">
        <v>86.78</v>
      </c>
    </row>
    <row r="799" spans="1:5" x14ac:dyDescent="0.35">
      <c r="A799" s="58">
        <v>1966.06</v>
      </c>
      <c r="B799" s="58">
        <v>1966.06</v>
      </c>
      <c r="C799" s="59">
        <v>24259</v>
      </c>
      <c r="D799" s="62">
        <v>21.555253383226258</v>
      </c>
      <c r="E799" s="58">
        <v>86.06</v>
      </c>
    </row>
    <row r="800" spans="1:5" x14ac:dyDescent="0.35">
      <c r="A800" s="58">
        <v>1966.07</v>
      </c>
      <c r="B800" s="58">
        <v>1966.07</v>
      </c>
      <c r="C800" s="59">
        <v>24289</v>
      </c>
      <c r="D800" s="62">
        <v>21.381702007433425</v>
      </c>
      <c r="E800" s="58">
        <v>85.84</v>
      </c>
    </row>
    <row r="801" spans="1:5" x14ac:dyDescent="0.35">
      <c r="A801" s="58">
        <v>1966.08</v>
      </c>
      <c r="B801" s="58">
        <v>1966.08</v>
      </c>
      <c r="C801" s="59">
        <v>24320</v>
      </c>
      <c r="D801" s="62">
        <v>19.913903864009811</v>
      </c>
      <c r="E801" s="58">
        <v>80.650000000000006</v>
      </c>
    </row>
    <row r="802" spans="1:5" x14ac:dyDescent="0.35">
      <c r="A802" s="58">
        <v>1966.09</v>
      </c>
      <c r="B802" s="58">
        <v>1966.09</v>
      </c>
      <c r="C802" s="59">
        <v>24351</v>
      </c>
      <c r="D802" s="62">
        <v>19.161676250615013</v>
      </c>
      <c r="E802" s="58">
        <v>77.81</v>
      </c>
    </row>
    <row r="803" spans="1:5" x14ac:dyDescent="0.35">
      <c r="A803" s="58">
        <v>1966.1</v>
      </c>
      <c r="B803" s="58">
        <v>1966.1</v>
      </c>
      <c r="C803" s="59">
        <v>24077</v>
      </c>
      <c r="D803" s="62">
        <v>18.825409371315679</v>
      </c>
      <c r="E803" s="58">
        <v>77.13</v>
      </c>
    </row>
    <row r="804" spans="1:5" x14ac:dyDescent="0.35">
      <c r="A804" s="58">
        <v>1966.11</v>
      </c>
      <c r="B804" s="58">
        <v>1966.11</v>
      </c>
      <c r="C804" s="59">
        <v>24412</v>
      </c>
      <c r="D804" s="62">
        <v>19.711251211928971</v>
      </c>
      <c r="E804" s="58">
        <v>80.989999999999995</v>
      </c>
    </row>
    <row r="805" spans="1:5" x14ac:dyDescent="0.35">
      <c r="A805" s="58">
        <v>1966.12</v>
      </c>
      <c r="B805" s="58">
        <v>1966.12</v>
      </c>
      <c r="C805" s="59">
        <v>24442</v>
      </c>
      <c r="D805" s="62">
        <v>19.736473752791973</v>
      </c>
      <c r="E805" s="58">
        <v>81.33</v>
      </c>
    </row>
    <row r="806" spans="1:5" x14ac:dyDescent="0.35">
      <c r="A806" s="58">
        <v>1967.01</v>
      </c>
      <c r="B806" s="58">
        <v>1967.01</v>
      </c>
      <c r="C806" s="59">
        <v>24473</v>
      </c>
      <c r="D806" s="62">
        <v>20.432242125384281</v>
      </c>
      <c r="E806" s="58">
        <v>84.45</v>
      </c>
    </row>
    <row r="807" spans="1:5" x14ac:dyDescent="0.35">
      <c r="A807" s="58">
        <v>1967.02</v>
      </c>
      <c r="B807" s="58">
        <v>1967.02</v>
      </c>
      <c r="C807" s="59">
        <v>24504</v>
      </c>
      <c r="D807" s="62">
        <v>21.074443163678442</v>
      </c>
      <c r="E807" s="58">
        <v>87.36</v>
      </c>
    </row>
    <row r="808" spans="1:5" x14ac:dyDescent="0.35">
      <c r="A808" s="58">
        <v>1967.03</v>
      </c>
      <c r="B808" s="58">
        <v>1967.03</v>
      </c>
      <c r="C808" s="59">
        <v>24532</v>
      </c>
      <c r="D808" s="62">
        <v>21.4438986020191</v>
      </c>
      <c r="E808" s="58">
        <v>89.42</v>
      </c>
    </row>
    <row r="809" spans="1:5" x14ac:dyDescent="0.35">
      <c r="A809" s="58">
        <v>1967.04</v>
      </c>
      <c r="B809" s="58">
        <v>1967.04</v>
      </c>
      <c r="C809" s="59">
        <v>24563</v>
      </c>
      <c r="D809" s="62">
        <v>21.686025566746245</v>
      </c>
      <c r="E809" s="58">
        <v>90.96</v>
      </c>
    </row>
    <row r="810" spans="1:5" x14ac:dyDescent="0.35">
      <c r="A810" s="58">
        <v>1967.05</v>
      </c>
      <c r="B810" s="58">
        <v>1967.05</v>
      </c>
      <c r="C810" s="59">
        <v>24593</v>
      </c>
      <c r="D810" s="62">
        <v>21.948477389658407</v>
      </c>
      <c r="E810" s="58">
        <v>92.59</v>
      </c>
    </row>
    <row r="811" spans="1:5" x14ac:dyDescent="0.35">
      <c r="A811" s="58">
        <v>1967.06</v>
      </c>
      <c r="B811" s="58">
        <v>1967.06</v>
      </c>
      <c r="C811" s="59">
        <v>24624</v>
      </c>
      <c r="D811" s="62">
        <v>21.552097609793485</v>
      </c>
      <c r="E811" s="58">
        <v>91.43</v>
      </c>
    </row>
    <row r="812" spans="1:5" x14ac:dyDescent="0.35">
      <c r="A812" s="58">
        <v>1967.07</v>
      </c>
      <c r="B812" s="58">
        <v>1967.07</v>
      </c>
      <c r="C812" s="59">
        <v>24654</v>
      </c>
      <c r="D812" s="62">
        <v>21.804196245666368</v>
      </c>
      <c r="E812" s="58">
        <v>93.01</v>
      </c>
    </row>
    <row r="813" spans="1:5" x14ac:dyDescent="0.35">
      <c r="A813" s="58">
        <v>1967.08</v>
      </c>
      <c r="B813" s="58">
        <v>1967.08</v>
      </c>
      <c r="C813" s="59">
        <v>24685</v>
      </c>
      <c r="D813" s="62">
        <v>22.030627049126025</v>
      </c>
      <c r="E813" s="58">
        <v>94.49</v>
      </c>
    </row>
    <row r="814" spans="1:5" x14ac:dyDescent="0.35">
      <c r="A814" s="58">
        <v>1967.09</v>
      </c>
      <c r="B814" s="58">
        <v>1967.09</v>
      </c>
      <c r="C814" s="59">
        <v>24716</v>
      </c>
      <c r="D814" s="62">
        <v>22.219145488664793</v>
      </c>
      <c r="E814" s="58">
        <v>95.81</v>
      </c>
    </row>
    <row r="815" spans="1:5" x14ac:dyDescent="0.35">
      <c r="A815" s="58">
        <v>1967.1</v>
      </c>
      <c r="B815" s="58">
        <v>1967.1</v>
      </c>
      <c r="C815" s="59">
        <v>24442</v>
      </c>
      <c r="D815" s="62">
        <v>22.06819919418389</v>
      </c>
      <c r="E815" s="58">
        <v>95.66</v>
      </c>
    </row>
    <row r="816" spans="1:5" x14ac:dyDescent="0.35">
      <c r="A816" s="58">
        <v>1967.11</v>
      </c>
      <c r="B816" s="58">
        <v>1967.11</v>
      </c>
      <c r="C816" s="59">
        <v>24777</v>
      </c>
      <c r="D816" s="62">
        <v>21.263102968336288</v>
      </c>
      <c r="E816" s="58">
        <v>92.66</v>
      </c>
    </row>
    <row r="817" spans="1:5" x14ac:dyDescent="0.35">
      <c r="A817" s="58">
        <v>1967.12</v>
      </c>
      <c r="B817" s="58">
        <v>1967.12</v>
      </c>
      <c r="C817" s="59">
        <v>24807</v>
      </c>
      <c r="D817" s="62">
        <v>21.751597808723638</v>
      </c>
      <c r="E817" s="58">
        <v>95.3</v>
      </c>
    </row>
    <row r="818" spans="1:5" x14ac:dyDescent="0.35">
      <c r="A818" s="58">
        <v>1968.01</v>
      </c>
      <c r="B818" s="58">
        <v>1968.01</v>
      </c>
      <c r="C818" s="59">
        <v>24838</v>
      </c>
      <c r="D818" s="62">
        <v>21.511535896332184</v>
      </c>
      <c r="E818" s="58">
        <v>95.04</v>
      </c>
    </row>
    <row r="819" spans="1:5" x14ac:dyDescent="0.35">
      <c r="A819" s="58">
        <v>1968.02</v>
      </c>
      <c r="B819" s="58">
        <v>1968.02</v>
      </c>
      <c r="C819" s="59">
        <v>24869</v>
      </c>
      <c r="D819" s="62">
        <v>20.424992376214227</v>
      </c>
      <c r="E819" s="58">
        <v>90.75</v>
      </c>
    </row>
    <row r="820" spans="1:5" x14ac:dyDescent="0.35">
      <c r="A820" s="58">
        <v>1968.03</v>
      </c>
      <c r="B820" s="58">
        <v>1968.03</v>
      </c>
      <c r="C820" s="59">
        <v>24898</v>
      </c>
      <c r="D820" s="62">
        <v>19.9347113082957</v>
      </c>
      <c r="E820" s="58">
        <v>89.09</v>
      </c>
    </row>
    <row r="821" spans="1:5" x14ac:dyDescent="0.35">
      <c r="A821" s="58">
        <v>1968.04</v>
      </c>
      <c r="B821" s="58">
        <v>1968.04</v>
      </c>
      <c r="C821" s="59">
        <v>24929</v>
      </c>
      <c r="D821" s="62">
        <v>21.277356015671749</v>
      </c>
      <c r="E821" s="58">
        <v>95.67</v>
      </c>
    </row>
    <row r="822" spans="1:5" x14ac:dyDescent="0.35">
      <c r="A822" s="58">
        <v>1968.05</v>
      </c>
      <c r="B822" s="58">
        <v>1968.05</v>
      </c>
      <c r="C822" s="59">
        <v>24959</v>
      </c>
      <c r="D822" s="62">
        <v>21.630227142779876</v>
      </c>
      <c r="E822" s="58">
        <v>97.87</v>
      </c>
    </row>
    <row r="823" spans="1:5" x14ac:dyDescent="0.35">
      <c r="A823" s="58">
        <v>1968.06</v>
      </c>
      <c r="B823" s="58">
        <v>1968.06</v>
      </c>
      <c r="C823" s="59">
        <v>24990</v>
      </c>
      <c r="D823" s="62">
        <v>22.004623431346538</v>
      </c>
      <c r="E823" s="58">
        <v>100.5</v>
      </c>
    </row>
    <row r="824" spans="1:5" x14ac:dyDescent="0.35">
      <c r="A824" s="58">
        <v>1968.07</v>
      </c>
      <c r="B824" s="58">
        <v>1968.07</v>
      </c>
      <c r="C824" s="59">
        <v>25020</v>
      </c>
      <c r="D824" s="62">
        <v>21.753537415670948</v>
      </c>
      <c r="E824" s="58">
        <v>100.3</v>
      </c>
    </row>
    <row r="825" spans="1:5" x14ac:dyDescent="0.35">
      <c r="A825" s="58">
        <v>1968.08</v>
      </c>
      <c r="B825" s="58">
        <v>1968.08</v>
      </c>
      <c r="C825" s="59">
        <v>25051</v>
      </c>
      <c r="D825" s="62">
        <v>21.137766793617853</v>
      </c>
      <c r="E825" s="58">
        <v>98.11</v>
      </c>
    </row>
    <row r="826" spans="1:5" x14ac:dyDescent="0.35">
      <c r="A826" s="58">
        <v>1968.09</v>
      </c>
      <c r="B826" s="58">
        <v>1968.09</v>
      </c>
      <c r="C826" s="59">
        <v>25082</v>
      </c>
      <c r="D826" s="62">
        <v>21.680275633292929</v>
      </c>
      <c r="E826" s="58">
        <v>101.3</v>
      </c>
    </row>
    <row r="827" spans="1:5" x14ac:dyDescent="0.35">
      <c r="A827" s="58">
        <v>1968.1</v>
      </c>
      <c r="B827" s="58">
        <v>1968.1</v>
      </c>
      <c r="C827" s="59">
        <v>24807</v>
      </c>
      <c r="D827" s="62">
        <v>22.004606927956889</v>
      </c>
      <c r="E827" s="58">
        <v>103.8</v>
      </c>
    </row>
    <row r="828" spans="1:5" x14ac:dyDescent="0.35">
      <c r="A828" s="58">
        <v>1968.11</v>
      </c>
      <c r="B828" s="58">
        <v>1968.11</v>
      </c>
      <c r="C828" s="59">
        <v>25143</v>
      </c>
      <c r="D828" s="62">
        <v>22.195529227158158</v>
      </c>
      <c r="E828" s="58">
        <v>105.4</v>
      </c>
    </row>
    <row r="829" spans="1:5" x14ac:dyDescent="0.35">
      <c r="A829" s="58">
        <v>1968.12</v>
      </c>
      <c r="B829" s="58">
        <v>1968.12</v>
      </c>
      <c r="C829" s="59">
        <v>25173</v>
      </c>
      <c r="D829" s="62">
        <v>22.27787299543489</v>
      </c>
      <c r="E829" s="58">
        <v>106.5</v>
      </c>
    </row>
    <row r="830" spans="1:5" x14ac:dyDescent="0.35">
      <c r="A830" s="58">
        <v>1969.01</v>
      </c>
      <c r="B830" s="58">
        <v>1969.01</v>
      </c>
      <c r="C830" s="59">
        <v>25204</v>
      </c>
      <c r="D830" s="62">
        <v>21.194968072847157</v>
      </c>
      <c r="E830" s="58">
        <v>102</v>
      </c>
    </row>
    <row r="831" spans="1:5" x14ac:dyDescent="0.35">
      <c r="A831" s="58">
        <v>1969.02</v>
      </c>
      <c r="B831" s="58">
        <v>1969.02</v>
      </c>
      <c r="C831" s="59">
        <v>25235</v>
      </c>
      <c r="D831" s="62">
        <v>20.895729901987242</v>
      </c>
      <c r="E831" s="58">
        <v>101.5</v>
      </c>
    </row>
    <row r="832" spans="1:5" x14ac:dyDescent="0.35">
      <c r="A832" s="58">
        <v>1969.03</v>
      </c>
      <c r="B832" s="58">
        <v>1969.03</v>
      </c>
      <c r="C832" s="59">
        <v>25263</v>
      </c>
      <c r="D832" s="62">
        <v>20.202287616481659</v>
      </c>
      <c r="E832" s="58">
        <v>99.3</v>
      </c>
    </row>
    <row r="833" spans="1:5" x14ac:dyDescent="0.35">
      <c r="A833" s="58">
        <v>1969.04</v>
      </c>
      <c r="B833" s="58">
        <v>1969.04</v>
      </c>
      <c r="C833" s="59">
        <v>25294</v>
      </c>
      <c r="D833" s="62">
        <v>20.428608081932165</v>
      </c>
      <c r="E833" s="58">
        <v>101.3</v>
      </c>
    </row>
    <row r="834" spans="1:5" x14ac:dyDescent="0.35">
      <c r="A834" s="58">
        <v>1969.05</v>
      </c>
      <c r="B834" s="58">
        <v>1969.05</v>
      </c>
      <c r="C834" s="59">
        <v>25324</v>
      </c>
      <c r="D834" s="62">
        <v>20.972258271972102</v>
      </c>
      <c r="E834" s="58">
        <v>104.6</v>
      </c>
    </row>
    <row r="835" spans="1:5" x14ac:dyDescent="0.35">
      <c r="A835" s="58">
        <v>1969.06</v>
      </c>
      <c r="B835" s="58">
        <v>1969.06</v>
      </c>
      <c r="C835" s="59">
        <v>25355</v>
      </c>
      <c r="D835" s="62">
        <v>19.713341583757636</v>
      </c>
      <c r="E835" s="58">
        <v>99.14</v>
      </c>
    </row>
    <row r="836" spans="1:5" x14ac:dyDescent="0.35">
      <c r="A836" s="58">
        <v>1969.07</v>
      </c>
      <c r="B836" s="58">
        <v>1969.07</v>
      </c>
      <c r="C836" s="59">
        <v>25385</v>
      </c>
      <c r="D836" s="62">
        <v>18.681708207192766</v>
      </c>
      <c r="E836" s="58">
        <v>94.71</v>
      </c>
    </row>
    <row r="837" spans="1:5" x14ac:dyDescent="0.35">
      <c r="A837" s="58">
        <v>1969.08</v>
      </c>
      <c r="B837" s="58">
        <v>1969.08</v>
      </c>
      <c r="C837" s="59">
        <v>25416</v>
      </c>
      <c r="D837" s="62">
        <v>18.429515590207746</v>
      </c>
      <c r="E837" s="58">
        <v>94.18</v>
      </c>
    </row>
    <row r="838" spans="1:5" x14ac:dyDescent="0.35">
      <c r="A838" s="58">
        <v>1969.09</v>
      </c>
      <c r="B838" s="58">
        <v>1969.09</v>
      </c>
      <c r="C838" s="59">
        <v>25447</v>
      </c>
      <c r="D838" s="62">
        <v>18.398046344676978</v>
      </c>
      <c r="E838" s="58">
        <v>94.51</v>
      </c>
    </row>
    <row r="839" spans="1:5" x14ac:dyDescent="0.35">
      <c r="A839" s="58">
        <v>1969.1</v>
      </c>
      <c r="B839" s="58">
        <v>1969.1</v>
      </c>
      <c r="C839" s="59">
        <v>25173</v>
      </c>
      <c r="D839" s="62">
        <v>18.44866203181536</v>
      </c>
      <c r="E839" s="58">
        <v>95.52</v>
      </c>
    </row>
    <row r="840" spans="1:5" x14ac:dyDescent="0.35">
      <c r="A840" s="58">
        <v>1969.11</v>
      </c>
      <c r="B840" s="58">
        <v>1969.11</v>
      </c>
      <c r="C840" s="59">
        <v>25508</v>
      </c>
      <c r="D840" s="62">
        <v>18.437760084691043</v>
      </c>
      <c r="E840" s="58">
        <v>96.21</v>
      </c>
    </row>
    <row r="841" spans="1:5" x14ac:dyDescent="0.35">
      <c r="A841" s="58">
        <v>1969.12</v>
      </c>
      <c r="B841" s="58">
        <v>1969.12</v>
      </c>
      <c r="C841" s="59">
        <v>25538</v>
      </c>
      <c r="D841" s="62">
        <v>17.326929913742688</v>
      </c>
      <c r="E841" s="58">
        <v>91.11</v>
      </c>
    </row>
    <row r="842" spans="1:5" x14ac:dyDescent="0.35">
      <c r="A842" s="58">
        <v>1970.01</v>
      </c>
      <c r="B842" s="58">
        <v>1970.01</v>
      </c>
      <c r="C842" s="59">
        <v>25569</v>
      </c>
      <c r="D842" s="62">
        <v>17.090541395140207</v>
      </c>
      <c r="E842" s="58">
        <v>90.31</v>
      </c>
    </row>
    <row r="843" spans="1:5" x14ac:dyDescent="0.35">
      <c r="A843" s="58">
        <v>1970.02</v>
      </c>
      <c r="B843" s="58">
        <v>1970.02</v>
      </c>
      <c r="C843" s="59">
        <v>25600</v>
      </c>
      <c r="D843" s="62">
        <v>16.372586787159854</v>
      </c>
      <c r="E843" s="58">
        <v>87.16</v>
      </c>
    </row>
    <row r="844" spans="1:5" x14ac:dyDescent="0.35">
      <c r="A844" s="58">
        <v>1970.03</v>
      </c>
      <c r="B844" s="58">
        <v>1970.03</v>
      </c>
      <c r="C844" s="59">
        <v>25628</v>
      </c>
      <c r="D844" s="62">
        <v>16.531690813943619</v>
      </c>
      <c r="E844" s="58">
        <v>88.65</v>
      </c>
    </row>
    <row r="845" spans="1:5" x14ac:dyDescent="0.35">
      <c r="A845" s="58">
        <v>1970.04</v>
      </c>
      <c r="B845" s="58">
        <v>1970.04</v>
      </c>
      <c r="C845" s="59">
        <v>25659</v>
      </c>
      <c r="D845" s="62">
        <v>15.873067819354061</v>
      </c>
      <c r="E845" s="58">
        <v>85.95</v>
      </c>
    </row>
    <row r="846" spans="1:5" x14ac:dyDescent="0.35">
      <c r="A846" s="58">
        <v>1970.05</v>
      </c>
      <c r="B846" s="58">
        <v>1970.05</v>
      </c>
      <c r="C846" s="59">
        <v>25689</v>
      </c>
      <c r="D846" s="62">
        <v>13.983836060789194</v>
      </c>
      <c r="E846" s="58">
        <v>76.06</v>
      </c>
    </row>
    <row r="847" spans="1:5" x14ac:dyDescent="0.35">
      <c r="A847" s="58">
        <v>1970.06</v>
      </c>
      <c r="B847" s="58">
        <v>1970.06</v>
      </c>
      <c r="C847" s="59">
        <v>25720</v>
      </c>
      <c r="D847" s="62">
        <v>13.799691797725185</v>
      </c>
      <c r="E847" s="58">
        <v>75.59</v>
      </c>
    </row>
    <row r="848" spans="1:5" x14ac:dyDescent="0.35">
      <c r="A848" s="58">
        <v>1970.07</v>
      </c>
      <c r="B848" s="58">
        <v>1970.07</v>
      </c>
      <c r="C848" s="59">
        <v>25750</v>
      </c>
      <c r="D848" s="62">
        <v>13.726499744359774</v>
      </c>
      <c r="E848" s="58">
        <v>75.72</v>
      </c>
    </row>
    <row r="849" spans="1:5" x14ac:dyDescent="0.35">
      <c r="A849" s="58">
        <v>1970.08</v>
      </c>
      <c r="B849" s="58">
        <v>1970.08</v>
      </c>
      <c r="C849" s="59">
        <v>25781</v>
      </c>
      <c r="D849" s="62">
        <v>14.100456516815452</v>
      </c>
      <c r="E849" s="58">
        <v>77.92</v>
      </c>
    </row>
    <row r="850" spans="1:5" x14ac:dyDescent="0.35">
      <c r="A850" s="58">
        <v>1970.09</v>
      </c>
      <c r="B850" s="58">
        <v>1970.09</v>
      </c>
      <c r="C850" s="59">
        <v>25812</v>
      </c>
      <c r="D850" s="62">
        <v>14.842661145242227</v>
      </c>
      <c r="E850" s="58">
        <v>82.58</v>
      </c>
    </row>
    <row r="851" spans="1:5" x14ac:dyDescent="0.35">
      <c r="A851" s="58">
        <v>1970.1</v>
      </c>
      <c r="B851" s="58" t="s">
        <v>59</v>
      </c>
      <c r="C851" s="59">
        <v>25842</v>
      </c>
      <c r="D851" s="62">
        <v>15.06418540408964</v>
      </c>
      <c r="E851" s="58">
        <v>84.37</v>
      </c>
    </row>
    <row r="852" spans="1:5" x14ac:dyDescent="0.35">
      <c r="A852" s="58">
        <v>1970.11</v>
      </c>
      <c r="B852" s="58">
        <v>1970.11</v>
      </c>
      <c r="C852" s="59">
        <v>25873</v>
      </c>
      <c r="D852" s="62">
        <v>14.950761908791739</v>
      </c>
      <c r="E852" s="58">
        <v>84.28</v>
      </c>
    </row>
    <row r="853" spans="1:5" x14ac:dyDescent="0.35">
      <c r="A853" s="58">
        <v>1970.12</v>
      </c>
      <c r="B853" s="58">
        <v>1970.12</v>
      </c>
      <c r="C853" s="59">
        <v>25903</v>
      </c>
      <c r="D853" s="62">
        <v>15.873840687205751</v>
      </c>
      <c r="E853" s="58">
        <v>90.05</v>
      </c>
    </row>
    <row r="854" spans="1:5" x14ac:dyDescent="0.35">
      <c r="A854" s="58">
        <v>1971.01</v>
      </c>
      <c r="B854" s="58">
        <v>1971.01</v>
      </c>
      <c r="C854" s="59">
        <v>25934</v>
      </c>
      <c r="D854" s="62">
        <v>16.461793943491951</v>
      </c>
      <c r="E854" s="58">
        <v>93.49</v>
      </c>
    </row>
    <row r="855" spans="1:5" x14ac:dyDescent="0.35">
      <c r="A855" s="58">
        <v>1971.02</v>
      </c>
      <c r="B855" s="58">
        <v>1971.02</v>
      </c>
      <c r="C855" s="59">
        <v>25965</v>
      </c>
      <c r="D855" s="62">
        <v>17.034534781502138</v>
      </c>
      <c r="E855" s="58">
        <v>97.11</v>
      </c>
    </row>
    <row r="856" spans="1:5" x14ac:dyDescent="0.35">
      <c r="A856" s="58">
        <v>1971.03</v>
      </c>
      <c r="B856" s="58">
        <v>1971.03</v>
      </c>
      <c r="C856" s="59">
        <v>25993</v>
      </c>
      <c r="D856" s="62">
        <v>17.402902607188892</v>
      </c>
      <c r="E856" s="58">
        <v>99.6</v>
      </c>
    </row>
    <row r="857" spans="1:5" x14ac:dyDescent="0.35">
      <c r="A857" s="58">
        <v>1971.04</v>
      </c>
      <c r="B857" s="58">
        <v>1971.04</v>
      </c>
      <c r="C857" s="59">
        <v>26024</v>
      </c>
      <c r="D857" s="62">
        <v>17.92411044795962</v>
      </c>
      <c r="E857" s="58">
        <v>103</v>
      </c>
    </row>
    <row r="858" spans="1:5" x14ac:dyDescent="0.35">
      <c r="A858" s="58">
        <v>1971.05</v>
      </c>
      <c r="B858" s="58">
        <v>1971.05</v>
      </c>
      <c r="C858" s="59">
        <v>26054</v>
      </c>
      <c r="D858" s="62">
        <v>17.564153279699394</v>
      </c>
      <c r="E858" s="58">
        <v>101.6</v>
      </c>
    </row>
    <row r="859" spans="1:5" x14ac:dyDescent="0.35">
      <c r="A859" s="58">
        <v>1971.06</v>
      </c>
      <c r="B859" s="58">
        <v>1971.06</v>
      </c>
      <c r="C859" s="59">
        <v>26085</v>
      </c>
      <c r="D859" s="62">
        <v>17.083166880070713</v>
      </c>
      <c r="E859" s="58">
        <v>99.72</v>
      </c>
    </row>
    <row r="860" spans="1:5" x14ac:dyDescent="0.35">
      <c r="A860" s="58">
        <v>1971.07</v>
      </c>
      <c r="B860" s="58">
        <v>1971.07</v>
      </c>
      <c r="C860" s="59">
        <v>26115</v>
      </c>
      <c r="D860" s="62">
        <v>16.889414708693366</v>
      </c>
      <c r="E860" s="58">
        <v>99</v>
      </c>
    </row>
    <row r="861" spans="1:5" x14ac:dyDescent="0.35">
      <c r="A861" s="58">
        <v>1971.08</v>
      </c>
      <c r="B861" s="58">
        <v>1971.08</v>
      </c>
      <c r="C861" s="59">
        <v>26146</v>
      </c>
      <c r="D861" s="62">
        <v>16.519449443051574</v>
      </c>
      <c r="E861" s="58">
        <v>97.24</v>
      </c>
    </row>
    <row r="862" spans="1:5" x14ac:dyDescent="0.35">
      <c r="A862" s="58">
        <v>1971.09</v>
      </c>
      <c r="B862" s="58">
        <v>1971.09</v>
      </c>
      <c r="C862" s="59">
        <v>26177</v>
      </c>
      <c r="D862" s="62">
        <v>16.856792547836008</v>
      </c>
      <c r="E862" s="58">
        <v>99.4</v>
      </c>
    </row>
    <row r="863" spans="1:5" x14ac:dyDescent="0.35">
      <c r="A863" s="58">
        <v>1971.1</v>
      </c>
      <c r="B863" s="58">
        <v>1971.1</v>
      </c>
      <c r="C863" s="59">
        <v>25903</v>
      </c>
      <c r="D863" s="62">
        <v>16.428862709159482</v>
      </c>
      <c r="E863" s="58">
        <v>97.29</v>
      </c>
    </row>
    <row r="864" spans="1:5" x14ac:dyDescent="0.35">
      <c r="A864" s="58">
        <v>1971.11</v>
      </c>
      <c r="B864" s="58">
        <v>1971.11</v>
      </c>
      <c r="C864" s="59">
        <v>26238</v>
      </c>
      <c r="D864" s="62">
        <v>15.638712654326651</v>
      </c>
      <c r="E864" s="58">
        <v>92.78</v>
      </c>
    </row>
    <row r="865" spans="1:5" x14ac:dyDescent="0.35">
      <c r="A865" s="58">
        <v>1971.12</v>
      </c>
      <c r="B865" s="58">
        <v>1971.12</v>
      </c>
      <c r="C865" s="59">
        <v>26268</v>
      </c>
      <c r="D865" s="62">
        <v>16.603557212925342</v>
      </c>
      <c r="E865" s="58">
        <v>99.17</v>
      </c>
    </row>
    <row r="866" spans="1:5" x14ac:dyDescent="0.35">
      <c r="A866" s="58">
        <v>1972.01</v>
      </c>
      <c r="B866" s="58">
        <v>1972.01</v>
      </c>
      <c r="C866" s="59">
        <v>26299</v>
      </c>
      <c r="D866" s="62">
        <v>17.262996797035179</v>
      </c>
      <c r="E866" s="58">
        <v>103.3</v>
      </c>
    </row>
    <row r="867" spans="1:5" x14ac:dyDescent="0.35">
      <c r="A867" s="58">
        <v>1972.02</v>
      </c>
      <c r="B867" s="58">
        <v>1972.02</v>
      </c>
      <c r="C867" s="59">
        <v>26330</v>
      </c>
      <c r="D867" s="62">
        <v>17.464147605486176</v>
      </c>
      <c r="E867" s="58">
        <v>105.2</v>
      </c>
    </row>
    <row r="868" spans="1:5" x14ac:dyDescent="0.35">
      <c r="A868" s="58">
        <v>1972.03</v>
      </c>
      <c r="B868" s="58">
        <v>1972.03</v>
      </c>
      <c r="C868" s="59">
        <v>26359</v>
      </c>
      <c r="D868" s="62">
        <v>17.805643849614949</v>
      </c>
      <c r="E868" s="58">
        <v>107.7</v>
      </c>
    </row>
    <row r="869" spans="1:5" x14ac:dyDescent="0.35">
      <c r="A869" s="58">
        <v>1972.04</v>
      </c>
      <c r="B869" s="58">
        <v>1972.04</v>
      </c>
      <c r="C869" s="59">
        <v>26390</v>
      </c>
      <c r="D869" s="62">
        <v>17.915161678498304</v>
      </c>
      <c r="E869" s="58">
        <v>108.8</v>
      </c>
    </row>
    <row r="870" spans="1:5" x14ac:dyDescent="0.35">
      <c r="A870" s="58">
        <v>1972.05</v>
      </c>
      <c r="B870" s="58">
        <v>1972.05</v>
      </c>
      <c r="C870" s="59">
        <v>26420</v>
      </c>
      <c r="D870" s="62">
        <v>17.66264620037256</v>
      </c>
      <c r="E870" s="58">
        <v>107.7</v>
      </c>
    </row>
    <row r="871" spans="1:5" x14ac:dyDescent="0.35">
      <c r="A871" s="58">
        <v>1972.06</v>
      </c>
      <c r="B871" s="58">
        <v>1972.06</v>
      </c>
      <c r="C871" s="59">
        <v>26451</v>
      </c>
      <c r="D871" s="62">
        <v>17.640857315740256</v>
      </c>
      <c r="E871" s="58">
        <v>108</v>
      </c>
    </row>
    <row r="872" spans="1:5" x14ac:dyDescent="0.35">
      <c r="A872" s="58">
        <v>1972.07</v>
      </c>
      <c r="B872" s="58">
        <v>1972.07</v>
      </c>
      <c r="C872" s="59">
        <v>26481</v>
      </c>
      <c r="D872" s="62">
        <v>17.39869003113818</v>
      </c>
      <c r="E872" s="58">
        <v>107.2</v>
      </c>
    </row>
    <row r="873" spans="1:5" x14ac:dyDescent="0.35">
      <c r="A873" s="58">
        <v>1972.08</v>
      </c>
      <c r="B873" s="58">
        <v>1972.08</v>
      </c>
      <c r="C873" s="59">
        <v>26512</v>
      </c>
      <c r="D873" s="62">
        <v>17.943404688029812</v>
      </c>
      <c r="E873" s="58">
        <v>111</v>
      </c>
    </row>
    <row r="874" spans="1:5" x14ac:dyDescent="0.35">
      <c r="A874" s="58">
        <v>1972.09</v>
      </c>
      <c r="B874" s="58">
        <v>1972.09</v>
      </c>
      <c r="C874" s="59">
        <v>26543</v>
      </c>
      <c r="D874" s="62">
        <v>17.613854552912123</v>
      </c>
      <c r="E874" s="58">
        <v>109.4</v>
      </c>
    </row>
    <row r="875" spans="1:5" x14ac:dyDescent="0.35">
      <c r="A875" s="58">
        <v>1972.1</v>
      </c>
      <c r="B875" s="58">
        <v>1972.1</v>
      </c>
      <c r="C875" s="59">
        <v>26268</v>
      </c>
      <c r="D875" s="62">
        <v>17.533183854158565</v>
      </c>
      <c r="E875" s="58">
        <v>109.6</v>
      </c>
    </row>
    <row r="876" spans="1:5" x14ac:dyDescent="0.35">
      <c r="A876" s="58">
        <v>1972.11</v>
      </c>
      <c r="B876" s="58">
        <v>1972.11</v>
      </c>
      <c r="C876" s="59">
        <v>26604</v>
      </c>
      <c r="D876" s="62">
        <v>18.338894714968067</v>
      </c>
      <c r="E876" s="58">
        <v>115.1</v>
      </c>
    </row>
    <row r="877" spans="1:5" x14ac:dyDescent="0.35">
      <c r="A877" s="58">
        <v>1972.12</v>
      </c>
      <c r="B877" s="58">
        <v>1972.12</v>
      </c>
      <c r="C877" s="59">
        <v>26634</v>
      </c>
      <c r="D877" s="62">
        <v>18.645719442073688</v>
      </c>
      <c r="E877" s="58">
        <v>117.5</v>
      </c>
    </row>
    <row r="878" spans="1:5" x14ac:dyDescent="0.35">
      <c r="A878" s="58">
        <v>1973.01</v>
      </c>
      <c r="B878" s="58">
        <v>1973.01</v>
      </c>
      <c r="C878" s="59">
        <v>26665</v>
      </c>
      <c r="D878" s="62">
        <v>18.71253046730244</v>
      </c>
      <c r="E878" s="58">
        <v>118.4</v>
      </c>
    </row>
    <row r="879" spans="1:5" x14ac:dyDescent="0.35">
      <c r="A879" s="58">
        <v>1973.02</v>
      </c>
      <c r="B879" s="58">
        <v>1973.02</v>
      </c>
      <c r="C879" s="59">
        <v>26696</v>
      </c>
      <c r="D879" s="62">
        <v>17.889889599193758</v>
      </c>
      <c r="E879" s="58">
        <v>114.2</v>
      </c>
    </row>
    <row r="880" spans="1:5" x14ac:dyDescent="0.35">
      <c r="A880" s="58">
        <v>1973.03</v>
      </c>
      <c r="B880" s="58">
        <v>1973.03</v>
      </c>
      <c r="C880" s="59">
        <v>26724</v>
      </c>
      <c r="D880" s="62">
        <v>17.412142058290339</v>
      </c>
      <c r="E880" s="58">
        <v>112.4</v>
      </c>
    </row>
    <row r="881" spans="1:5" x14ac:dyDescent="0.35">
      <c r="A881" s="58">
        <v>1973.04</v>
      </c>
      <c r="B881" s="58">
        <v>1973.04</v>
      </c>
      <c r="C881" s="59">
        <v>26755</v>
      </c>
      <c r="D881" s="62">
        <v>16.935740066050826</v>
      </c>
      <c r="E881" s="58">
        <v>110.3</v>
      </c>
    </row>
    <row r="882" spans="1:5" x14ac:dyDescent="0.35">
      <c r="A882" s="58">
        <v>1973.05</v>
      </c>
      <c r="B882" s="58">
        <v>1973.05</v>
      </c>
      <c r="C882" s="59">
        <v>26785</v>
      </c>
      <c r="D882" s="62">
        <v>16.31433875966858</v>
      </c>
      <c r="E882" s="58">
        <v>107.2</v>
      </c>
    </row>
    <row r="883" spans="1:5" x14ac:dyDescent="0.35">
      <c r="A883" s="58">
        <v>1973.06</v>
      </c>
      <c r="B883" s="58">
        <v>1973.06</v>
      </c>
      <c r="C883" s="59">
        <v>26816</v>
      </c>
      <c r="D883" s="62">
        <v>15.808323047681981</v>
      </c>
      <c r="E883" s="58">
        <v>104.8</v>
      </c>
    </row>
    <row r="884" spans="1:5" x14ac:dyDescent="0.35">
      <c r="A884" s="58">
        <v>1973.07</v>
      </c>
      <c r="B884" s="58">
        <v>1973.07</v>
      </c>
      <c r="C884" s="59">
        <v>26846</v>
      </c>
      <c r="D884" s="62">
        <v>15.889518573988786</v>
      </c>
      <c r="E884" s="58">
        <v>105.8</v>
      </c>
    </row>
    <row r="885" spans="1:5" x14ac:dyDescent="0.35">
      <c r="A885" s="58">
        <v>1973.08</v>
      </c>
      <c r="B885" s="58">
        <v>1973.08</v>
      </c>
      <c r="C885" s="59">
        <v>26877</v>
      </c>
      <c r="D885" s="62">
        <v>15.278501094706121</v>
      </c>
      <c r="E885" s="58">
        <v>103.8</v>
      </c>
    </row>
    <row r="886" spans="1:5" x14ac:dyDescent="0.35">
      <c r="A886" s="58">
        <v>1973.09</v>
      </c>
      <c r="B886" s="58">
        <v>1973.09</v>
      </c>
      <c r="C886" s="59">
        <v>26908</v>
      </c>
      <c r="D886" s="62">
        <v>15.475308601805564</v>
      </c>
      <c r="E886" s="58">
        <v>105.6</v>
      </c>
    </row>
    <row r="887" spans="1:5" x14ac:dyDescent="0.35">
      <c r="A887" s="58">
        <v>1973.1</v>
      </c>
      <c r="B887" s="58">
        <v>1973.1</v>
      </c>
      <c r="C887" s="59">
        <v>26634</v>
      </c>
      <c r="D887" s="62">
        <v>15.913516308933383</v>
      </c>
      <c r="E887" s="58">
        <v>109.8</v>
      </c>
    </row>
    <row r="888" spans="1:5" x14ac:dyDescent="0.35">
      <c r="A888" s="58">
        <v>1973.11</v>
      </c>
      <c r="B888" s="58">
        <v>1973.11</v>
      </c>
      <c r="C888" s="59">
        <v>26969</v>
      </c>
      <c r="D888" s="62">
        <v>14.65184515971057</v>
      </c>
      <c r="E888" s="58">
        <v>102</v>
      </c>
    </row>
    <row r="889" spans="1:5" x14ac:dyDescent="0.35">
      <c r="A889" s="58">
        <v>1973.12</v>
      </c>
      <c r="B889" s="58">
        <v>1973.12</v>
      </c>
      <c r="C889" s="59">
        <v>26999</v>
      </c>
      <c r="D889" s="62">
        <v>13.49332968620589</v>
      </c>
      <c r="E889" s="58">
        <v>94.78</v>
      </c>
    </row>
    <row r="890" spans="1:5" x14ac:dyDescent="0.35">
      <c r="A890" s="58">
        <v>1974.01</v>
      </c>
      <c r="B890" s="58">
        <v>1974.01</v>
      </c>
      <c r="C890" s="59">
        <v>27030</v>
      </c>
      <c r="D890" s="62">
        <v>13.530721892513954</v>
      </c>
      <c r="E890" s="58">
        <v>96.11</v>
      </c>
    </row>
    <row r="891" spans="1:5" x14ac:dyDescent="0.35">
      <c r="A891" s="58">
        <v>1974.02</v>
      </c>
      <c r="B891" s="58">
        <v>1974.02</v>
      </c>
      <c r="C891" s="59">
        <v>27061</v>
      </c>
      <c r="D891" s="62">
        <v>12.95732128020539</v>
      </c>
      <c r="E891" s="58">
        <v>93.45</v>
      </c>
    </row>
    <row r="892" spans="1:5" x14ac:dyDescent="0.35">
      <c r="A892" s="58">
        <v>1974.03</v>
      </c>
      <c r="B892" s="58">
        <v>1974.03</v>
      </c>
      <c r="C892" s="59">
        <v>27089</v>
      </c>
      <c r="D892" s="62">
        <v>13.310364239140164</v>
      </c>
      <c r="E892" s="58">
        <v>97.44</v>
      </c>
    </row>
    <row r="893" spans="1:5" x14ac:dyDescent="0.35">
      <c r="A893" s="58">
        <v>1974.04</v>
      </c>
      <c r="B893" s="58">
        <v>1974.04</v>
      </c>
      <c r="C893" s="59">
        <v>27120</v>
      </c>
      <c r="D893" s="62">
        <v>12.550411048540907</v>
      </c>
      <c r="E893" s="58">
        <v>92.46</v>
      </c>
    </row>
    <row r="894" spans="1:5" x14ac:dyDescent="0.35">
      <c r="A894" s="58">
        <v>1974.05</v>
      </c>
      <c r="B894" s="58">
        <v>1974.05</v>
      </c>
      <c r="C894" s="59">
        <v>27150</v>
      </c>
      <c r="D894" s="62">
        <v>11.995436947329662</v>
      </c>
      <c r="E894" s="58">
        <v>89.67</v>
      </c>
    </row>
    <row r="895" spans="1:5" x14ac:dyDescent="0.35">
      <c r="A895" s="58">
        <v>1974.06</v>
      </c>
      <c r="B895" s="58">
        <v>1974.06</v>
      </c>
      <c r="C895" s="59">
        <v>27181</v>
      </c>
      <c r="D895" s="62">
        <v>11.888498820078999</v>
      </c>
      <c r="E895" s="58">
        <v>89.79</v>
      </c>
    </row>
    <row r="896" spans="1:5" x14ac:dyDescent="0.35">
      <c r="A896" s="58">
        <v>1974.07</v>
      </c>
      <c r="B896" s="58">
        <v>1974.07</v>
      </c>
      <c r="C896" s="59">
        <v>27211</v>
      </c>
      <c r="D896" s="62">
        <v>10.394141805327054</v>
      </c>
      <c r="E896" s="58">
        <v>79.31</v>
      </c>
    </row>
    <row r="897" spans="1:5" x14ac:dyDescent="0.35">
      <c r="A897" s="58">
        <v>1974.08</v>
      </c>
      <c r="B897" s="58">
        <v>1974.08</v>
      </c>
      <c r="C897" s="59">
        <v>27242</v>
      </c>
      <c r="D897" s="62">
        <v>9.8241957231412016</v>
      </c>
      <c r="E897" s="58">
        <v>76.03</v>
      </c>
    </row>
    <row r="898" spans="1:5" x14ac:dyDescent="0.35">
      <c r="A898" s="58">
        <v>1974.09</v>
      </c>
      <c r="B898" s="58">
        <v>1974.09</v>
      </c>
      <c r="C898" s="59">
        <v>27273</v>
      </c>
      <c r="D898" s="62">
        <v>8.6804213056463375</v>
      </c>
      <c r="E898" s="58">
        <v>68.12</v>
      </c>
    </row>
    <row r="899" spans="1:5" x14ac:dyDescent="0.35">
      <c r="A899" s="58">
        <v>1974.1</v>
      </c>
      <c r="B899" s="58">
        <v>1974.1</v>
      </c>
      <c r="C899" s="59">
        <v>26999</v>
      </c>
      <c r="D899" s="62">
        <v>8.744983833809588</v>
      </c>
      <c r="E899" s="58">
        <v>69.44</v>
      </c>
    </row>
    <row r="900" spans="1:5" x14ac:dyDescent="0.35">
      <c r="A900" s="58">
        <v>1974.11</v>
      </c>
      <c r="B900" s="58">
        <v>1974.11</v>
      </c>
      <c r="C900" s="59">
        <v>27334</v>
      </c>
      <c r="D900" s="62">
        <v>8.948984512755608</v>
      </c>
      <c r="E900" s="58">
        <v>71.739999999999995</v>
      </c>
    </row>
    <row r="901" spans="1:5" x14ac:dyDescent="0.35">
      <c r="A901" s="58">
        <v>1974.12</v>
      </c>
      <c r="B901" s="58">
        <v>1974.12</v>
      </c>
      <c r="C901" s="59">
        <v>27364</v>
      </c>
      <c r="D901" s="62">
        <v>8.2890600559230858</v>
      </c>
      <c r="E901" s="58">
        <v>67.069999999999993</v>
      </c>
    </row>
    <row r="902" spans="1:5" x14ac:dyDescent="0.35">
      <c r="A902" s="58">
        <v>1975.01</v>
      </c>
      <c r="B902" s="58">
        <v>1975.01</v>
      </c>
      <c r="C902" s="59">
        <v>27395</v>
      </c>
      <c r="D902" s="62">
        <v>8.9209955084042534</v>
      </c>
      <c r="E902" s="58">
        <v>72.56</v>
      </c>
    </row>
    <row r="903" spans="1:5" x14ac:dyDescent="0.35">
      <c r="A903" s="58">
        <v>1975.02</v>
      </c>
      <c r="B903" s="58">
        <v>1975.02</v>
      </c>
      <c r="C903" s="59">
        <v>27426</v>
      </c>
      <c r="D903" s="62">
        <v>9.7622467161664748</v>
      </c>
      <c r="E903" s="58">
        <v>80.099999999999994</v>
      </c>
    </row>
    <row r="904" spans="1:5" x14ac:dyDescent="0.35">
      <c r="A904" s="58">
        <v>1975.03</v>
      </c>
      <c r="B904" s="58">
        <v>1975.03</v>
      </c>
      <c r="C904" s="59">
        <v>27454</v>
      </c>
      <c r="D904" s="62">
        <v>10.163796767444042</v>
      </c>
      <c r="E904" s="58">
        <v>83.78</v>
      </c>
    </row>
    <row r="905" spans="1:5" x14ac:dyDescent="0.35">
      <c r="A905" s="58">
        <v>1975.04</v>
      </c>
      <c r="B905" s="58">
        <v>1975.04</v>
      </c>
      <c r="C905" s="59">
        <v>27485</v>
      </c>
      <c r="D905" s="62">
        <v>10.233076136605924</v>
      </c>
      <c r="E905" s="58">
        <v>84.72</v>
      </c>
    </row>
    <row r="906" spans="1:5" x14ac:dyDescent="0.35">
      <c r="A906" s="58">
        <v>1975.05</v>
      </c>
      <c r="B906" s="58">
        <v>1975.05</v>
      </c>
      <c r="C906" s="59">
        <v>27515</v>
      </c>
      <c r="D906" s="62">
        <v>10.818139119335815</v>
      </c>
      <c r="E906" s="58">
        <v>90.1</v>
      </c>
    </row>
    <row r="907" spans="1:5" x14ac:dyDescent="0.35">
      <c r="A907" s="58">
        <v>1975.06</v>
      </c>
      <c r="B907" s="58">
        <v>1975.06</v>
      </c>
      <c r="C907" s="59">
        <v>27546</v>
      </c>
      <c r="D907" s="62">
        <v>11.01135460924767</v>
      </c>
      <c r="E907" s="58">
        <v>92.4</v>
      </c>
    </row>
    <row r="908" spans="1:5" x14ac:dyDescent="0.35">
      <c r="A908" s="58">
        <v>1975.07</v>
      </c>
      <c r="B908" s="58">
        <v>1975.07</v>
      </c>
      <c r="C908" s="59">
        <v>27576</v>
      </c>
      <c r="D908" s="62">
        <v>10.902767048238584</v>
      </c>
      <c r="E908" s="58">
        <v>92.49</v>
      </c>
    </row>
    <row r="909" spans="1:5" x14ac:dyDescent="0.35">
      <c r="A909" s="58">
        <v>1975.08</v>
      </c>
      <c r="B909" s="58">
        <v>1975.08</v>
      </c>
      <c r="C909" s="59">
        <v>27607</v>
      </c>
      <c r="D909" s="62">
        <v>10.089769593328025</v>
      </c>
      <c r="E909" s="58">
        <v>85.71</v>
      </c>
    </row>
    <row r="910" spans="1:5" x14ac:dyDescent="0.35">
      <c r="A910" s="58">
        <v>1975.09</v>
      </c>
      <c r="B910" s="58">
        <v>1975.09</v>
      </c>
      <c r="C910" s="59">
        <v>27638</v>
      </c>
      <c r="D910" s="62">
        <v>9.9189053565594278</v>
      </c>
      <c r="E910" s="58">
        <v>84.67</v>
      </c>
    </row>
    <row r="911" spans="1:5" x14ac:dyDescent="0.35">
      <c r="A911" s="58">
        <v>1975.1</v>
      </c>
      <c r="B911" s="58">
        <v>1975.1</v>
      </c>
      <c r="C911" s="59">
        <v>27364</v>
      </c>
      <c r="D911" s="62">
        <v>10.327599777501119</v>
      </c>
      <c r="E911" s="58">
        <v>88.57</v>
      </c>
    </row>
    <row r="912" spans="1:5" x14ac:dyDescent="0.35">
      <c r="A912" s="58">
        <v>1975.11</v>
      </c>
      <c r="B912" s="58">
        <v>1975.11</v>
      </c>
      <c r="C912" s="59">
        <v>27699</v>
      </c>
      <c r="D912" s="62">
        <v>10.435859457947904</v>
      </c>
      <c r="E912" s="58">
        <v>90.07</v>
      </c>
    </row>
    <row r="913" spans="1:5" x14ac:dyDescent="0.35">
      <c r="A913" s="58">
        <v>1975.12</v>
      </c>
      <c r="B913" s="58">
        <v>1975.12</v>
      </c>
      <c r="C913" s="59">
        <v>27729</v>
      </c>
      <c r="D913" s="62">
        <v>10.250368416256846</v>
      </c>
      <c r="E913" s="58">
        <v>88.7</v>
      </c>
    </row>
    <row r="914" spans="1:5" x14ac:dyDescent="0.35">
      <c r="A914" s="58">
        <v>1976.01</v>
      </c>
      <c r="B914" s="58">
        <v>1976.01</v>
      </c>
      <c r="C914" s="59">
        <v>27760</v>
      </c>
      <c r="D914" s="62">
        <v>11.185051362622156</v>
      </c>
      <c r="E914" s="58">
        <v>96.86</v>
      </c>
    </row>
    <row r="915" spans="1:5" x14ac:dyDescent="0.35">
      <c r="A915" s="58">
        <v>1976.02</v>
      </c>
      <c r="B915" s="58">
        <v>1976.02</v>
      </c>
      <c r="C915" s="59">
        <v>27791</v>
      </c>
      <c r="D915" s="62">
        <v>11.586092994449695</v>
      </c>
      <c r="E915" s="58">
        <v>100.6</v>
      </c>
    </row>
    <row r="916" spans="1:5" x14ac:dyDescent="0.35">
      <c r="A916" s="58">
        <v>1976.03</v>
      </c>
      <c r="B916" s="58">
        <v>1976.03</v>
      </c>
      <c r="C916" s="59">
        <v>27820</v>
      </c>
      <c r="D916" s="62">
        <v>11.631754403566514</v>
      </c>
      <c r="E916" s="58">
        <v>101.1</v>
      </c>
    </row>
    <row r="917" spans="1:5" x14ac:dyDescent="0.35">
      <c r="A917" s="58">
        <v>1976.04</v>
      </c>
      <c r="B917" s="58">
        <v>1976.04</v>
      </c>
      <c r="C917" s="59">
        <v>27851</v>
      </c>
      <c r="D917" s="62">
        <v>11.689164132206374</v>
      </c>
      <c r="E917" s="58">
        <v>101.9</v>
      </c>
    </row>
    <row r="918" spans="1:5" x14ac:dyDescent="0.35">
      <c r="A918" s="58">
        <v>1976.05</v>
      </c>
      <c r="B918" s="58">
        <v>1976.05</v>
      </c>
      <c r="C918" s="59">
        <v>27881</v>
      </c>
      <c r="D918" s="62">
        <v>11.532053585609425</v>
      </c>
      <c r="E918" s="58">
        <v>101.2</v>
      </c>
    </row>
    <row r="919" spans="1:5" x14ac:dyDescent="0.35">
      <c r="A919" s="58">
        <v>1976.06</v>
      </c>
      <c r="B919" s="58">
        <v>1976.06</v>
      </c>
      <c r="C919" s="59">
        <v>27912</v>
      </c>
      <c r="D919" s="62">
        <v>11.543841631417109</v>
      </c>
      <c r="E919" s="58">
        <v>101.8</v>
      </c>
    </row>
    <row r="920" spans="1:5" x14ac:dyDescent="0.35">
      <c r="A920" s="58">
        <v>1976.07</v>
      </c>
      <c r="B920" s="58">
        <v>1976.07</v>
      </c>
      <c r="C920" s="59">
        <v>27942</v>
      </c>
      <c r="D920" s="62">
        <v>11.757490488689914</v>
      </c>
      <c r="E920" s="58">
        <v>104.2</v>
      </c>
    </row>
    <row r="921" spans="1:5" x14ac:dyDescent="0.35">
      <c r="A921" s="58">
        <v>1976.08</v>
      </c>
      <c r="B921" s="58">
        <v>1976.08</v>
      </c>
      <c r="C921" s="59">
        <v>27973</v>
      </c>
      <c r="D921" s="62">
        <v>11.597986002509256</v>
      </c>
      <c r="E921" s="58">
        <v>103.3</v>
      </c>
    </row>
    <row r="922" spans="1:5" x14ac:dyDescent="0.35">
      <c r="A922" s="58">
        <v>1976.09</v>
      </c>
      <c r="B922" s="58">
        <v>1976.09</v>
      </c>
      <c r="C922" s="59">
        <v>28004</v>
      </c>
      <c r="D922" s="62">
        <v>11.805990949539794</v>
      </c>
      <c r="E922" s="58">
        <v>105.5</v>
      </c>
    </row>
    <row r="923" spans="1:5" x14ac:dyDescent="0.35">
      <c r="A923" s="58">
        <v>1976.1</v>
      </c>
      <c r="B923" s="58">
        <v>1976.1</v>
      </c>
      <c r="C923" s="59">
        <v>27729</v>
      </c>
      <c r="D923" s="62">
        <v>11.3456961363167</v>
      </c>
      <c r="E923" s="58">
        <v>101.9</v>
      </c>
    </row>
    <row r="924" spans="1:5" x14ac:dyDescent="0.35">
      <c r="A924" s="58">
        <v>1976.11</v>
      </c>
      <c r="B924" s="58">
        <v>1976.11</v>
      </c>
      <c r="C924" s="59">
        <v>28065</v>
      </c>
      <c r="D924" s="62">
        <v>11.248855860507966</v>
      </c>
      <c r="E924" s="58">
        <v>101.2</v>
      </c>
    </row>
    <row r="925" spans="1:5" x14ac:dyDescent="0.35">
      <c r="A925" s="58">
        <v>1976.12</v>
      </c>
      <c r="B925" s="58">
        <v>1976.12</v>
      </c>
      <c r="C925" s="59">
        <v>28095</v>
      </c>
      <c r="D925" s="62">
        <v>11.597589726582946</v>
      </c>
      <c r="E925" s="58">
        <v>104.7</v>
      </c>
    </row>
    <row r="926" spans="1:5" x14ac:dyDescent="0.35">
      <c r="A926" s="58">
        <v>1977.01</v>
      </c>
      <c r="B926" s="58">
        <v>1977.01</v>
      </c>
      <c r="C926" s="59">
        <v>28126</v>
      </c>
      <c r="D926" s="62">
        <v>11.437961346787556</v>
      </c>
      <c r="E926" s="58">
        <v>103.8</v>
      </c>
    </row>
    <row r="927" spans="1:5" x14ac:dyDescent="0.35">
      <c r="A927" s="58">
        <v>1977.02</v>
      </c>
      <c r="B927" s="58">
        <v>1977.02</v>
      </c>
      <c r="C927" s="59">
        <v>28157</v>
      </c>
      <c r="D927" s="62">
        <v>11.014841854222782</v>
      </c>
      <c r="E927" s="58">
        <v>101</v>
      </c>
    </row>
    <row r="928" spans="1:5" x14ac:dyDescent="0.35">
      <c r="A928" s="58">
        <v>1977.03</v>
      </c>
      <c r="B928" s="58">
        <v>1977.03</v>
      </c>
      <c r="C928" s="59">
        <v>28185</v>
      </c>
      <c r="D928" s="62">
        <v>10.895746511662747</v>
      </c>
      <c r="E928" s="58">
        <v>100.6</v>
      </c>
    </row>
    <row r="929" spans="1:5" x14ac:dyDescent="0.35">
      <c r="A929" s="58">
        <v>1977.04</v>
      </c>
      <c r="B929" s="58">
        <v>1977.04</v>
      </c>
      <c r="C929" s="59">
        <v>28216</v>
      </c>
      <c r="D929" s="62">
        <v>10.636037409141364</v>
      </c>
      <c r="E929" s="58">
        <v>99.05</v>
      </c>
    </row>
    <row r="930" spans="1:5" x14ac:dyDescent="0.35">
      <c r="A930" s="58">
        <v>1977.05</v>
      </c>
      <c r="B930" s="58">
        <v>1977.05</v>
      </c>
      <c r="C930" s="59">
        <v>28246</v>
      </c>
      <c r="D930" s="62">
        <v>10.548486693557001</v>
      </c>
      <c r="E930" s="58">
        <v>98.76</v>
      </c>
    </row>
    <row r="931" spans="1:5" x14ac:dyDescent="0.35">
      <c r="A931" s="58">
        <v>1977.06</v>
      </c>
      <c r="B931" s="58">
        <v>1977.06</v>
      </c>
      <c r="C931" s="59">
        <v>28277</v>
      </c>
      <c r="D931" s="62">
        <v>10.53002395909076</v>
      </c>
      <c r="E931" s="58">
        <v>99.29</v>
      </c>
    </row>
    <row r="932" spans="1:5" x14ac:dyDescent="0.35">
      <c r="A932" s="58">
        <v>1977.07</v>
      </c>
      <c r="B932" s="58">
        <v>1977.07</v>
      </c>
      <c r="C932" s="59">
        <v>28307</v>
      </c>
      <c r="D932" s="62">
        <v>10.567692447775409</v>
      </c>
      <c r="E932" s="58">
        <v>100.2</v>
      </c>
    </row>
    <row r="933" spans="1:5" x14ac:dyDescent="0.35">
      <c r="A933" s="58">
        <v>1977.08</v>
      </c>
      <c r="B933" s="58">
        <v>1977.08</v>
      </c>
      <c r="C933" s="59">
        <v>28338</v>
      </c>
      <c r="D933" s="62">
        <v>10.268385666711001</v>
      </c>
      <c r="E933" s="58">
        <v>97.75</v>
      </c>
    </row>
    <row r="934" spans="1:5" x14ac:dyDescent="0.35">
      <c r="A934" s="58">
        <v>1977.09</v>
      </c>
      <c r="B934" s="58">
        <v>1977.09</v>
      </c>
      <c r="C934" s="59">
        <v>28369</v>
      </c>
      <c r="D934" s="62">
        <v>10.067742820070707</v>
      </c>
      <c r="E934" s="58">
        <v>96.23</v>
      </c>
    </row>
    <row r="935" spans="1:5" x14ac:dyDescent="0.35">
      <c r="A935" s="58">
        <v>1977.1</v>
      </c>
      <c r="B935" s="58">
        <v>1977.1</v>
      </c>
      <c r="C935" s="59">
        <v>28095</v>
      </c>
      <c r="D935" s="62">
        <v>9.7666662995565492</v>
      </c>
      <c r="E935" s="58">
        <v>93.74</v>
      </c>
    </row>
    <row r="936" spans="1:5" x14ac:dyDescent="0.35">
      <c r="A936" s="58">
        <v>1977.11</v>
      </c>
      <c r="B936" s="58">
        <v>1977.11</v>
      </c>
      <c r="C936" s="59">
        <v>28430</v>
      </c>
      <c r="D936" s="62">
        <v>9.7662999836602022</v>
      </c>
      <c r="E936" s="58">
        <v>94.28</v>
      </c>
    </row>
    <row r="937" spans="1:5" x14ac:dyDescent="0.35">
      <c r="A937" s="58">
        <v>1977.12</v>
      </c>
      <c r="B937" s="58">
        <v>1977.12</v>
      </c>
      <c r="C937" s="59">
        <v>28460</v>
      </c>
      <c r="D937" s="62">
        <v>9.6782665825359224</v>
      </c>
      <c r="E937" s="58">
        <v>93.82</v>
      </c>
    </row>
    <row r="938" spans="1:5" x14ac:dyDescent="0.35">
      <c r="A938" s="58">
        <v>1978.01</v>
      </c>
      <c r="B938" s="58">
        <v>1978.01</v>
      </c>
      <c r="C938" s="59">
        <v>28491</v>
      </c>
      <c r="D938" s="62">
        <v>9.241462260934691</v>
      </c>
      <c r="E938" s="58">
        <v>90.25</v>
      </c>
    </row>
    <row r="939" spans="1:5" x14ac:dyDescent="0.35">
      <c r="A939" s="58">
        <v>1978.02</v>
      </c>
      <c r="B939" s="58">
        <v>1978.02</v>
      </c>
      <c r="C939" s="59">
        <v>28522</v>
      </c>
      <c r="D939" s="62">
        <v>9.0452635707047406</v>
      </c>
      <c r="E939" s="58">
        <v>88.98</v>
      </c>
    </row>
    <row r="940" spans="1:5" x14ac:dyDescent="0.35">
      <c r="A940" s="58">
        <v>1978.03</v>
      </c>
      <c r="B940" s="58">
        <v>1978.03</v>
      </c>
      <c r="C940" s="59">
        <v>28550</v>
      </c>
      <c r="D940" s="62">
        <v>8.9504200776338934</v>
      </c>
      <c r="E940" s="58">
        <v>88.82</v>
      </c>
    </row>
    <row r="941" spans="1:5" x14ac:dyDescent="0.35">
      <c r="A941" s="58">
        <v>1978.04</v>
      </c>
      <c r="B941" s="58">
        <v>1978.04</v>
      </c>
      <c r="C941" s="59">
        <v>28581</v>
      </c>
      <c r="D941" s="62">
        <v>9.2625887208668445</v>
      </c>
      <c r="E941" s="58">
        <v>92.71</v>
      </c>
    </row>
    <row r="942" spans="1:5" x14ac:dyDescent="0.35">
      <c r="A942" s="58">
        <v>1978.05</v>
      </c>
      <c r="B942" s="58">
        <v>1978.05</v>
      </c>
      <c r="C942" s="59">
        <v>28611</v>
      </c>
      <c r="D942" s="62">
        <v>9.6349107285984488</v>
      </c>
      <c r="E942" s="58">
        <v>97.41</v>
      </c>
    </row>
    <row r="943" spans="1:5" x14ac:dyDescent="0.35">
      <c r="A943" s="58">
        <v>1978.06</v>
      </c>
      <c r="B943" s="58">
        <v>1978.06</v>
      </c>
      <c r="C943" s="59">
        <v>28642</v>
      </c>
      <c r="D943" s="62">
        <v>9.5496789810417368</v>
      </c>
      <c r="E943" s="58">
        <v>97.66</v>
      </c>
    </row>
    <row r="944" spans="1:5" x14ac:dyDescent="0.35">
      <c r="A944" s="58">
        <v>1978.07</v>
      </c>
      <c r="B944" s="58">
        <v>1978.07</v>
      </c>
      <c r="C944" s="59">
        <v>28672</v>
      </c>
      <c r="D944" s="62">
        <v>9.4255240477873574</v>
      </c>
      <c r="E944" s="58">
        <v>97.19</v>
      </c>
    </row>
    <row r="945" spans="1:5" x14ac:dyDescent="0.35">
      <c r="A945" s="58">
        <v>1978.08</v>
      </c>
      <c r="B945" s="58">
        <v>1978.08</v>
      </c>
      <c r="C945" s="59">
        <v>28703</v>
      </c>
      <c r="D945" s="62">
        <v>10.02397085400375</v>
      </c>
      <c r="E945" s="58">
        <v>103.9</v>
      </c>
    </row>
    <row r="946" spans="1:5" x14ac:dyDescent="0.35">
      <c r="A946" s="58">
        <v>1978.09</v>
      </c>
      <c r="B946" s="58">
        <v>1978.09</v>
      </c>
      <c r="C946" s="59">
        <v>28734</v>
      </c>
      <c r="D946" s="62">
        <v>9.9418874730044049</v>
      </c>
      <c r="E946" s="58">
        <v>103.9</v>
      </c>
    </row>
    <row r="947" spans="1:5" x14ac:dyDescent="0.35">
      <c r="A947" s="58">
        <v>1978.1</v>
      </c>
      <c r="B947" s="58">
        <v>1978.1</v>
      </c>
      <c r="C947" s="59">
        <v>28460</v>
      </c>
      <c r="D947" s="62">
        <v>9.5336083582088307</v>
      </c>
      <c r="E947" s="58">
        <v>100.6</v>
      </c>
    </row>
    <row r="948" spans="1:5" x14ac:dyDescent="0.35">
      <c r="A948" s="58">
        <v>1978.11</v>
      </c>
      <c r="B948" s="58">
        <v>1978.11</v>
      </c>
      <c r="C948" s="59">
        <v>28795</v>
      </c>
      <c r="D948" s="62">
        <v>8.9284189022931493</v>
      </c>
      <c r="E948" s="58">
        <v>94.71</v>
      </c>
    </row>
    <row r="949" spans="1:5" x14ac:dyDescent="0.35">
      <c r="A949" s="58">
        <v>1978.12</v>
      </c>
      <c r="B949" s="58">
        <v>1978.12</v>
      </c>
      <c r="C949" s="59">
        <v>28825</v>
      </c>
      <c r="D949" s="62">
        <v>9.0119418191338276</v>
      </c>
      <c r="E949" s="58">
        <v>96.11</v>
      </c>
    </row>
    <row r="950" spans="1:5" x14ac:dyDescent="0.35">
      <c r="A950" s="58">
        <v>1979.01</v>
      </c>
      <c r="B950" s="58">
        <v>1979.01</v>
      </c>
      <c r="C950" s="59">
        <v>28856</v>
      </c>
      <c r="D950" s="62">
        <v>9.2576369191399692</v>
      </c>
      <c r="E950" s="58">
        <v>99.71</v>
      </c>
    </row>
    <row r="951" spans="1:5" x14ac:dyDescent="0.35">
      <c r="A951" s="58">
        <v>1979.02</v>
      </c>
      <c r="B951" s="58">
        <v>1979.02</v>
      </c>
      <c r="C951" s="59">
        <v>28887</v>
      </c>
      <c r="D951" s="62">
        <v>9.0037403710456303</v>
      </c>
      <c r="E951" s="58">
        <v>98.23</v>
      </c>
    </row>
    <row r="952" spans="1:5" x14ac:dyDescent="0.35">
      <c r="A952" s="58">
        <v>1979.03</v>
      </c>
      <c r="B952" s="58">
        <v>1979.03</v>
      </c>
      <c r="C952" s="59">
        <v>28915</v>
      </c>
      <c r="D952" s="62">
        <v>9.0707850296607599</v>
      </c>
      <c r="E952" s="58">
        <v>100.1</v>
      </c>
    </row>
    <row r="953" spans="1:5" x14ac:dyDescent="0.35">
      <c r="A953" s="58">
        <v>1979.04</v>
      </c>
      <c r="B953" s="58">
        <v>1979.04</v>
      </c>
      <c r="C953" s="59">
        <v>28946</v>
      </c>
      <c r="D953" s="62">
        <v>9.1330635662174124</v>
      </c>
      <c r="E953" s="58">
        <v>102.1</v>
      </c>
    </row>
    <row r="954" spans="1:5" x14ac:dyDescent="0.35">
      <c r="A954" s="58">
        <v>1979.05</v>
      </c>
      <c r="B954" s="58">
        <v>1979.05</v>
      </c>
      <c r="C954" s="59">
        <v>28976</v>
      </c>
      <c r="D954" s="62">
        <v>8.7943832898149559</v>
      </c>
      <c r="E954" s="58">
        <v>99.73</v>
      </c>
    </row>
    <row r="955" spans="1:5" x14ac:dyDescent="0.35">
      <c r="A955" s="58">
        <v>1979.06</v>
      </c>
      <c r="B955" s="58">
        <v>1979.06</v>
      </c>
      <c r="C955" s="59">
        <v>29007</v>
      </c>
      <c r="D955" s="62">
        <v>8.853937764693951</v>
      </c>
      <c r="E955" s="58">
        <v>101.7</v>
      </c>
    </row>
    <row r="956" spans="1:5" x14ac:dyDescent="0.35">
      <c r="A956" s="58">
        <v>1979.07</v>
      </c>
      <c r="B956" s="58">
        <v>1979.07</v>
      </c>
      <c r="C956" s="59">
        <v>29037</v>
      </c>
      <c r="D956" s="62">
        <v>8.8274980455423613</v>
      </c>
      <c r="E956" s="58">
        <v>102.7</v>
      </c>
    </row>
    <row r="957" spans="1:5" x14ac:dyDescent="0.35">
      <c r="A957" s="58">
        <v>1979.08</v>
      </c>
      <c r="B957" s="58">
        <v>1979.08</v>
      </c>
      <c r="C957" s="59">
        <v>29068</v>
      </c>
      <c r="D957" s="62">
        <v>9.1271657972150297</v>
      </c>
      <c r="E957" s="58">
        <v>107.4</v>
      </c>
    </row>
    <row r="958" spans="1:5" x14ac:dyDescent="0.35">
      <c r="A958" s="58">
        <v>1979.09</v>
      </c>
      <c r="B958" s="58">
        <v>1979.09</v>
      </c>
      <c r="C958" s="59">
        <v>29099</v>
      </c>
      <c r="D958" s="62">
        <v>9.1127589907409536</v>
      </c>
      <c r="E958" s="58">
        <v>108.6</v>
      </c>
    </row>
    <row r="959" spans="1:5" x14ac:dyDescent="0.35">
      <c r="A959" s="58">
        <v>1979.1</v>
      </c>
      <c r="B959" s="58">
        <v>1979.1</v>
      </c>
      <c r="C959" s="59">
        <v>28825</v>
      </c>
      <c r="D959" s="62">
        <v>8.6818433068993084</v>
      </c>
      <c r="E959" s="58">
        <v>104.5</v>
      </c>
    </row>
    <row r="960" spans="1:5" x14ac:dyDescent="0.35">
      <c r="A960" s="58">
        <v>1979.11</v>
      </c>
      <c r="B960" s="58">
        <v>1979.11</v>
      </c>
      <c r="C960" s="59">
        <v>29160</v>
      </c>
      <c r="D960" s="62">
        <v>8.518784302983553</v>
      </c>
      <c r="E960" s="58">
        <v>103.7</v>
      </c>
    </row>
    <row r="961" spans="1:5" x14ac:dyDescent="0.35">
      <c r="A961" s="58">
        <v>1979.12</v>
      </c>
      <c r="B961" s="58">
        <v>1979.12</v>
      </c>
      <c r="C961" s="59">
        <v>29190</v>
      </c>
      <c r="D961" s="62">
        <v>8.7452044046692894</v>
      </c>
      <c r="E961" s="58">
        <v>107.8</v>
      </c>
    </row>
    <row r="962" spans="1:5" x14ac:dyDescent="0.35">
      <c r="A962" s="58">
        <v>1980.01</v>
      </c>
      <c r="B962" s="58">
        <v>1980.01</v>
      </c>
      <c r="C962" s="59">
        <v>29221</v>
      </c>
      <c r="D962" s="62">
        <v>8.8509341807291033</v>
      </c>
      <c r="E962" s="58">
        <v>110.9</v>
      </c>
    </row>
    <row r="963" spans="1:5" x14ac:dyDescent="0.35">
      <c r="A963" s="58">
        <v>1980.02</v>
      </c>
      <c r="B963" s="58">
        <v>1980.02</v>
      </c>
      <c r="C963" s="59">
        <v>29252</v>
      </c>
      <c r="D963" s="62">
        <v>9.0544760921925107</v>
      </c>
      <c r="E963" s="58">
        <v>115.3</v>
      </c>
    </row>
    <row r="964" spans="1:5" x14ac:dyDescent="0.35">
      <c r="A964" s="58">
        <v>1980.03</v>
      </c>
      <c r="B964" s="58">
        <v>1980.03</v>
      </c>
      <c r="C964" s="59">
        <v>29281</v>
      </c>
      <c r="D964" s="62">
        <v>8.0811509007854934</v>
      </c>
      <c r="E964" s="58">
        <v>104.7</v>
      </c>
    </row>
    <row r="965" spans="1:5" x14ac:dyDescent="0.35">
      <c r="A965" s="58">
        <v>1980.04</v>
      </c>
      <c r="B965" s="58">
        <v>1980.04</v>
      </c>
      <c r="C965" s="59">
        <v>29312</v>
      </c>
      <c r="D965" s="62">
        <v>7.8440245047192132</v>
      </c>
      <c r="E965" s="58">
        <v>103</v>
      </c>
    </row>
    <row r="966" spans="1:5" x14ac:dyDescent="0.35">
      <c r="A966" s="58">
        <v>1980.05</v>
      </c>
      <c r="B966" s="58">
        <v>1980.05</v>
      </c>
      <c r="C966" s="59">
        <v>29342</v>
      </c>
      <c r="D966" s="62">
        <v>8.1042258071764905</v>
      </c>
      <c r="E966" s="58">
        <v>107.7</v>
      </c>
    </row>
    <row r="967" spans="1:5" x14ac:dyDescent="0.35">
      <c r="A967" s="58">
        <v>1980.06</v>
      </c>
      <c r="B967" s="58">
        <v>1980.06</v>
      </c>
      <c r="C967" s="59">
        <v>29373</v>
      </c>
      <c r="D967" s="62">
        <v>8.5120779623067353</v>
      </c>
      <c r="E967" s="58">
        <v>114.6</v>
      </c>
    </row>
    <row r="968" spans="1:5" x14ac:dyDescent="0.35">
      <c r="A968" s="58">
        <v>1980.07</v>
      </c>
      <c r="B968" s="58">
        <v>1980.07</v>
      </c>
      <c r="C968" s="59">
        <v>29403</v>
      </c>
      <c r="D968" s="62">
        <v>8.8808655272958372</v>
      </c>
      <c r="E968" s="58">
        <v>119.8</v>
      </c>
    </row>
    <row r="969" spans="1:5" x14ac:dyDescent="0.35">
      <c r="A969" s="58">
        <v>1980.08</v>
      </c>
      <c r="B969" s="58">
        <v>1980.08</v>
      </c>
      <c r="C969" s="59">
        <v>29434</v>
      </c>
      <c r="D969" s="62">
        <v>9.071005981618379</v>
      </c>
      <c r="E969" s="58">
        <v>123.5</v>
      </c>
    </row>
    <row r="970" spans="1:5" x14ac:dyDescent="0.35">
      <c r="A970" s="58">
        <v>1980.09</v>
      </c>
      <c r="B970" s="58">
        <v>1980.09</v>
      </c>
      <c r="C970" s="59">
        <v>29465</v>
      </c>
      <c r="D970" s="62">
        <v>9.1960401317432368</v>
      </c>
      <c r="E970" s="58">
        <v>126.5</v>
      </c>
    </row>
    <row r="971" spans="1:5" x14ac:dyDescent="0.35">
      <c r="A971" s="58">
        <v>1980.1</v>
      </c>
      <c r="B971" s="58" t="s">
        <v>60</v>
      </c>
      <c r="C971" s="59">
        <v>29495</v>
      </c>
      <c r="D971" s="62">
        <v>9.3578410467571089</v>
      </c>
      <c r="E971" s="58">
        <v>130.19999999999999</v>
      </c>
    </row>
    <row r="972" spans="1:5" x14ac:dyDescent="0.35">
      <c r="A972" s="58">
        <v>1980.11</v>
      </c>
      <c r="B972" s="58">
        <v>1980.11</v>
      </c>
      <c r="C972" s="59">
        <v>29526</v>
      </c>
      <c r="D972" s="62">
        <v>9.6540436632333861</v>
      </c>
      <c r="E972" s="58">
        <v>135.69999999999999</v>
      </c>
    </row>
    <row r="973" spans="1:5" x14ac:dyDescent="0.35">
      <c r="A973" s="58">
        <v>1980.12</v>
      </c>
      <c r="B973" s="58">
        <v>1980.12</v>
      </c>
      <c r="C973" s="59">
        <v>29556</v>
      </c>
      <c r="D973" s="62">
        <v>9.3899020849217365</v>
      </c>
      <c r="E973" s="58">
        <v>133.5</v>
      </c>
    </row>
    <row r="974" spans="1:5" x14ac:dyDescent="0.35">
      <c r="A974" s="58">
        <v>1981.01</v>
      </c>
      <c r="B974" s="58">
        <v>1981.01</v>
      </c>
      <c r="C974" s="59">
        <v>29587</v>
      </c>
      <c r="D974" s="62">
        <v>9.2594045308779478</v>
      </c>
      <c r="E974" s="58">
        <v>133</v>
      </c>
    </row>
    <row r="975" spans="1:5" x14ac:dyDescent="0.35">
      <c r="A975" s="58">
        <v>1981.02</v>
      </c>
      <c r="B975" s="58">
        <v>1981.02</v>
      </c>
      <c r="C975" s="59">
        <v>29618</v>
      </c>
      <c r="D975" s="62">
        <v>8.8298993538313013</v>
      </c>
      <c r="E975" s="58">
        <v>128.4</v>
      </c>
    </row>
    <row r="976" spans="1:5" x14ac:dyDescent="0.35">
      <c r="A976" s="58">
        <v>1981.03</v>
      </c>
      <c r="B976" s="58">
        <v>1981.03</v>
      </c>
      <c r="C976" s="59">
        <v>29646</v>
      </c>
      <c r="D976" s="62">
        <v>9.0810968838546184</v>
      </c>
      <c r="E976" s="58">
        <v>133.19999999999999</v>
      </c>
    </row>
    <row r="977" spans="1:5" x14ac:dyDescent="0.35">
      <c r="A977" s="58">
        <v>1981.04</v>
      </c>
      <c r="B977" s="58">
        <v>1981.04</v>
      </c>
      <c r="C977" s="59">
        <v>29677</v>
      </c>
      <c r="D977" s="62">
        <v>9.0855612307887341</v>
      </c>
      <c r="E977" s="58">
        <v>134.4</v>
      </c>
    </row>
    <row r="978" spans="1:5" x14ac:dyDescent="0.35">
      <c r="A978" s="58">
        <v>1981.05</v>
      </c>
      <c r="B978" s="58">
        <v>1981.05</v>
      </c>
      <c r="C978" s="59">
        <v>29707</v>
      </c>
      <c r="D978" s="62">
        <v>8.8184834665480611</v>
      </c>
      <c r="E978" s="58">
        <v>131.69999999999999</v>
      </c>
    </row>
    <row r="979" spans="1:5" x14ac:dyDescent="0.35">
      <c r="A979" s="58">
        <v>1981.06</v>
      </c>
      <c r="B979" s="58">
        <v>1981.06</v>
      </c>
      <c r="C979" s="59">
        <v>29738</v>
      </c>
      <c r="D979" s="62">
        <v>8.7653407443049218</v>
      </c>
      <c r="E979" s="58">
        <v>132.30000000000001</v>
      </c>
    </row>
    <row r="980" spans="1:5" x14ac:dyDescent="0.35">
      <c r="A980" s="58">
        <v>1981.07</v>
      </c>
      <c r="B980" s="58">
        <v>1981.07</v>
      </c>
      <c r="C980" s="59">
        <v>29768</v>
      </c>
      <c r="D980" s="62">
        <v>8.445319467875505</v>
      </c>
      <c r="E980" s="58">
        <v>129.1</v>
      </c>
    </row>
    <row r="981" spans="1:5" x14ac:dyDescent="0.35">
      <c r="A981" s="58">
        <v>1981.08</v>
      </c>
      <c r="B981" s="58">
        <v>1981.08</v>
      </c>
      <c r="C981" s="59">
        <v>29799</v>
      </c>
      <c r="D981" s="62">
        <v>8.3998063165664316</v>
      </c>
      <c r="E981" s="58">
        <v>129.6</v>
      </c>
    </row>
    <row r="982" spans="1:5" x14ac:dyDescent="0.35">
      <c r="A982" s="58">
        <v>1981.09</v>
      </c>
      <c r="B982" s="58">
        <v>1981.09</v>
      </c>
      <c r="C982" s="59">
        <v>29830</v>
      </c>
      <c r="D982" s="62">
        <v>7.581163051923153</v>
      </c>
      <c r="E982" s="58">
        <v>118.3</v>
      </c>
    </row>
    <row r="983" spans="1:5" x14ac:dyDescent="0.35">
      <c r="A983" s="58">
        <v>1981.1</v>
      </c>
      <c r="B983" s="58">
        <v>1981.1</v>
      </c>
      <c r="C983" s="59">
        <v>29556</v>
      </c>
      <c r="D983" s="62">
        <v>7.6491417133192066</v>
      </c>
      <c r="E983" s="58">
        <v>119.8</v>
      </c>
    </row>
    <row r="984" spans="1:5" x14ac:dyDescent="0.35">
      <c r="A984" s="58">
        <v>1981.11</v>
      </c>
      <c r="B984" s="58">
        <v>1981.11</v>
      </c>
      <c r="C984" s="59">
        <v>29891</v>
      </c>
      <c r="D984" s="62">
        <v>7.8107525657161068</v>
      </c>
      <c r="E984" s="58">
        <v>122.9</v>
      </c>
    </row>
    <row r="985" spans="1:5" x14ac:dyDescent="0.35">
      <c r="A985" s="58">
        <v>1981.12</v>
      </c>
      <c r="B985" s="58">
        <v>1981.12</v>
      </c>
      <c r="C985" s="59">
        <v>29921</v>
      </c>
      <c r="D985" s="62">
        <v>7.832562137141891</v>
      </c>
      <c r="E985" s="58">
        <v>123.8</v>
      </c>
    </row>
    <row r="986" spans="1:5" x14ac:dyDescent="0.35">
      <c r="A986" s="58">
        <v>1982.01</v>
      </c>
      <c r="B986" s="58">
        <v>1982.01</v>
      </c>
      <c r="C986" s="59">
        <v>29952</v>
      </c>
      <c r="D986" s="62">
        <v>7.3886599733759928</v>
      </c>
      <c r="E986" s="58">
        <v>117.3</v>
      </c>
    </row>
    <row r="987" spans="1:5" x14ac:dyDescent="0.35">
      <c r="A987" s="58">
        <v>1982.02</v>
      </c>
      <c r="B987" s="58">
        <v>1982.02</v>
      </c>
      <c r="C987" s="59">
        <v>29983</v>
      </c>
      <c r="D987" s="62">
        <v>7.1818234505467302</v>
      </c>
      <c r="E987" s="58">
        <v>114.5</v>
      </c>
    </row>
    <row r="988" spans="1:5" x14ac:dyDescent="0.35">
      <c r="A988" s="58">
        <v>1982.03</v>
      </c>
      <c r="B988" s="58">
        <v>1982.03</v>
      </c>
      <c r="C988" s="59">
        <v>30011</v>
      </c>
      <c r="D988" s="62">
        <v>6.9506737935360308</v>
      </c>
      <c r="E988" s="58">
        <v>110.8</v>
      </c>
    </row>
    <row r="989" spans="1:5" x14ac:dyDescent="0.35">
      <c r="A989" s="58">
        <v>1982.04</v>
      </c>
      <c r="B989" s="58">
        <v>1982.04</v>
      </c>
      <c r="C989" s="59">
        <v>30042</v>
      </c>
      <c r="D989" s="62">
        <v>7.2590726254261453</v>
      </c>
      <c r="E989" s="58">
        <v>116.3</v>
      </c>
    </row>
    <row r="990" spans="1:5" x14ac:dyDescent="0.35">
      <c r="A990" s="58">
        <v>1982.05</v>
      </c>
      <c r="B990" s="58">
        <v>1982.05</v>
      </c>
      <c r="C990" s="59">
        <v>30072</v>
      </c>
      <c r="D990" s="62">
        <v>7.1926124844646209</v>
      </c>
      <c r="E990" s="58">
        <v>116.4</v>
      </c>
    </row>
    <row r="991" spans="1:5" x14ac:dyDescent="0.35">
      <c r="A991" s="58">
        <v>1982.06</v>
      </c>
      <c r="B991" s="58">
        <v>1982.06</v>
      </c>
      <c r="C991" s="59">
        <v>30103</v>
      </c>
      <c r="D991" s="62">
        <v>6.6921339881975861</v>
      </c>
      <c r="E991" s="58">
        <v>109.7</v>
      </c>
    </row>
    <row r="992" spans="1:5" x14ac:dyDescent="0.35">
      <c r="A992" s="58">
        <v>1982.07</v>
      </c>
      <c r="B992" s="58">
        <v>1982.07</v>
      </c>
      <c r="C992" s="59">
        <v>30133</v>
      </c>
      <c r="D992" s="62">
        <v>6.6386531002087574</v>
      </c>
      <c r="E992" s="58">
        <v>109.4</v>
      </c>
    </row>
    <row r="993" spans="1:5" x14ac:dyDescent="0.35">
      <c r="A993" s="58">
        <v>1982.08</v>
      </c>
      <c r="B993" s="58">
        <v>1982.08</v>
      </c>
      <c r="C993" s="59">
        <v>30164</v>
      </c>
      <c r="D993" s="62">
        <v>6.6434227521660869</v>
      </c>
      <c r="E993" s="58">
        <v>109.7</v>
      </c>
    </row>
    <row r="994" spans="1:5" x14ac:dyDescent="0.35">
      <c r="A994" s="58">
        <v>1982.09</v>
      </c>
      <c r="B994" s="58">
        <v>1982.09</v>
      </c>
      <c r="C994" s="59">
        <v>30195</v>
      </c>
      <c r="D994" s="62">
        <v>7.3988382003233033</v>
      </c>
      <c r="E994" s="58">
        <v>122.4</v>
      </c>
    </row>
    <row r="995" spans="1:5" x14ac:dyDescent="0.35">
      <c r="A995" s="58">
        <v>1982.1</v>
      </c>
      <c r="B995" s="58">
        <v>1982.1</v>
      </c>
      <c r="C995" s="59">
        <v>29921</v>
      </c>
      <c r="D995" s="62">
        <v>7.9998409945345843</v>
      </c>
      <c r="E995" s="58">
        <v>132.69999999999999</v>
      </c>
    </row>
    <row r="996" spans="1:5" x14ac:dyDescent="0.35">
      <c r="A996" s="58">
        <v>1982.11</v>
      </c>
      <c r="B996" s="58">
        <v>1982.11</v>
      </c>
      <c r="C996" s="59">
        <v>30256</v>
      </c>
      <c r="D996" s="62">
        <v>8.3474769381554257</v>
      </c>
      <c r="E996" s="58">
        <v>138.1</v>
      </c>
    </row>
    <row r="997" spans="1:5" x14ac:dyDescent="0.35">
      <c r="A997" s="58">
        <v>1982.12</v>
      </c>
      <c r="B997" s="58">
        <v>1982.12</v>
      </c>
      <c r="C997" s="59">
        <v>30286</v>
      </c>
      <c r="D997" s="62">
        <v>8.4677384014004762</v>
      </c>
      <c r="E997" s="58">
        <v>139.4</v>
      </c>
    </row>
    <row r="998" spans="1:5" x14ac:dyDescent="0.35">
      <c r="A998" s="58">
        <v>1983.01</v>
      </c>
      <c r="B998" s="58">
        <v>1983.01</v>
      </c>
      <c r="C998" s="59">
        <v>30317</v>
      </c>
      <c r="D998" s="62">
        <v>8.7567832241347432</v>
      </c>
      <c r="E998" s="58">
        <v>144.30000000000001</v>
      </c>
    </row>
    <row r="999" spans="1:5" x14ac:dyDescent="0.35">
      <c r="A999" s="58">
        <v>1983.02</v>
      </c>
      <c r="B999" s="58">
        <v>1983.02</v>
      </c>
      <c r="C999" s="59">
        <v>30348</v>
      </c>
      <c r="D999" s="62">
        <v>8.9104934366241189</v>
      </c>
      <c r="E999" s="58">
        <v>146.80000000000001</v>
      </c>
    </row>
    <row r="1000" spans="1:5" x14ac:dyDescent="0.35">
      <c r="A1000" s="58">
        <v>1983.03</v>
      </c>
      <c r="B1000" s="58">
        <v>1983.03</v>
      </c>
      <c r="C1000" s="59">
        <v>30376</v>
      </c>
      <c r="D1000" s="62">
        <v>9.2328297051905235</v>
      </c>
      <c r="E1000" s="58">
        <v>151.9</v>
      </c>
    </row>
    <row r="1001" spans="1:5" x14ac:dyDescent="0.35">
      <c r="A1001" s="58">
        <v>1983.04</v>
      </c>
      <c r="B1001" s="58">
        <v>1983.04</v>
      </c>
      <c r="C1001" s="59">
        <v>30407</v>
      </c>
      <c r="D1001" s="62">
        <v>9.53158128416041</v>
      </c>
      <c r="E1001" s="58">
        <v>157.69999999999999</v>
      </c>
    </row>
    <row r="1002" spans="1:5" x14ac:dyDescent="0.35">
      <c r="A1002" s="58">
        <v>1983.05</v>
      </c>
      <c r="B1002" s="58">
        <v>1983.05</v>
      </c>
      <c r="C1002" s="59">
        <v>30437</v>
      </c>
      <c r="D1002" s="62">
        <v>9.8744565046683981</v>
      </c>
      <c r="E1002" s="58">
        <v>164.1</v>
      </c>
    </row>
    <row r="1003" spans="1:5" x14ac:dyDescent="0.35">
      <c r="A1003" s="58">
        <v>1983.06</v>
      </c>
      <c r="B1003" s="58">
        <v>1983.06</v>
      </c>
      <c r="C1003" s="59">
        <v>30468</v>
      </c>
      <c r="D1003" s="62">
        <v>10.00011790313002</v>
      </c>
      <c r="E1003" s="58">
        <v>166.4</v>
      </c>
    </row>
    <row r="1004" spans="1:5" x14ac:dyDescent="0.35">
      <c r="A1004" s="58">
        <v>1983.07</v>
      </c>
      <c r="B1004" s="58">
        <v>1983.07</v>
      </c>
      <c r="C1004" s="59">
        <v>30498</v>
      </c>
      <c r="D1004" s="62">
        <v>10.014475995571022</v>
      </c>
      <c r="E1004" s="58">
        <v>167</v>
      </c>
    </row>
    <row r="1005" spans="1:5" x14ac:dyDescent="0.35">
      <c r="A1005" s="58">
        <v>1983.08</v>
      </c>
      <c r="B1005" s="58">
        <v>1983.08</v>
      </c>
      <c r="C1005" s="59">
        <v>30529</v>
      </c>
      <c r="D1005" s="62">
        <v>9.7280569356652062</v>
      </c>
      <c r="E1005" s="58">
        <v>162.4</v>
      </c>
    </row>
    <row r="1006" spans="1:5" x14ac:dyDescent="0.35">
      <c r="A1006" s="58">
        <v>1983.09</v>
      </c>
      <c r="B1006" s="58">
        <v>1983.09</v>
      </c>
      <c r="C1006" s="59">
        <v>30560</v>
      </c>
      <c r="D1006" s="62">
        <v>9.9842024580287738</v>
      </c>
      <c r="E1006" s="58">
        <v>167.2</v>
      </c>
    </row>
    <row r="1007" spans="1:5" x14ac:dyDescent="0.35">
      <c r="A1007" s="58">
        <v>1983.1</v>
      </c>
      <c r="B1007" s="58">
        <v>1983.1</v>
      </c>
      <c r="C1007" s="59">
        <v>30286</v>
      </c>
      <c r="D1007" s="62">
        <v>10.003391799449624</v>
      </c>
      <c r="E1007" s="58">
        <v>167.7</v>
      </c>
    </row>
    <row r="1008" spans="1:5" x14ac:dyDescent="0.35">
      <c r="A1008" s="58">
        <v>1983.11</v>
      </c>
      <c r="B1008" s="58">
        <v>1983.11</v>
      </c>
      <c r="C1008" s="59">
        <v>30621</v>
      </c>
      <c r="D1008" s="62">
        <v>9.8535816493642781</v>
      </c>
      <c r="E1008" s="58">
        <v>165.2</v>
      </c>
    </row>
    <row r="1009" spans="1:5" x14ac:dyDescent="0.35">
      <c r="A1009" s="58">
        <v>1983.12</v>
      </c>
      <c r="B1009" s="58">
        <v>1983.12</v>
      </c>
      <c r="C1009" s="59">
        <v>30651</v>
      </c>
      <c r="D1009" s="62">
        <v>9.8150109036086679</v>
      </c>
      <c r="E1009" s="58">
        <v>164.4</v>
      </c>
    </row>
    <row r="1010" spans="1:5" x14ac:dyDescent="0.35">
      <c r="A1010" s="58">
        <v>1984.01</v>
      </c>
      <c r="B1010" s="58">
        <v>1984.01</v>
      </c>
      <c r="C1010" s="59">
        <v>30682</v>
      </c>
      <c r="D1010" s="62">
        <v>9.8949318092025322</v>
      </c>
      <c r="E1010" s="58">
        <v>166.4</v>
      </c>
    </row>
    <row r="1011" spans="1:5" x14ac:dyDescent="0.35">
      <c r="A1011" s="58">
        <v>1984.02</v>
      </c>
      <c r="B1011" s="58">
        <v>1984.02</v>
      </c>
      <c r="C1011" s="59">
        <v>30713</v>
      </c>
      <c r="D1011" s="62">
        <v>9.3245296457279796</v>
      </c>
      <c r="E1011" s="58">
        <v>157.30000000000001</v>
      </c>
    </row>
    <row r="1012" spans="1:5" x14ac:dyDescent="0.35">
      <c r="A1012" s="58">
        <v>1984.03</v>
      </c>
      <c r="B1012" s="58">
        <v>1984.03</v>
      </c>
      <c r="C1012" s="59">
        <v>30742</v>
      </c>
      <c r="D1012" s="62">
        <v>9.3267470665082399</v>
      </c>
      <c r="E1012" s="58">
        <v>157.4</v>
      </c>
    </row>
    <row r="1013" spans="1:5" x14ac:dyDescent="0.35">
      <c r="A1013" s="58">
        <v>1984.04</v>
      </c>
      <c r="B1013" s="58">
        <v>1984.04</v>
      </c>
      <c r="C1013" s="59">
        <v>30773</v>
      </c>
      <c r="D1013" s="62">
        <v>9.3056434045948198</v>
      </c>
      <c r="E1013" s="58">
        <v>157.6</v>
      </c>
    </row>
    <row r="1014" spans="1:5" x14ac:dyDescent="0.35">
      <c r="A1014" s="58">
        <v>1984.05</v>
      </c>
      <c r="B1014" s="58">
        <v>1984.05</v>
      </c>
      <c r="C1014" s="59">
        <v>30803</v>
      </c>
      <c r="D1014" s="62">
        <v>9.2318318168960438</v>
      </c>
      <c r="E1014" s="58">
        <v>156.6</v>
      </c>
    </row>
    <row r="1015" spans="1:5" x14ac:dyDescent="0.35">
      <c r="A1015" s="58">
        <v>1984.06</v>
      </c>
      <c r="B1015" s="58">
        <v>1984.06</v>
      </c>
      <c r="C1015" s="59">
        <v>30834</v>
      </c>
      <c r="D1015" s="62">
        <v>9.0101855122910042</v>
      </c>
      <c r="E1015" s="58">
        <v>153.1</v>
      </c>
    </row>
    <row r="1016" spans="1:5" x14ac:dyDescent="0.35">
      <c r="A1016" s="58">
        <v>1984.07</v>
      </c>
      <c r="B1016" s="58">
        <v>1984.07</v>
      </c>
      <c r="C1016" s="59">
        <v>30864</v>
      </c>
      <c r="D1016" s="62">
        <v>8.8683022140432985</v>
      </c>
      <c r="E1016" s="58">
        <v>151.1</v>
      </c>
    </row>
    <row r="1017" spans="1:5" x14ac:dyDescent="0.35">
      <c r="A1017" s="58">
        <v>1984.08</v>
      </c>
      <c r="B1017" s="58">
        <v>1984.08</v>
      </c>
      <c r="C1017" s="59">
        <v>30895</v>
      </c>
      <c r="D1017" s="62">
        <v>9.62306325737317</v>
      </c>
      <c r="E1017" s="58">
        <v>164.4</v>
      </c>
    </row>
    <row r="1018" spans="1:5" x14ac:dyDescent="0.35">
      <c r="A1018" s="58">
        <v>1984.09</v>
      </c>
      <c r="B1018" s="58">
        <v>1984.09</v>
      </c>
      <c r="C1018" s="59">
        <v>30926</v>
      </c>
      <c r="D1018" s="62">
        <v>9.6873413136280799</v>
      </c>
      <c r="E1018" s="58">
        <v>166.1</v>
      </c>
    </row>
    <row r="1019" spans="1:5" x14ac:dyDescent="0.35">
      <c r="A1019" s="58">
        <v>1984.1</v>
      </c>
      <c r="B1019" s="58">
        <v>1984.1</v>
      </c>
      <c r="C1019" s="59">
        <v>30651</v>
      </c>
      <c r="D1019" s="62">
        <v>9.5950707030485045</v>
      </c>
      <c r="E1019" s="58">
        <v>164.8</v>
      </c>
    </row>
    <row r="1020" spans="1:5" x14ac:dyDescent="0.35">
      <c r="A1020" s="58">
        <v>1984.11</v>
      </c>
      <c r="B1020" s="58">
        <v>1984.11</v>
      </c>
      <c r="C1020" s="59">
        <v>30987</v>
      </c>
      <c r="D1020" s="62">
        <v>9.6919732217830852</v>
      </c>
      <c r="E1020" s="58">
        <v>166.3</v>
      </c>
    </row>
    <row r="1021" spans="1:5" x14ac:dyDescent="0.35">
      <c r="A1021" s="58">
        <v>1984.12</v>
      </c>
      <c r="B1021" s="58">
        <v>1984.12</v>
      </c>
      <c r="C1021" s="59">
        <v>31017</v>
      </c>
      <c r="D1021" s="62">
        <v>9.5950548011334558</v>
      </c>
      <c r="E1021" s="58">
        <v>164.5</v>
      </c>
    </row>
    <row r="1022" spans="1:5" x14ac:dyDescent="0.35">
      <c r="A1022" s="58">
        <v>1985.01</v>
      </c>
      <c r="B1022" s="58">
        <v>1985.01</v>
      </c>
      <c r="C1022" s="59">
        <v>31048</v>
      </c>
      <c r="D1022" s="62">
        <v>9.9970011777304517</v>
      </c>
      <c r="E1022" s="58">
        <v>171.6</v>
      </c>
    </row>
    <row r="1023" spans="1:5" x14ac:dyDescent="0.35">
      <c r="A1023" s="58">
        <v>1985.02</v>
      </c>
      <c r="B1023" s="58">
        <v>1985.02</v>
      </c>
      <c r="C1023" s="59">
        <v>31079</v>
      </c>
      <c r="D1023" s="62">
        <v>10.494935172607075</v>
      </c>
      <c r="E1023" s="58">
        <v>180.9</v>
      </c>
    </row>
    <row r="1024" spans="1:5" x14ac:dyDescent="0.35">
      <c r="A1024" s="58">
        <v>1985.03</v>
      </c>
      <c r="B1024" s="58">
        <v>1985.03</v>
      </c>
      <c r="C1024" s="59">
        <v>31107</v>
      </c>
      <c r="D1024" s="62">
        <v>10.373217214924729</v>
      </c>
      <c r="E1024" s="58">
        <v>179.4</v>
      </c>
    </row>
    <row r="1025" spans="1:5" x14ac:dyDescent="0.35">
      <c r="A1025" s="58">
        <v>1985.04</v>
      </c>
      <c r="B1025" s="58">
        <v>1985.04</v>
      </c>
      <c r="C1025" s="59">
        <v>31138</v>
      </c>
      <c r="D1025" s="62">
        <v>10.397118719816817</v>
      </c>
      <c r="E1025" s="58">
        <v>180.6</v>
      </c>
    </row>
    <row r="1026" spans="1:5" x14ac:dyDescent="0.35">
      <c r="A1026" s="58">
        <v>1985.05</v>
      </c>
      <c r="B1026" s="58">
        <v>1985.05</v>
      </c>
      <c r="C1026" s="59">
        <v>31168</v>
      </c>
      <c r="D1026" s="62">
        <v>10.60812046786009</v>
      </c>
      <c r="E1026" s="58">
        <v>184.9</v>
      </c>
    </row>
    <row r="1027" spans="1:5" x14ac:dyDescent="0.35">
      <c r="A1027" s="58">
        <v>1985.06</v>
      </c>
      <c r="B1027" s="58">
        <v>1985.06</v>
      </c>
      <c r="C1027" s="59">
        <v>31199</v>
      </c>
      <c r="D1027" s="62">
        <v>10.810049845861212</v>
      </c>
      <c r="E1027" s="58">
        <v>188.9</v>
      </c>
    </row>
    <row r="1028" spans="1:5" x14ac:dyDescent="0.35">
      <c r="A1028" s="58">
        <v>1985.07</v>
      </c>
      <c r="B1028" s="58">
        <v>1985.07</v>
      </c>
      <c r="C1028" s="59">
        <v>31229</v>
      </c>
      <c r="D1028" s="62">
        <v>10.997563956793378</v>
      </c>
      <c r="E1028" s="58">
        <v>192.5</v>
      </c>
    </row>
    <row r="1029" spans="1:5" x14ac:dyDescent="0.35">
      <c r="A1029" s="58">
        <v>1985.08</v>
      </c>
      <c r="B1029" s="58">
        <v>1985.08</v>
      </c>
      <c r="C1029" s="59">
        <v>31260</v>
      </c>
      <c r="D1029" s="62">
        <v>10.738799808877278</v>
      </c>
      <c r="E1029" s="58">
        <v>188.3</v>
      </c>
    </row>
    <row r="1030" spans="1:5" x14ac:dyDescent="0.35">
      <c r="A1030" s="58">
        <v>1985.09</v>
      </c>
      <c r="B1030" s="58">
        <v>1985.09</v>
      </c>
      <c r="C1030" s="59">
        <v>31291</v>
      </c>
      <c r="D1030" s="62">
        <v>10.471234661697547</v>
      </c>
      <c r="E1030" s="58">
        <v>184.1</v>
      </c>
    </row>
    <row r="1031" spans="1:5" x14ac:dyDescent="0.35">
      <c r="A1031" s="58">
        <v>1985.1</v>
      </c>
      <c r="B1031" s="58">
        <v>1985.1</v>
      </c>
      <c r="C1031" s="59">
        <v>31017</v>
      </c>
      <c r="D1031" s="62">
        <v>10.552516982943745</v>
      </c>
      <c r="E1031" s="58">
        <v>186.2</v>
      </c>
    </row>
    <row r="1032" spans="1:5" x14ac:dyDescent="0.35">
      <c r="A1032" s="58">
        <v>1985.11</v>
      </c>
      <c r="B1032" s="58">
        <v>1985.11</v>
      </c>
      <c r="C1032" s="59">
        <v>31352</v>
      </c>
      <c r="D1032" s="62">
        <v>11.164611128667463</v>
      </c>
      <c r="E1032" s="58">
        <v>197.5</v>
      </c>
    </row>
    <row r="1033" spans="1:5" x14ac:dyDescent="0.35">
      <c r="A1033" s="58">
        <v>1985.12</v>
      </c>
      <c r="B1033" s="58">
        <v>1985.12</v>
      </c>
      <c r="C1033" s="59">
        <v>31382</v>
      </c>
      <c r="D1033" s="62">
        <v>11.690521474467593</v>
      </c>
      <c r="E1033" s="58">
        <v>207.3</v>
      </c>
    </row>
    <row r="1034" spans="1:5" x14ac:dyDescent="0.35">
      <c r="A1034" s="58">
        <v>1986.01</v>
      </c>
      <c r="B1034" s="58">
        <v>1986.01</v>
      </c>
      <c r="C1034" s="59">
        <v>31413</v>
      </c>
      <c r="D1034" s="62">
        <v>11.71500758448798</v>
      </c>
      <c r="E1034" s="58">
        <v>208.2</v>
      </c>
    </row>
    <row r="1035" spans="1:5" x14ac:dyDescent="0.35">
      <c r="A1035" s="58">
        <v>1986.02</v>
      </c>
      <c r="B1035" s="58">
        <v>1986.02</v>
      </c>
      <c r="C1035" s="59">
        <v>31444</v>
      </c>
      <c r="D1035" s="62">
        <v>12.388219099418121</v>
      </c>
      <c r="E1035" s="58">
        <v>219.4</v>
      </c>
    </row>
    <row r="1036" spans="1:5" x14ac:dyDescent="0.35">
      <c r="A1036" s="58">
        <v>1986.03</v>
      </c>
      <c r="B1036" s="58">
        <v>1986.03</v>
      </c>
      <c r="C1036" s="59">
        <v>31472</v>
      </c>
      <c r="D1036" s="62">
        <v>13.189022981532711</v>
      </c>
      <c r="E1036" s="58">
        <v>232.3</v>
      </c>
    </row>
    <row r="1037" spans="1:5" x14ac:dyDescent="0.35">
      <c r="A1037" s="58">
        <v>1986.04</v>
      </c>
      <c r="B1037" s="58">
        <v>1986.04</v>
      </c>
      <c r="C1037" s="59">
        <v>31503</v>
      </c>
      <c r="D1037" s="62">
        <v>13.552504172869474</v>
      </c>
      <c r="E1037" s="58">
        <v>238</v>
      </c>
    </row>
    <row r="1038" spans="1:5" x14ac:dyDescent="0.35">
      <c r="A1038" s="58">
        <v>1986.05</v>
      </c>
      <c r="B1038" s="58">
        <v>1986.05</v>
      </c>
      <c r="C1038" s="59">
        <v>31533</v>
      </c>
      <c r="D1038" s="62">
        <v>13.560046199232332</v>
      </c>
      <c r="E1038" s="58">
        <v>238.5</v>
      </c>
    </row>
    <row r="1039" spans="1:5" x14ac:dyDescent="0.35">
      <c r="A1039" s="58">
        <v>1986.06</v>
      </c>
      <c r="B1039" s="58">
        <v>1986.06</v>
      </c>
      <c r="C1039" s="59">
        <v>31564</v>
      </c>
      <c r="D1039" s="62">
        <v>13.888688626457109</v>
      </c>
      <c r="E1039" s="58">
        <v>245.3</v>
      </c>
    </row>
    <row r="1040" spans="1:5" x14ac:dyDescent="0.35">
      <c r="A1040" s="58">
        <v>1986.07</v>
      </c>
      <c r="B1040" s="58">
        <v>1986.07</v>
      </c>
      <c r="C1040" s="59">
        <v>31594</v>
      </c>
      <c r="D1040" s="62">
        <v>13.619995534083804</v>
      </c>
      <c r="E1040" s="58">
        <v>240.2</v>
      </c>
    </row>
    <row r="1041" spans="1:5" x14ac:dyDescent="0.35">
      <c r="A1041" s="58">
        <v>1986.08</v>
      </c>
      <c r="B1041" s="58">
        <v>1986.08</v>
      </c>
      <c r="C1041" s="59">
        <v>31625</v>
      </c>
      <c r="D1041" s="62">
        <v>13.887667550866052</v>
      </c>
      <c r="E1041" s="58">
        <v>245</v>
      </c>
    </row>
    <row r="1042" spans="1:5" x14ac:dyDescent="0.35">
      <c r="A1042" s="58">
        <v>1986.09</v>
      </c>
      <c r="B1042" s="58">
        <v>1986.09</v>
      </c>
      <c r="C1042" s="59">
        <v>31656</v>
      </c>
      <c r="D1042" s="62">
        <v>13.467314312977129</v>
      </c>
      <c r="E1042" s="58">
        <v>238.3</v>
      </c>
    </row>
    <row r="1043" spans="1:5" x14ac:dyDescent="0.35">
      <c r="A1043" s="58">
        <v>1986.1</v>
      </c>
      <c r="B1043" s="58">
        <v>1986.1</v>
      </c>
      <c r="C1043" s="59">
        <v>31382</v>
      </c>
      <c r="D1043" s="62">
        <v>13.42591886085736</v>
      </c>
      <c r="E1043" s="58">
        <v>237.4</v>
      </c>
    </row>
    <row r="1044" spans="1:5" x14ac:dyDescent="0.35">
      <c r="A1044" s="58">
        <v>1986.11</v>
      </c>
      <c r="B1044" s="58">
        <v>1986.11</v>
      </c>
      <c r="C1044" s="59">
        <v>31717</v>
      </c>
      <c r="D1044" s="62">
        <v>13.8729855961386</v>
      </c>
      <c r="E1044" s="58">
        <v>245.1</v>
      </c>
    </row>
    <row r="1045" spans="1:5" x14ac:dyDescent="0.35">
      <c r="A1045" s="58">
        <v>1986.12</v>
      </c>
      <c r="B1045" s="58">
        <v>1986.12</v>
      </c>
      <c r="C1045" s="59">
        <v>31747</v>
      </c>
      <c r="D1045" s="62">
        <v>14.085139814743307</v>
      </c>
      <c r="E1045" s="58">
        <v>248.6</v>
      </c>
    </row>
    <row r="1046" spans="1:5" x14ac:dyDescent="0.35">
      <c r="A1046" s="58">
        <v>1987.01</v>
      </c>
      <c r="B1046" s="58">
        <v>1987.01</v>
      </c>
      <c r="C1046" s="59">
        <v>31778</v>
      </c>
      <c r="D1046" s="62">
        <v>14.922208103718944</v>
      </c>
      <c r="E1046" s="58">
        <v>264.5</v>
      </c>
    </row>
    <row r="1047" spans="1:5" x14ac:dyDescent="0.35">
      <c r="A1047" s="58">
        <v>1987.02</v>
      </c>
      <c r="B1047" s="58">
        <v>1987.02</v>
      </c>
      <c r="C1047" s="59">
        <v>31809</v>
      </c>
      <c r="D1047" s="62">
        <v>15.822318142836451</v>
      </c>
      <c r="E1047" s="58">
        <v>280.89999999999998</v>
      </c>
    </row>
    <row r="1048" spans="1:5" x14ac:dyDescent="0.35">
      <c r="A1048" s="58">
        <v>1987.03</v>
      </c>
      <c r="B1048" s="58">
        <v>1987.03</v>
      </c>
      <c r="C1048" s="59">
        <v>31837</v>
      </c>
      <c r="D1048" s="62">
        <v>16.433343976069921</v>
      </c>
      <c r="E1048" s="58">
        <v>292.5</v>
      </c>
    </row>
    <row r="1049" spans="1:5" x14ac:dyDescent="0.35">
      <c r="A1049" s="58">
        <v>1987.04</v>
      </c>
      <c r="B1049" s="58">
        <v>1987.04</v>
      </c>
      <c r="C1049" s="59">
        <v>31868</v>
      </c>
      <c r="D1049" s="62">
        <v>16.196534453220877</v>
      </c>
      <c r="E1049" s="58">
        <v>289.3</v>
      </c>
    </row>
    <row r="1050" spans="1:5" x14ac:dyDescent="0.35">
      <c r="A1050" s="58">
        <v>1987.05</v>
      </c>
      <c r="B1050" s="58">
        <v>1987.05</v>
      </c>
      <c r="C1050" s="59">
        <v>31898</v>
      </c>
      <c r="D1050" s="62">
        <v>16.160311952655743</v>
      </c>
      <c r="E1050" s="58">
        <v>289.10000000000002</v>
      </c>
    </row>
    <row r="1051" spans="1:5" x14ac:dyDescent="0.35">
      <c r="A1051" s="58">
        <v>1987.06</v>
      </c>
      <c r="B1051" s="58">
        <v>1987.06</v>
      </c>
      <c r="C1051" s="59">
        <v>31929</v>
      </c>
      <c r="D1051" s="62">
        <v>16.825207307878717</v>
      </c>
      <c r="E1051" s="58">
        <v>301.39999999999998</v>
      </c>
    </row>
    <row r="1052" spans="1:5" x14ac:dyDescent="0.35">
      <c r="A1052" s="58">
        <v>1987.07</v>
      </c>
      <c r="B1052" s="58">
        <v>1987.07</v>
      </c>
      <c r="C1052" s="59">
        <v>31959</v>
      </c>
      <c r="D1052" s="62">
        <v>17.306004390512225</v>
      </c>
      <c r="E1052" s="58">
        <v>310.10000000000002</v>
      </c>
    </row>
    <row r="1053" spans="1:5" x14ac:dyDescent="0.35">
      <c r="A1053" s="58">
        <v>1987.08</v>
      </c>
      <c r="B1053" s="58">
        <v>1987.08</v>
      </c>
      <c r="C1053" s="59">
        <v>31990</v>
      </c>
      <c r="D1053" s="62">
        <v>18.326907245856347</v>
      </c>
      <c r="E1053" s="58">
        <v>329.4</v>
      </c>
    </row>
    <row r="1054" spans="1:5" x14ac:dyDescent="0.35">
      <c r="A1054" s="58">
        <v>1987.09</v>
      </c>
      <c r="B1054" s="58">
        <v>1987.09</v>
      </c>
      <c r="C1054" s="59">
        <v>32021</v>
      </c>
      <c r="D1054" s="62">
        <v>17.675620449938219</v>
      </c>
      <c r="E1054" s="58">
        <v>318.7</v>
      </c>
    </row>
    <row r="1055" spans="1:5" x14ac:dyDescent="0.35">
      <c r="A1055" s="58">
        <v>1987.1</v>
      </c>
      <c r="B1055" s="58">
        <v>1987.1</v>
      </c>
      <c r="C1055" s="59">
        <v>31747</v>
      </c>
      <c r="D1055" s="62">
        <v>15.530055563627315</v>
      </c>
      <c r="E1055" s="58">
        <v>280.2</v>
      </c>
    </row>
    <row r="1056" spans="1:5" x14ac:dyDescent="0.35">
      <c r="A1056" s="58">
        <v>1987.11</v>
      </c>
      <c r="B1056" s="58">
        <v>1987.11</v>
      </c>
      <c r="C1056" s="59">
        <v>32082</v>
      </c>
      <c r="D1056" s="62">
        <v>13.590885143189087</v>
      </c>
      <c r="E1056" s="58">
        <v>245</v>
      </c>
    </row>
    <row r="1057" spans="1:5" x14ac:dyDescent="0.35">
      <c r="A1057" s="58">
        <v>1987.12</v>
      </c>
      <c r="B1057" s="58">
        <v>1987.12</v>
      </c>
      <c r="C1057" s="59">
        <v>32112</v>
      </c>
      <c r="D1057" s="62">
        <v>13.389028514426965</v>
      </c>
      <c r="E1057" s="58">
        <v>241</v>
      </c>
    </row>
    <row r="1058" spans="1:5" x14ac:dyDescent="0.35">
      <c r="A1058" s="58">
        <v>1988.01</v>
      </c>
      <c r="B1058" s="58">
        <v>1988.01</v>
      </c>
      <c r="C1058" s="59">
        <v>32143</v>
      </c>
      <c r="D1058" s="62">
        <v>13.898336683569138</v>
      </c>
      <c r="E1058" s="58">
        <v>250.5</v>
      </c>
    </row>
    <row r="1059" spans="1:5" x14ac:dyDescent="0.35">
      <c r="A1059" s="58">
        <v>1988.02</v>
      </c>
      <c r="B1059" s="58">
        <v>1988.02</v>
      </c>
      <c r="C1059" s="59">
        <v>32174</v>
      </c>
      <c r="D1059" s="62">
        <v>14.298270962469521</v>
      </c>
      <c r="E1059" s="58">
        <v>258.10000000000002</v>
      </c>
    </row>
    <row r="1060" spans="1:5" x14ac:dyDescent="0.35">
      <c r="A1060" s="58">
        <v>1988.03</v>
      </c>
      <c r="B1060" s="58">
        <v>1988.03</v>
      </c>
      <c r="C1060" s="59">
        <v>32203</v>
      </c>
      <c r="D1060" s="62">
        <v>14.66894681110346</v>
      </c>
      <c r="E1060" s="58">
        <v>265.7</v>
      </c>
    </row>
    <row r="1061" spans="1:5" x14ac:dyDescent="0.35">
      <c r="A1061" s="58">
        <v>1988.04</v>
      </c>
      <c r="B1061" s="58">
        <v>1988.04</v>
      </c>
      <c r="C1061" s="59">
        <v>32234</v>
      </c>
      <c r="D1061" s="62">
        <v>14.433316420838946</v>
      </c>
      <c r="E1061" s="58">
        <v>262.60000000000002</v>
      </c>
    </row>
    <row r="1062" spans="1:5" x14ac:dyDescent="0.35">
      <c r="A1062" s="58">
        <v>1988.05</v>
      </c>
      <c r="B1062" s="58">
        <v>1988.05</v>
      </c>
      <c r="C1062" s="59">
        <v>32264</v>
      </c>
      <c r="D1062" s="62">
        <v>14.031891348027775</v>
      </c>
      <c r="E1062" s="58">
        <v>256.10000000000002</v>
      </c>
    </row>
    <row r="1063" spans="1:5" x14ac:dyDescent="0.35">
      <c r="A1063" s="58">
        <v>1988.06</v>
      </c>
      <c r="B1063" s="58">
        <v>1988.06</v>
      </c>
      <c r="C1063" s="59">
        <v>32295</v>
      </c>
      <c r="D1063" s="62">
        <v>14.766468647879622</v>
      </c>
      <c r="E1063" s="58">
        <v>270.7</v>
      </c>
    </row>
    <row r="1064" spans="1:5" x14ac:dyDescent="0.35">
      <c r="A1064" s="58">
        <v>1988.07</v>
      </c>
      <c r="B1064" s="58">
        <v>1988.07</v>
      </c>
      <c r="C1064" s="59">
        <v>32325</v>
      </c>
      <c r="D1064" s="62">
        <v>14.608315717522101</v>
      </c>
      <c r="E1064" s="58">
        <v>269.10000000000002</v>
      </c>
    </row>
    <row r="1065" spans="1:5" x14ac:dyDescent="0.35">
      <c r="A1065" s="58">
        <v>1988.08</v>
      </c>
      <c r="B1065" s="58">
        <v>1988.08</v>
      </c>
      <c r="C1065" s="59">
        <v>32356</v>
      </c>
      <c r="D1065" s="62">
        <v>14.244946310675651</v>
      </c>
      <c r="E1065" s="58">
        <v>263.7</v>
      </c>
    </row>
    <row r="1066" spans="1:5" x14ac:dyDescent="0.35">
      <c r="A1066" s="58">
        <v>1988.09</v>
      </c>
      <c r="B1066" s="58">
        <v>1988.09</v>
      </c>
      <c r="C1066" s="59">
        <v>32387</v>
      </c>
      <c r="D1066" s="62">
        <v>14.369428776140159</v>
      </c>
      <c r="E1066" s="58">
        <v>268</v>
      </c>
    </row>
    <row r="1067" spans="1:5" x14ac:dyDescent="0.35">
      <c r="A1067" s="58">
        <v>1988.1</v>
      </c>
      <c r="B1067" s="58">
        <v>1988.1</v>
      </c>
      <c r="C1067" s="59">
        <v>32112</v>
      </c>
      <c r="D1067" s="62">
        <v>14.811450153277725</v>
      </c>
      <c r="E1067" s="58">
        <v>277.39999999999998</v>
      </c>
    </row>
    <row r="1068" spans="1:5" x14ac:dyDescent="0.35">
      <c r="A1068" s="58">
        <v>1988.11</v>
      </c>
      <c r="B1068" s="58">
        <v>1988.11</v>
      </c>
      <c r="C1068" s="59">
        <v>32448</v>
      </c>
      <c r="D1068" s="62">
        <v>14.445530680872885</v>
      </c>
      <c r="E1068" s="58">
        <v>271</v>
      </c>
    </row>
    <row r="1069" spans="1:5" x14ac:dyDescent="0.35">
      <c r="A1069" s="58">
        <v>1988.12</v>
      </c>
      <c r="B1069" s="58">
        <v>1988.12</v>
      </c>
      <c r="C1069" s="59">
        <v>32478</v>
      </c>
      <c r="D1069" s="62">
        <v>14.702086748571997</v>
      </c>
      <c r="E1069" s="58">
        <v>276.5</v>
      </c>
    </row>
    <row r="1070" spans="1:5" x14ac:dyDescent="0.35">
      <c r="A1070" s="58">
        <v>1989.01</v>
      </c>
      <c r="B1070" s="58">
        <v>1989.01</v>
      </c>
      <c r="C1070" s="59">
        <v>32509</v>
      </c>
      <c r="D1070" s="62">
        <v>15.088072442713285</v>
      </c>
      <c r="E1070" s="58">
        <v>285.39999999999998</v>
      </c>
    </row>
    <row r="1071" spans="1:5" x14ac:dyDescent="0.35">
      <c r="A1071" s="58">
        <v>1989.02</v>
      </c>
      <c r="B1071" s="58">
        <v>1989.02</v>
      </c>
      <c r="C1071" s="59">
        <v>32540</v>
      </c>
      <c r="D1071" s="62">
        <v>15.467060462734748</v>
      </c>
      <c r="E1071" s="58">
        <v>294</v>
      </c>
    </row>
    <row r="1072" spans="1:5" x14ac:dyDescent="0.35">
      <c r="A1072" s="58">
        <v>1989.03</v>
      </c>
      <c r="B1072" s="58">
        <v>1989.03</v>
      </c>
      <c r="C1072" s="59">
        <v>32568</v>
      </c>
      <c r="D1072" s="62">
        <v>15.298969108882359</v>
      </c>
      <c r="E1072" s="58">
        <v>292.7</v>
      </c>
    </row>
    <row r="1073" spans="1:5" x14ac:dyDescent="0.35">
      <c r="A1073" s="58">
        <v>1989.04</v>
      </c>
      <c r="B1073" s="58">
        <v>1989.04</v>
      </c>
      <c r="C1073" s="59">
        <v>32599</v>
      </c>
      <c r="D1073" s="62">
        <v>15.686742656144581</v>
      </c>
      <c r="E1073" s="58">
        <v>302.3</v>
      </c>
    </row>
    <row r="1074" spans="1:5" x14ac:dyDescent="0.35">
      <c r="A1074" s="58">
        <v>1989.05</v>
      </c>
      <c r="B1074" s="58">
        <v>1989.05</v>
      </c>
      <c r="C1074" s="59">
        <v>32629</v>
      </c>
      <c r="D1074" s="62">
        <v>16.186353538544552</v>
      </c>
      <c r="E1074" s="58">
        <v>313.89999999999998</v>
      </c>
    </row>
    <row r="1075" spans="1:5" x14ac:dyDescent="0.35">
      <c r="A1075" s="58">
        <v>1989.06</v>
      </c>
      <c r="B1075" s="58">
        <v>1989.06</v>
      </c>
      <c r="C1075" s="59">
        <v>32660</v>
      </c>
      <c r="D1075" s="62">
        <v>16.641904235808585</v>
      </c>
      <c r="E1075" s="58">
        <v>323.7</v>
      </c>
    </row>
    <row r="1076" spans="1:5" x14ac:dyDescent="0.35">
      <c r="A1076" s="58">
        <v>1989.07</v>
      </c>
      <c r="B1076" s="58">
        <v>1989.07</v>
      </c>
      <c r="C1076" s="59">
        <v>32690</v>
      </c>
      <c r="D1076" s="62">
        <v>17.013407650499129</v>
      </c>
      <c r="E1076" s="58">
        <v>331.9</v>
      </c>
    </row>
    <row r="1077" spans="1:5" x14ac:dyDescent="0.35">
      <c r="A1077" s="58">
        <v>1989.08</v>
      </c>
      <c r="B1077" s="58">
        <v>1989.08</v>
      </c>
      <c r="C1077" s="59">
        <v>32721</v>
      </c>
      <c r="D1077" s="62">
        <v>17.734251436577324</v>
      </c>
      <c r="E1077" s="58">
        <v>346.6</v>
      </c>
    </row>
    <row r="1078" spans="1:5" x14ac:dyDescent="0.35">
      <c r="A1078" s="58">
        <v>1989.09</v>
      </c>
      <c r="B1078" s="58">
        <v>1989.09</v>
      </c>
      <c r="C1078" s="59">
        <v>32752</v>
      </c>
      <c r="D1078" s="62">
        <v>17.714220678979085</v>
      </c>
      <c r="E1078" s="58">
        <v>347.3</v>
      </c>
    </row>
    <row r="1079" spans="1:5" x14ac:dyDescent="0.35">
      <c r="A1079" s="58">
        <v>1989.1</v>
      </c>
      <c r="B1079" s="58">
        <v>1989.1</v>
      </c>
      <c r="C1079" s="59">
        <v>32478</v>
      </c>
      <c r="D1079" s="62">
        <v>17.640853852797949</v>
      </c>
      <c r="E1079" s="58">
        <v>347.4</v>
      </c>
    </row>
    <row r="1080" spans="1:5" x14ac:dyDescent="0.35">
      <c r="A1080" s="58">
        <v>1989.11</v>
      </c>
      <c r="B1080" s="58">
        <v>1989.11</v>
      </c>
      <c r="C1080" s="59">
        <v>32813</v>
      </c>
      <c r="D1080" s="62">
        <v>17.242369266947428</v>
      </c>
      <c r="E1080" s="58">
        <v>340.2</v>
      </c>
    </row>
    <row r="1081" spans="1:5" x14ac:dyDescent="0.35">
      <c r="A1081" s="58">
        <v>1989.12</v>
      </c>
      <c r="B1081" s="58">
        <v>1989.12</v>
      </c>
      <c r="C1081" s="59">
        <v>32843</v>
      </c>
      <c r="D1081" s="62">
        <v>17.650212904947324</v>
      </c>
      <c r="E1081" s="58">
        <v>348.6</v>
      </c>
    </row>
    <row r="1082" spans="1:5" x14ac:dyDescent="0.35">
      <c r="A1082" s="58">
        <v>1990.01</v>
      </c>
      <c r="B1082" s="58">
        <v>1990.01</v>
      </c>
      <c r="C1082" s="59">
        <v>32874</v>
      </c>
      <c r="D1082" s="62">
        <v>17.048843606878275</v>
      </c>
      <c r="E1082" s="58">
        <v>339.97</v>
      </c>
    </row>
    <row r="1083" spans="1:5" x14ac:dyDescent="0.35">
      <c r="A1083" s="58">
        <v>1990.02</v>
      </c>
      <c r="B1083" s="58">
        <v>1990.02</v>
      </c>
      <c r="C1083" s="59">
        <v>32905</v>
      </c>
      <c r="D1083" s="62">
        <v>16.508093516490288</v>
      </c>
      <c r="E1083" s="58">
        <v>330.45</v>
      </c>
    </row>
    <row r="1084" spans="1:5" x14ac:dyDescent="0.35">
      <c r="A1084" s="58">
        <v>1990.03</v>
      </c>
      <c r="B1084" s="58">
        <v>1990.03</v>
      </c>
      <c r="C1084" s="59">
        <v>32933</v>
      </c>
      <c r="D1084" s="62">
        <v>16.83374823348095</v>
      </c>
      <c r="E1084" s="58">
        <v>338.46</v>
      </c>
    </row>
    <row r="1085" spans="1:5" x14ac:dyDescent="0.35">
      <c r="A1085" s="58">
        <v>1990.04</v>
      </c>
      <c r="B1085" s="58">
        <v>1990.04</v>
      </c>
      <c r="C1085" s="59">
        <v>32964</v>
      </c>
      <c r="D1085" s="62">
        <v>16.81391389873577</v>
      </c>
      <c r="E1085" s="58">
        <v>338.18</v>
      </c>
    </row>
    <row r="1086" spans="1:5" x14ac:dyDescent="0.35">
      <c r="A1086" s="58">
        <v>1990.05</v>
      </c>
      <c r="B1086" s="58">
        <v>1990.05</v>
      </c>
      <c r="C1086" s="59">
        <v>32994</v>
      </c>
      <c r="D1086" s="62">
        <v>17.39241358864501</v>
      </c>
      <c r="E1086" s="58">
        <v>350.25</v>
      </c>
    </row>
    <row r="1087" spans="1:5" x14ac:dyDescent="0.35">
      <c r="A1087" s="58">
        <v>1990.06</v>
      </c>
      <c r="B1087" s="58">
        <v>1990.06</v>
      </c>
      <c r="C1087" s="59">
        <v>33025</v>
      </c>
      <c r="D1087" s="62">
        <v>17.817082821653013</v>
      </c>
      <c r="E1087" s="58">
        <v>360.39</v>
      </c>
    </row>
    <row r="1088" spans="1:5" x14ac:dyDescent="0.35">
      <c r="A1088" s="58">
        <v>1990.07</v>
      </c>
      <c r="B1088" s="58">
        <v>1990.07</v>
      </c>
      <c r="C1088" s="59">
        <v>33055</v>
      </c>
      <c r="D1088" s="62">
        <v>17.747171587070248</v>
      </c>
      <c r="E1088" s="58">
        <v>360.03</v>
      </c>
    </row>
    <row r="1089" spans="1:5" x14ac:dyDescent="0.35">
      <c r="A1089" s="58">
        <v>1990.08</v>
      </c>
      <c r="B1089" s="58">
        <v>1990.08</v>
      </c>
      <c r="C1089" s="59">
        <v>33086</v>
      </c>
      <c r="D1089" s="62">
        <v>16.16833475650898</v>
      </c>
      <c r="E1089" s="58">
        <v>330.75</v>
      </c>
    </row>
    <row r="1090" spans="1:5" x14ac:dyDescent="0.35">
      <c r="A1090" s="58">
        <v>1990.09</v>
      </c>
      <c r="B1090" s="58">
        <v>1990.09</v>
      </c>
      <c r="C1090" s="59">
        <v>33117</v>
      </c>
      <c r="D1090" s="62">
        <v>15.30128544352263</v>
      </c>
      <c r="E1090" s="58">
        <v>315.41000000000003</v>
      </c>
    </row>
    <row r="1091" spans="1:5" x14ac:dyDescent="0.35">
      <c r="A1091" s="58">
        <v>1990.1</v>
      </c>
      <c r="B1091" s="58" t="s">
        <v>61</v>
      </c>
      <c r="C1091" s="59">
        <v>33147</v>
      </c>
      <c r="D1091" s="62">
        <v>14.818147965500806</v>
      </c>
      <c r="E1091" s="58">
        <v>307.12</v>
      </c>
    </row>
    <row r="1092" spans="1:5" x14ac:dyDescent="0.35">
      <c r="A1092" s="58">
        <v>1990.11</v>
      </c>
      <c r="B1092" s="58">
        <v>1990.11</v>
      </c>
      <c r="C1092" s="59">
        <v>33178</v>
      </c>
      <c r="D1092" s="62">
        <v>15.187607599503192</v>
      </c>
      <c r="E1092" s="58">
        <v>315.29000000000002</v>
      </c>
    </row>
    <row r="1093" spans="1:5" x14ac:dyDescent="0.35">
      <c r="A1093" s="58">
        <v>1990.12</v>
      </c>
      <c r="B1093" s="58">
        <v>1990.12</v>
      </c>
      <c r="C1093" s="59">
        <v>33208</v>
      </c>
      <c r="D1093" s="62">
        <v>15.846314974728774</v>
      </c>
      <c r="E1093" s="58">
        <v>328.75</v>
      </c>
    </row>
    <row r="1094" spans="1:5" x14ac:dyDescent="0.35">
      <c r="A1094" s="58">
        <v>1991.01</v>
      </c>
      <c r="B1094" s="58">
        <v>1991.01</v>
      </c>
      <c r="C1094" s="59">
        <v>33239</v>
      </c>
      <c r="D1094" s="62">
        <v>15.606190118802369</v>
      </c>
      <c r="E1094" s="58">
        <v>325.49</v>
      </c>
    </row>
    <row r="1095" spans="1:5" x14ac:dyDescent="0.35">
      <c r="A1095" s="58">
        <v>1991.02</v>
      </c>
      <c r="B1095" s="58">
        <v>1991.02</v>
      </c>
      <c r="C1095" s="59">
        <v>33270</v>
      </c>
      <c r="D1095" s="62">
        <v>17.35466474520512</v>
      </c>
      <c r="E1095" s="58">
        <v>362.26</v>
      </c>
    </row>
    <row r="1096" spans="1:5" x14ac:dyDescent="0.35">
      <c r="A1096" s="58">
        <v>1991.03</v>
      </c>
      <c r="B1096" s="58">
        <v>1991.03</v>
      </c>
      <c r="C1096" s="59">
        <v>33298</v>
      </c>
      <c r="D1096" s="62">
        <v>17.818620083397388</v>
      </c>
      <c r="E1096" s="58">
        <v>372.28</v>
      </c>
    </row>
    <row r="1097" spans="1:5" x14ac:dyDescent="0.35">
      <c r="A1097" s="58">
        <v>1991.04</v>
      </c>
      <c r="B1097" s="58">
        <v>1991.04</v>
      </c>
      <c r="C1097" s="59">
        <v>33329</v>
      </c>
      <c r="D1097" s="62">
        <v>18.155345895198032</v>
      </c>
      <c r="E1097" s="58">
        <v>379.68</v>
      </c>
    </row>
    <row r="1098" spans="1:5" x14ac:dyDescent="0.35">
      <c r="A1098" s="58">
        <v>1991.05</v>
      </c>
      <c r="B1098" s="58">
        <v>1991.05</v>
      </c>
      <c r="C1098" s="59">
        <v>33359</v>
      </c>
      <c r="D1098" s="62">
        <v>18.035430911004063</v>
      </c>
      <c r="E1098" s="58">
        <v>377.99</v>
      </c>
    </row>
    <row r="1099" spans="1:5" x14ac:dyDescent="0.35">
      <c r="A1099" s="58">
        <v>1991.06</v>
      </c>
      <c r="B1099" s="58">
        <v>1991.06</v>
      </c>
      <c r="C1099" s="59">
        <v>33390</v>
      </c>
      <c r="D1099" s="62">
        <v>18.015227044688345</v>
      </c>
      <c r="E1099" s="58">
        <v>378.29</v>
      </c>
    </row>
    <row r="1100" spans="1:5" x14ac:dyDescent="0.35">
      <c r="A1100" s="58">
        <v>1991.07</v>
      </c>
      <c r="B1100" s="58">
        <v>1991.07</v>
      </c>
      <c r="C1100" s="59">
        <v>33420</v>
      </c>
      <c r="D1100" s="62">
        <v>18.103452345519759</v>
      </c>
      <c r="E1100" s="58">
        <v>380.23</v>
      </c>
    </row>
    <row r="1101" spans="1:5" x14ac:dyDescent="0.35">
      <c r="A1101" s="58">
        <v>1991.08</v>
      </c>
      <c r="B1101" s="58">
        <v>1991.08</v>
      </c>
      <c r="C1101" s="59">
        <v>33451</v>
      </c>
      <c r="D1101" s="62">
        <v>18.512258455337729</v>
      </c>
      <c r="E1101" s="58">
        <v>389.4</v>
      </c>
    </row>
    <row r="1102" spans="1:5" x14ac:dyDescent="0.35">
      <c r="A1102" s="58">
        <v>1991.09</v>
      </c>
      <c r="B1102" s="58">
        <v>1991.09</v>
      </c>
      <c r="C1102" s="59">
        <v>33482</v>
      </c>
      <c r="D1102" s="62">
        <v>18.357282591774339</v>
      </c>
      <c r="E1102" s="58">
        <v>387.2</v>
      </c>
    </row>
    <row r="1103" spans="1:5" x14ac:dyDescent="0.35">
      <c r="A1103" s="58">
        <v>1991.1</v>
      </c>
      <c r="B1103" s="58">
        <v>1991.1</v>
      </c>
      <c r="C1103" s="59">
        <v>33208</v>
      </c>
      <c r="D1103" s="62">
        <v>18.349187992002001</v>
      </c>
      <c r="E1103" s="58">
        <v>386.88</v>
      </c>
    </row>
    <row r="1104" spans="1:5" x14ac:dyDescent="0.35">
      <c r="A1104" s="58">
        <v>1991.11</v>
      </c>
      <c r="B1104" s="58">
        <v>1991.11</v>
      </c>
      <c r="C1104" s="59">
        <v>33543</v>
      </c>
      <c r="D1104" s="62">
        <v>18.288868169301356</v>
      </c>
      <c r="E1104" s="58">
        <v>385.92</v>
      </c>
    </row>
    <row r="1105" spans="1:5" x14ac:dyDescent="0.35">
      <c r="A1105" s="58">
        <v>1991.12</v>
      </c>
      <c r="B1105" s="58">
        <v>1991.12</v>
      </c>
      <c r="C1105" s="59">
        <v>33573</v>
      </c>
      <c r="D1105" s="62">
        <v>18.441652313512741</v>
      </c>
      <c r="E1105" s="58">
        <v>388.51</v>
      </c>
    </row>
    <row r="1106" spans="1:5" x14ac:dyDescent="0.35">
      <c r="A1106" s="58">
        <v>1992.01</v>
      </c>
      <c r="B1106" s="58">
        <v>1992.01</v>
      </c>
      <c r="C1106" s="59">
        <v>33604</v>
      </c>
      <c r="D1106" s="62">
        <v>19.773068211462661</v>
      </c>
      <c r="E1106" s="58">
        <v>416.08</v>
      </c>
    </row>
    <row r="1107" spans="1:5" x14ac:dyDescent="0.35">
      <c r="A1107" s="58">
        <v>1992.02</v>
      </c>
      <c r="B1107" s="58">
        <v>1992.02</v>
      </c>
      <c r="C1107" s="59">
        <v>33635</v>
      </c>
      <c r="D1107" s="62">
        <v>19.582982970386759</v>
      </c>
      <c r="E1107" s="58">
        <v>412.56</v>
      </c>
    </row>
    <row r="1108" spans="1:5" x14ac:dyDescent="0.35">
      <c r="A1108" s="58">
        <v>1992.03</v>
      </c>
      <c r="B1108" s="58">
        <v>1992.03</v>
      </c>
      <c r="C1108" s="59">
        <v>33664</v>
      </c>
      <c r="D1108" s="62">
        <v>19.283561861298573</v>
      </c>
      <c r="E1108" s="58">
        <v>407.36</v>
      </c>
    </row>
    <row r="1109" spans="1:5" x14ac:dyDescent="0.35">
      <c r="A1109" s="58">
        <v>1992.04</v>
      </c>
      <c r="B1109" s="58">
        <v>1992.04</v>
      </c>
      <c r="C1109" s="59">
        <v>33695</v>
      </c>
      <c r="D1109" s="62">
        <v>19.301229507881061</v>
      </c>
      <c r="E1109" s="58">
        <v>407.41</v>
      </c>
    </row>
    <row r="1110" spans="1:5" x14ac:dyDescent="0.35">
      <c r="A1110" s="58">
        <v>1992.05</v>
      </c>
      <c r="B1110" s="58">
        <v>1992.05</v>
      </c>
      <c r="C1110" s="59">
        <v>33725</v>
      </c>
      <c r="D1110" s="62">
        <v>19.662279795641705</v>
      </c>
      <c r="E1110" s="58">
        <v>414.81</v>
      </c>
    </row>
    <row r="1111" spans="1:5" x14ac:dyDescent="0.35">
      <c r="A1111" s="58">
        <v>1992.06</v>
      </c>
      <c r="B1111" s="58">
        <v>1992.06</v>
      </c>
      <c r="C1111" s="59">
        <v>33756</v>
      </c>
      <c r="D1111" s="62">
        <v>19.31536596764461</v>
      </c>
      <c r="E1111" s="58">
        <v>408.27</v>
      </c>
    </row>
    <row r="1112" spans="1:5" x14ac:dyDescent="0.35">
      <c r="A1112" s="58">
        <v>1992.07</v>
      </c>
      <c r="B1112" s="58">
        <v>1992.07</v>
      </c>
      <c r="C1112" s="59">
        <v>33786</v>
      </c>
      <c r="D1112" s="62">
        <v>19.62074069482442</v>
      </c>
      <c r="E1112" s="58">
        <v>415.05</v>
      </c>
    </row>
    <row r="1113" spans="1:5" x14ac:dyDescent="0.35">
      <c r="A1113" s="58">
        <v>1992.08</v>
      </c>
      <c r="B1113" s="58">
        <v>1992.08</v>
      </c>
      <c r="C1113" s="59">
        <v>33817</v>
      </c>
      <c r="D1113" s="62">
        <v>19.72213749835154</v>
      </c>
      <c r="E1113" s="58">
        <v>417.93</v>
      </c>
    </row>
    <row r="1114" spans="1:5" x14ac:dyDescent="0.35">
      <c r="A1114" s="58">
        <v>1992.09</v>
      </c>
      <c r="B1114" s="58">
        <v>1992.09</v>
      </c>
      <c r="C1114" s="59">
        <v>33848</v>
      </c>
      <c r="D1114" s="62">
        <v>19.70876642474531</v>
      </c>
      <c r="E1114" s="58">
        <v>418.48</v>
      </c>
    </row>
    <row r="1115" spans="1:5" x14ac:dyDescent="0.35">
      <c r="A1115" s="58">
        <v>1992.1</v>
      </c>
      <c r="B1115" s="58">
        <v>1992.1</v>
      </c>
      <c r="C1115" s="59">
        <v>33573</v>
      </c>
      <c r="D1115" s="62">
        <v>19.370271076906981</v>
      </c>
      <c r="E1115" s="58">
        <v>412.5</v>
      </c>
    </row>
    <row r="1116" spans="1:5" x14ac:dyDescent="0.35">
      <c r="A1116" s="58">
        <v>1992.11</v>
      </c>
      <c r="B1116" s="58">
        <v>1992.11</v>
      </c>
      <c r="C1116" s="59">
        <v>33909</v>
      </c>
      <c r="D1116" s="62">
        <v>19.833656038801244</v>
      </c>
      <c r="E1116" s="58">
        <v>422.84</v>
      </c>
    </row>
    <row r="1117" spans="1:5" x14ac:dyDescent="0.35">
      <c r="A1117" s="58">
        <v>1992.12</v>
      </c>
      <c r="B1117" s="58">
        <v>1992.12</v>
      </c>
      <c r="C1117" s="59">
        <v>33939</v>
      </c>
      <c r="D1117" s="62">
        <v>20.448606721242978</v>
      </c>
      <c r="E1117" s="58">
        <v>435.64</v>
      </c>
    </row>
    <row r="1118" spans="1:5" x14ac:dyDescent="0.35">
      <c r="A1118" s="58">
        <v>1993.01</v>
      </c>
      <c r="B1118" s="58">
        <v>1993.01</v>
      </c>
      <c r="C1118" s="59">
        <v>33970</v>
      </c>
      <c r="D1118" s="62">
        <v>20.323410802995721</v>
      </c>
      <c r="E1118" s="58">
        <v>435.23</v>
      </c>
    </row>
    <row r="1119" spans="1:5" x14ac:dyDescent="0.35">
      <c r="A1119" s="58">
        <v>1993.02</v>
      </c>
      <c r="B1119" s="58">
        <v>1993.02</v>
      </c>
      <c r="C1119" s="59">
        <v>34001</v>
      </c>
      <c r="D1119" s="62">
        <v>20.545336792900457</v>
      </c>
      <c r="E1119" s="58">
        <v>441.7</v>
      </c>
    </row>
    <row r="1120" spans="1:5" x14ac:dyDescent="0.35">
      <c r="A1120" s="58">
        <v>1993.03</v>
      </c>
      <c r="B1120" s="58">
        <v>1993.03</v>
      </c>
      <c r="C1120" s="59">
        <v>34029</v>
      </c>
      <c r="D1120" s="62">
        <v>20.855200148690923</v>
      </c>
      <c r="E1120" s="58">
        <v>450.16</v>
      </c>
    </row>
    <row r="1121" spans="1:5" x14ac:dyDescent="0.35">
      <c r="A1121" s="58">
        <v>1993.04</v>
      </c>
      <c r="B1121" s="58">
        <v>1993.04</v>
      </c>
      <c r="C1121" s="59">
        <v>34060</v>
      </c>
      <c r="D1121" s="62">
        <v>20.45736201664219</v>
      </c>
      <c r="E1121" s="58">
        <v>443.08</v>
      </c>
    </row>
    <row r="1122" spans="1:5" x14ac:dyDescent="0.35">
      <c r="A1122" s="58">
        <v>1993.05</v>
      </c>
      <c r="B1122" s="58">
        <v>1993.05</v>
      </c>
      <c r="C1122" s="59">
        <v>34090</v>
      </c>
      <c r="D1122" s="62">
        <v>20.517605633764873</v>
      </c>
      <c r="E1122" s="58">
        <v>445.25</v>
      </c>
    </row>
    <row r="1123" spans="1:5" x14ac:dyDescent="0.35">
      <c r="A1123" s="58">
        <v>1993.06</v>
      </c>
      <c r="B1123" s="58">
        <v>1993.06</v>
      </c>
      <c r="C1123" s="59">
        <v>34121</v>
      </c>
      <c r="D1123" s="62">
        <v>20.608357012960198</v>
      </c>
      <c r="E1123" s="58">
        <v>448.06</v>
      </c>
    </row>
    <row r="1124" spans="1:5" x14ac:dyDescent="0.35">
      <c r="A1124" s="58">
        <v>1993.07</v>
      </c>
      <c r="B1124" s="58">
        <v>1993.07</v>
      </c>
      <c r="C1124" s="59">
        <v>34151</v>
      </c>
      <c r="D1124" s="62">
        <v>20.564596413297146</v>
      </c>
      <c r="E1124" s="58">
        <v>447.29</v>
      </c>
    </row>
    <row r="1125" spans="1:5" x14ac:dyDescent="0.35">
      <c r="A1125" s="58">
        <v>1993.08</v>
      </c>
      <c r="B1125" s="58">
        <v>1993.08</v>
      </c>
      <c r="C1125" s="59">
        <v>34182</v>
      </c>
      <c r="D1125" s="62">
        <v>20.812227546627387</v>
      </c>
      <c r="E1125" s="58">
        <v>454.13</v>
      </c>
    </row>
    <row r="1126" spans="1:5" x14ac:dyDescent="0.35">
      <c r="A1126" s="58">
        <v>1993.09</v>
      </c>
      <c r="B1126" s="58">
        <v>1993.09</v>
      </c>
      <c r="C1126" s="59">
        <v>34213</v>
      </c>
      <c r="D1126" s="62">
        <v>20.993501005229128</v>
      </c>
      <c r="E1126" s="58">
        <v>459.24</v>
      </c>
    </row>
    <row r="1127" spans="1:5" x14ac:dyDescent="0.35">
      <c r="A1127" s="58">
        <v>1993.1</v>
      </c>
      <c r="B1127" s="58">
        <v>1993.1</v>
      </c>
      <c r="C1127" s="59">
        <v>33939</v>
      </c>
      <c r="D1127" s="62">
        <v>21.109178247475125</v>
      </c>
      <c r="E1127" s="58">
        <v>463.9</v>
      </c>
    </row>
    <row r="1128" spans="1:5" x14ac:dyDescent="0.35">
      <c r="A1128" s="58">
        <v>1993.11</v>
      </c>
      <c r="B1128" s="58">
        <v>1993.11</v>
      </c>
      <c r="C1128" s="59">
        <v>34274</v>
      </c>
      <c r="D1128" s="62">
        <v>21.03790118960638</v>
      </c>
      <c r="E1128" s="58">
        <v>462.89</v>
      </c>
    </row>
    <row r="1129" spans="1:5" x14ac:dyDescent="0.35">
      <c r="A1129" s="58">
        <v>1993.12</v>
      </c>
      <c r="B1129" s="58">
        <v>1993.12</v>
      </c>
      <c r="C1129" s="59">
        <v>34304</v>
      </c>
      <c r="D1129" s="62">
        <v>21.164732079814648</v>
      </c>
      <c r="E1129" s="58">
        <v>465.95</v>
      </c>
    </row>
    <row r="1130" spans="1:5" x14ac:dyDescent="0.35">
      <c r="A1130" s="58">
        <v>1994.01</v>
      </c>
      <c r="B1130" s="58">
        <v>1994.01</v>
      </c>
      <c r="C1130" s="59">
        <v>34335</v>
      </c>
      <c r="D1130" s="62">
        <v>21.411974913826544</v>
      </c>
      <c r="E1130" s="58">
        <v>472.99</v>
      </c>
    </row>
    <row r="1131" spans="1:5" x14ac:dyDescent="0.35">
      <c r="A1131" s="58">
        <v>1994.02</v>
      </c>
      <c r="B1131" s="58">
        <v>1994.02</v>
      </c>
      <c r="C1131" s="59">
        <v>34366</v>
      </c>
      <c r="D1131" s="62">
        <v>21.263840187313022</v>
      </c>
      <c r="E1131" s="58">
        <v>471.58</v>
      </c>
    </row>
    <row r="1132" spans="1:5" x14ac:dyDescent="0.35">
      <c r="A1132" s="58">
        <v>1994.03</v>
      </c>
      <c r="B1132" s="58">
        <v>1994.03</v>
      </c>
      <c r="C1132" s="59">
        <v>34394</v>
      </c>
      <c r="D1132" s="62">
        <v>20.833375889460402</v>
      </c>
      <c r="E1132" s="58">
        <v>463.81</v>
      </c>
    </row>
    <row r="1133" spans="1:5" x14ac:dyDescent="0.35">
      <c r="A1133" s="58">
        <v>1994.04</v>
      </c>
      <c r="B1133" s="58">
        <v>1994.04</v>
      </c>
      <c r="C1133" s="59">
        <v>34425</v>
      </c>
      <c r="D1133" s="62">
        <v>20.055250085063843</v>
      </c>
      <c r="E1133" s="58">
        <v>447.23</v>
      </c>
    </row>
    <row r="1134" spans="1:5" x14ac:dyDescent="0.35">
      <c r="A1134" s="58">
        <v>1994.05</v>
      </c>
      <c r="B1134" s="58">
        <v>1994.05</v>
      </c>
      <c r="C1134" s="59">
        <v>34455</v>
      </c>
      <c r="D1134" s="62">
        <v>20.196492421281445</v>
      </c>
      <c r="E1134" s="58">
        <v>450.9</v>
      </c>
    </row>
    <row r="1135" spans="1:5" x14ac:dyDescent="0.35">
      <c r="A1135" s="58">
        <v>1994.06</v>
      </c>
      <c r="B1135" s="58">
        <v>1994.06</v>
      </c>
      <c r="C1135" s="59">
        <v>34486</v>
      </c>
      <c r="D1135" s="62">
        <v>20.290763690670303</v>
      </c>
      <c r="E1135" s="58">
        <v>454.83</v>
      </c>
    </row>
    <row r="1136" spans="1:5" x14ac:dyDescent="0.35">
      <c r="A1136" s="58">
        <v>1994.07</v>
      </c>
      <c r="B1136" s="58">
        <v>1994.07</v>
      </c>
      <c r="C1136" s="59">
        <v>34516</v>
      </c>
      <c r="D1136" s="62">
        <v>20.067951816142141</v>
      </c>
      <c r="E1136" s="58">
        <v>451.4</v>
      </c>
    </row>
    <row r="1137" spans="1:5" x14ac:dyDescent="0.35">
      <c r="A1137" s="58">
        <v>1994.08</v>
      </c>
      <c r="B1137" s="58">
        <v>1994.08</v>
      </c>
      <c r="C1137" s="59">
        <v>34547</v>
      </c>
      <c r="D1137" s="62">
        <v>20.535549404755631</v>
      </c>
      <c r="E1137" s="58">
        <v>464.24</v>
      </c>
    </row>
    <row r="1138" spans="1:5" x14ac:dyDescent="0.35">
      <c r="A1138" s="58">
        <v>1994.09</v>
      </c>
      <c r="B1138" s="58">
        <v>1994.09</v>
      </c>
      <c r="C1138" s="59">
        <v>34578</v>
      </c>
      <c r="D1138" s="62">
        <v>20.576450100818853</v>
      </c>
      <c r="E1138" s="58">
        <v>466.96</v>
      </c>
    </row>
    <row r="1139" spans="1:5" x14ac:dyDescent="0.35">
      <c r="A1139" s="58">
        <v>1994.1</v>
      </c>
      <c r="B1139" s="58">
        <v>1994.1</v>
      </c>
      <c r="C1139" s="59">
        <v>34304</v>
      </c>
      <c r="D1139" s="62">
        <v>20.395759282410243</v>
      </c>
      <c r="E1139" s="58">
        <v>463.81</v>
      </c>
    </row>
    <row r="1140" spans="1:5" x14ac:dyDescent="0.35">
      <c r="A1140" s="58">
        <v>1994.11</v>
      </c>
      <c r="B1140" s="58">
        <v>1994.11</v>
      </c>
      <c r="C1140" s="59">
        <v>34639</v>
      </c>
      <c r="D1140" s="62">
        <v>20.209473020394036</v>
      </c>
      <c r="E1140" s="58">
        <v>461.01</v>
      </c>
    </row>
    <row r="1141" spans="1:5" x14ac:dyDescent="0.35">
      <c r="A1141" s="58">
        <v>1994.12</v>
      </c>
      <c r="B1141" s="58">
        <v>1994.12</v>
      </c>
      <c r="C1141" s="59">
        <v>34669</v>
      </c>
      <c r="D1141" s="62">
        <v>19.91148410809032</v>
      </c>
      <c r="E1141" s="58">
        <v>455.19</v>
      </c>
    </row>
    <row r="1142" spans="1:5" x14ac:dyDescent="0.35">
      <c r="A1142" s="58">
        <v>1995.01</v>
      </c>
      <c r="B1142" s="58">
        <v>1995.01</v>
      </c>
      <c r="C1142" s="59">
        <v>34700</v>
      </c>
      <c r="D1142" s="62">
        <v>20.219119422457293</v>
      </c>
      <c r="E1142" s="58">
        <v>465.25</v>
      </c>
    </row>
    <row r="1143" spans="1:5" x14ac:dyDescent="0.35">
      <c r="A1143" s="58">
        <v>1995.02</v>
      </c>
      <c r="B1143" s="58">
        <v>1995.02</v>
      </c>
      <c r="C1143" s="59">
        <v>34731</v>
      </c>
      <c r="D1143" s="62">
        <v>20.802571764332676</v>
      </c>
      <c r="E1143" s="58">
        <v>481.92</v>
      </c>
    </row>
    <row r="1144" spans="1:5" x14ac:dyDescent="0.35">
      <c r="A1144" s="58">
        <v>1995.03</v>
      </c>
      <c r="B1144" s="58">
        <v>1995.03</v>
      </c>
      <c r="C1144" s="59">
        <v>34759</v>
      </c>
      <c r="D1144" s="62">
        <v>21.152737302036986</v>
      </c>
      <c r="E1144" s="58">
        <v>493.15</v>
      </c>
    </row>
    <row r="1145" spans="1:5" x14ac:dyDescent="0.35">
      <c r="A1145" s="58">
        <v>1995.04</v>
      </c>
      <c r="B1145" s="58">
        <v>1995.04</v>
      </c>
      <c r="C1145" s="59">
        <v>34790</v>
      </c>
      <c r="D1145" s="62">
        <v>21.642739261879651</v>
      </c>
      <c r="E1145" s="58">
        <v>507.91</v>
      </c>
    </row>
    <row r="1146" spans="1:5" x14ac:dyDescent="0.35">
      <c r="A1146" s="58">
        <v>1995.05</v>
      </c>
      <c r="B1146" s="58">
        <v>1995.05</v>
      </c>
      <c r="C1146" s="59">
        <v>34820</v>
      </c>
      <c r="D1146" s="62">
        <v>22.195426698019951</v>
      </c>
      <c r="E1146" s="58">
        <v>523.80999999999995</v>
      </c>
    </row>
    <row r="1147" spans="1:5" x14ac:dyDescent="0.35">
      <c r="A1147" s="58">
        <v>1995.06</v>
      </c>
      <c r="B1147" s="58">
        <v>1995.06</v>
      </c>
      <c r="C1147" s="59">
        <v>34851</v>
      </c>
      <c r="D1147" s="62">
        <v>22.718356759520606</v>
      </c>
      <c r="E1147" s="58">
        <v>539.35</v>
      </c>
    </row>
    <row r="1148" spans="1:5" x14ac:dyDescent="0.35">
      <c r="A1148" s="58">
        <v>1995.07</v>
      </c>
      <c r="B1148" s="58">
        <v>1995.07</v>
      </c>
      <c r="C1148" s="59">
        <v>34881</v>
      </c>
      <c r="D1148" s="62">
        <v>23.376412691512122</v>
      </c>
      <c r="E1148" s="58">
        <v>557.37</v>
      </c>
    </row>
    <row r="1149" spans="1:5" x14ac:dyDescent="0.35">
      <c r="A1149" s="58">
        <v>1995.08</v>
      </c>
      <c r="B1149" s="58">
        <v>1995.08</v>
      </c>
      <c r="C1149" s="59">
        <v>34912</v>
      </c>
      <c r="D1149" s="62">
        <v>23.284070256230532</v>
      </c>
      <c r="E1149" s="58">
        <v>559.11</v>
      </c>
    </row>
    <row r="1150" spans="1:5" x14ac:dyDescent="0.35">
      <c r="A1150" s="58">
        <v>1995.09</v>
      </c>
      <c r="B1150" s="58">
        <v>1995.09</v>
      </c>
      <c r="C1150" s="59">
        <v>34943</v>
      </c>
      <c r="D1150" s="62">
        <v>23.946007075299857</v>
      </c>
      <c r="E1150" s="58">
        <v>578.77</v>
      </c>
    </row>
    <row r="1151" spans="1:5" x14ac:dyDescent="0.35">
      <c r="A1151" s="58">
        <v>1995.1</v>
      </c>
      <c r="B1151" s="58">
        <v>1995.1</v>
      </c>
      <c r="C1151" s="59">
        <v>34669</v>
      </c>
      <c r="D1151" s="62">
        <v>23.926762764083268</v>
      </c>
      <c r="E1151" s="58">
        <v>582.91999999999996</v>
      </c>
    </row>
    <row r="1152" spans="1:5" x14ac:dyDescent="0.35">
      <c r="A1152" s="58">
        <v>1995.11</v>
      </c>
      <c r="B1152" s="58">
        <v>1995.11</v>
      </c>
      <c r="C1152" s="59">
        <v>35004</v>
      </c>
      <c r="D1152" s="62">
        <v>24.347586881114815</v>
      </c>
      <c r="E1152" s="58">
        <v>595.53</v>
      </c>
    </row>
    <row r="1153" spans="1:5" x14ac:dyDescent="0.35">
      <c r="A1153" s="58">
        <v>1995.12</v>
      </c>
      <c r="B1153" s="58">
        <v>1995.12</v>
      </c>
      <c r="C1153" s="59">
        <v>35034</v>
      </c>
      <c r="D1153" s="62">
        <v>25.027380664939098</v>
      </c>
      <c r="E1153" s="58">
        <v>614.57000000000005</v>
      </c>
    </row>
    <row r="1154" spans="1:5" x14ac:dyDescent="0.35">
      <c r="A1154" s="58">
        <v>1996.01</v>
      </c>
      <c r="B1154" s="58">
        <v>1996.01</v>
      </c>
      <c r="C1154" s="59">
        <v>35065</v>
      </c>
      <c r="D1154" s="62">
        <v>24.762465194644022</v>
      </c>
      <c r="E1154" s="58">
        <v>614.41999999999996</v>
      </c>
    </row>
    <row r="1155" spans="1:5" x14ac:dyDescent="0.35">
      <c r="A1155" s="58">
        <v>1996.02</v>
      </c>
      <c r="B1155" s="58">
        <v>1996.02</v>
      </c>
      <c r="C1155" s="59">
        <v>35096</v>
      </c>
      <c r="D1155" s="62">
        <v>25.976065550593379</v>
      </c>
      <c r="E1155" s="58">
        <v>649.54</v>
      </c>
    </row>
    <row r="1156" spans="1:5" x14ac:dyDescent="0.35">
      <c r="A1156" s="58">
        <v>1996.03</v>
      </c>
      <c r="B1156" s="58">
        <v>1996.03</v>
      </c>
      <c r="C1156" s="59">
        <v>35125</v>
      </c>
      <c r="D1156" s="62">
        <v>25.6299303952161</v>
      </c>
      <c r="E1156" s="58">
        <v>647.07000000000005</v>
      </c>
    </row>
    <row r="1157" spans="1:5" x14ac:dyDescent="0.35">
      <c r="A1157" s="58">
        <v>1996.04</v>
      </c>
      <c r="B1157" s="58">
        <v>1996.04</v>
      </c>
      <c r="C1157" s="59">
        <v>35156</v>
      </c>
      <c r="D1157" s="62">
        <v>25.424203848381513</v>
      </c>
      <c r="E1157" s="58">
        <v>647.16999999999996</v>
      </c>
    </row>
    <row r="1158" spans="1:5" x14ac:dyDescent="0.35">
      <c r="A1158" s="58">
        <v>1996.05</v>
      </c>
      <c r="B1158" s="58">
        <v>1996.05</v>
      </c>
      <c r="C1158" s="59">
        <v>35186</v>
      </c>
      <c r="D1158" s="62">
        <v>25.81404382769902</v>
      </c>
      <c r="E1158" s="58">
        <v>661.23</v>
      </c>
    </row>
    <row r="1159" spans="1:5" x14ac:dyDescent="0.35">
      <c r="A1159" s="58">
        <v>1996.06</v>
      </c>
      <c r="B1159" s="58">
        <v>1996.06</v>
      </c>
      <c r="C1159" s="59">
        <v>35217</v>
      </c>
      <c r="D1159" s="62">
        <v>25.966673558333831</v>
      </c>
      <c r="E1159" s="58">
        <v>668.5</v>
      </c>
    </row>
    <row r="1160" spans="1:5" x14ac:dyDescent="0.35">
      <c r="A1160" s="58">
        <v>1996.07</v>
      </c>
      <c r="B1160" s="58">
        <v>1996.07</v>
      </c>
      <c r="C1160" s="59">
        <v>35247</v>
      </c>
      <c r="D1160" s="62">
        <v>24.858411332348378</v>
      </c>
      <c r="E1160" s="58">
        <v>644.07000000000005</v>
      </c>
    </row>
    <row r="1161" spans="1:5" x14ac:dyDescent="0.35">
      <c r="A1161" s="58">
        <v>1996.08</v>
      </c>
      <c r="B1161" s="58">
        <v>1996.08</v>
      </c>
      <c r="C1161" s="59">
        <v>35278</v>
      </c>
      <c r="D1161" s="62">
        <v>25.412529121454941</v>
      </c>
      <c r="E1161" s="58">
        <v>662.68</v>
      </c>
    </row>
    <row r="1162" spans="1:5" x14ac:dyDescent="0.35">
      <c r="A1162" s="58">
        <v>1996.09</v>
      </c>
      <c r="B1162" s="58">
        <v>1996.09</v>
      </c>
      <c r="C1162" s="59">
        <v>35309</v>
      </c>
      <c r="D1162" s="62">
        <v>25.680115512876753</v>
      </c>
      <c r="E1162" s="58">
        <v>674.88</v>
      </c>
    </row>
    <row r="1163" spans="1:5" x14ac:dyDescent="0.35">
      <c r="A1163" s="58">
        <v>1996.1</v>
      </c>
      <c r="B1163" s="58">
        <v>1996.1</v>
      </c>
      <c r="C1163" s="59">
        <v>35034</v>
      </c>
      <c r="D1163" s="62">
        <v>26.483467720897195</v>
      </c>
      <c r="E1163" s="58">
        <v>701.46</v>
      </c>
    </row>
    <row r="1164" spans="1:5" x14ac:dyDescent="0.35">
      <c r="A1164" s="58">
        <v>1996.11</v>
      </c>
      <c r="B1164" s="58">
        <v>1996.11</v>
      </c>
      <c r="C1164" s="59">
        <v>35370</v>
      </c>
      <c r="D1164" s="62">
        <v>27.585612049012795</v>
      </c>
      <c r="E1164" s="58">
        <v>735.67</v>
      </c>
    </row>
    <row r="1165" spans="1:5" x14ac:dyDescent="0.35">
      <c r="A1165" s="58">
        <v>1996.12</v>
      </c>
      <c r="B1165" s="58">
        <v>1996.12</v>
      </c>
      <c r="C1165" s="59">
        <v>35400</v>
      </c>
      <c r="D1165" s="62">
        <v>27.723946163893963</v>
      </c>
      <c r="E1165" s="58">
        <v>743.25</v>
      </c>
    </row>
    <row r="1166" spans="1:5" x14ac:dyDescent="0.35">
      <c r="A1166" s="58">
        <v>1997.01</v>
      </c>
      <c r="B1166" s="58">
        <v>1997.01</v>
      </c>
      <c r="C1166" s="59">
        <v>35431</v>
      </c>
      <c r="D1166" s="62">
        <v>28.332870129950361</v>
      </c>
      <c r="E1166" s="58">
        <v>766.22</v>
      </c>
    </row>
    <row r="1167" spans="1:5" x14ac:dyDescent="0.35">
      <c r="A1167" s="58">
        <v>1997.02</v>
      </c>
      <c r="B1167" s="58">
        <v>1997.02</v>
      </c>
      <c r="C1167" s="59">
        <v>35462</v>
      </c>
      <c r="D1167" s="62">
        <v>29.265634883575949</v>
      </c>
      <c r="E1167" s="58">
        <v>798.39</v>
      </c>
    </row>
    <row r="1168" spans="1:5" x14ac:dyDescent="0.35">
      <c r="A1168" s="58">
        <v>1997.03</v>
      </c>
      <c r="B1168" s="58">
        <v>1997.03</v>
      </c>
      <c r="C1168" s="59">
        <v>35490</v>
      </c>
      <c r="D1168" s="62">
        <v>28.802458591871648</v>
      </c>
      <c r="E1168" s="58">
        <v>792.16</v>
      </c>
    </row>
    <row r="1169" spans="1:5" x14ac:dyDescent="0.35">
      <c r="A1169" s="58">
        <v>1997.04</v>
      </c>
      <c r="B1169" s="58">
        <v>1997.04</v>
      </c>
      <c r="C1169" s="59">
        <v>35521</v>
      </c>
      <c r="D1169" s="62">
        <v>27.585160338136539</v>
      </c>
      <c r="E1169" s="58">
        <v>763.93</v>
      </c>
    </row>
    <row r="1170" spans="1:5" x14ac:dyDescent="0.35">
      <c r="A1170" s="58">
        <v>1997.05</v>
      </c>
      <c r="B1170" s="58">
        <v>1997.05</v>
      </c>
      <c r="C1170" s="59">
        <v>35551</v>
      </c>
      <c r="D1170" s="62">
        <v>29.928362224688776</v>
      </c>
      <c r="E1170" s="58">
        <v>833.09</v>
      </c>
    </row>
    <row r="1171" spans="1:5" x14ac:dyDescent="0.35">
      <c r="A1171" s="58">
        <v>1997.06</v>
      </c>
      <c r="B1171" s="58">
        <v>1997.06</v>
      </c>
      <c r="C1171" s="59">
        <v>35582</v>
      </c>
      <c r="D1171" s="62">
        <v>31.256560616381261</v>
      </c>
      <c r="E1171" s="58">
        <v>876.29</v>
      </c>
    </row>
    <row r="1172" spans="1:5" x14ac:dyDescent="0.35">
      <c r="A1172" s="58">
        <v>1997.07</v>
      </c>
      <c r="B1172" s="58">
        <v>1997.07</v>
      </c>
      <c r="C1172" s="59">
        <v>35612</v>
      </c>
      <c r="D1172" s="62">
        <v>32.766637689669921</v>
      </c>
      <c r="E1172" s="58">
        <v>925.29</v>
      </c>
    </row>
    <row r="1173" spans="1:5" x14ac:dyDescent="0.35">
      <c r="A1173" s="58">
        <v>1997.08</v>
      </c>
      <c r="B1173" s="58">
        <v>1997.08</v>
      </c>
      <c r="C1173" s="59">
        <v>35643</v>
      </c>
      <c r="D1173" s="62">
        <v>32.586283486713164</v>
      </c>
      <c r="E1173" s="58">
        <v>927.24</v>
      </c>
    </row>
    <row r="1174" spans="1:5" x14ac:dyDescent="0.35">
      <c r="A1174" s="58">
        <v>1997.09</v>
      </c>
      <c r="B1174" s="58">
        <v>1997.09</v>
      </c>
      <c r="C1174" s="59">
        <v>35674</v>
      </c>
      <c r="D1174" s="62">
        <v>32.666581341708614</v>
      </c>
      <c r="E1174" s="58">
        <v>937.02</v>
      </c>
    </row>
    <row r="1175" spans="1:5" x14ac:dyDescent="0.35">
      <c r="A1175" s="58">
        <v>1997.1</v>
      </c>
      <c r="B1175" s="58">
        <v>1997.1</v>
      </c>
      <c r="C1175" s="59">
        <v>35400</v>
      </c>
      <c r="D1175" s="62">
        <v>32.901498179798118</v>
      </c>
      <c r="E1175" s="58">
        <v>951.16</v>
      </c>
    </row>
    <row r="1176" spans="1:5" x14ac:dyDescent="0.35">
      <c r="A1176" s="58">
        <v>1997.11</v>
      </c>
      <c r="B1176" s="58">
        <v>1997.11</v>
      </c>
      <c r="C1176" s="59">
        <v>35735</v>
      </c>
      <c r="D1176" s="62">
        <v>32.336600532812675</v>
      </c>
      <c r="E1176" s="58">
        <v>938.92</v>
      </c>
    </row>
    <row r="1177" spans="1:5" x14ac:dyDescent="0.35">
      <c r="A1177" s="58">
        <v>1997.12</v>
      </c>
      <c r="B1177" s="58">
        <v>1997.12</v>
      </c>
      <c r="C1177" s="59">
        <v>35765</v>
      </c>
      <c r="D1177" s="62">
        <v>33.030789042905418</v>
      </c>
      <c r="E1177" s="58">
        <v>962.37</v>
      </c>
    </row>
    <row r="1178" spans="1:5" x14ac:dyDescent="0.35">
      <c r="A1178" s="58">
        <v>1998.01</v>
      </c>
      <c r="B1178" s="58">
        <v>1998.01</v>
      </c>
      <c r="C1178" s="59">
        <v>35796</v>
      </c>
      <c r="D1178" s="62">
        <v>32.859968415052229</v>
      </c>
      <c r="E1178" s="58">
        <v>963.36</v>
      </c>
    </row>
    <row r="1179" spans="1:5" x14ac:dyDescent="0.35">
      <c r="A1179" s="58">
        <v>1998.02</v>
      </c>
      <c r="B1179" s="58">
        <v>1998.02</v>
      </c>
      <c r="C1179" s="59">
        <v>35827</v>
      </c>
      <c r="D1179" s="62">
        <v>34.709677782269971</v>
      </c>
      <c r="E1179" s="58">
        <v>1023.74</v>
      </c>
    </row>
    <row r="1180" spans="1:5" x14ac:dyDescent="0.35">
      <c r="A1180" s="58">
        <v>1998.03</v>
      </c>
      <c r="B1180" s="58">
        <v>1998.03</v>
      </c>
      <c r="C1180" s="59">
        <v>35855</v>
      </c>
      <c r="D1180" s="62">
        <v>36.296927736425083</v>
      </c>
      <c r="E1180" s="58">
        <v>1076.83</v>
      </c>
    </row>
    <row r="1181" spans="1:5" x14ac:dyDescent="0.35">
      <c r="A1181" s="58">
        <v>1998.04</v>
      </c>
      <c r="B1181" s="58">
        <v>1998.04</v>
      </c>
      <c r="C1181" s="59">
        <v>35886</v>
      </c>
      <c r="D1181" s="62">
        <v>37.276934043028753</v>
      </c>
      <c r="E1181" s="58">
        <v>1112.2</v>
      </c>
    </row>
    <row r="1182" spans="1:5" x14ac:dyDescent="0.35">
      <c r="A1182" s="58">
        <v>1998.05</v>
      </c>
      <c r="B1182" s="58">
        <v>1998.05</v>
      </c>
      <c r="C1182" s="59">
        <v>35916</v>
      </c>
      <c r="D1182" s="62">
        <v>36.956598518968995</v>
      </c>
      <c r="E1182" s="58">
        <v>1108.42</v>
      </c>
    </row>
    <row r="1183" spans="1:5" x14ac:dyDescent="0.35">
      <c r="A1183" s="58">
        <v>1998.06</v>
      </c>
      <c r="B1183" s="58">
        <v>1998.06</v>
      </c>
      <c r="C1183" s="59">
        <v>35947</v>
      </c>
      <c r="D1183" s="62">
        <v>36.802293460092017</v>
      </c>
      <c r="E1183" s="58">
        <v>1108.3900000000001</v>
      </c>
    </row>
    <row r="1184" spans="1:5" x14ac:dyDescent="0.35">
      <c r="A1184" s="58">
        <v>1998.07</v>
      </c>
      <c r="B1184" s="58">
        <v>1998.07</v>
      </c>
      <c r="C1184" s="59">
        <v>35977</v>
      </c>
      <c r="D1184" s="62">
        <v>38.25964508524855</v>
      </c>
      <c r="E1184" s="58">
        <v>1156.58</v>
      </c>
    </row>
    <row r="1185" spans="1:5" x14ac:dyDescent="0.35">
      <c r="A1185" s="58">
        <v>1998.08</v>
      </c>
      <c r="B1185" s="58">
        <v>1998.08</v>
      </c>
      <c r="C1185" s="59">
        <v>36008</v>
      </c>
      <c r="D1185" s="62">
        <v>35.423401024878316</v>
      </c>
      <c r="E1185" s="58">
        <v>1074.6199999999999</v>
      </c>
    </row>
    <row r="1186" spans="1:5" x14ac:dyDescent="0.35">
      <c r="A1186" s="58">
        <v>1998.09</v>
      </c>
      <c r="B1186" s="58">
        <v>1998.09</v>
      </c>
      <c r="C1186" s="59">
        <v>36039</v>
      </c>
      <c r="D1186" s="62">
        <v>33.532356980834891</v>
      </c>
      <c r="E1186" s="58">
        <v>1020.64</v>
      </c>
    </row>
    <row r="1187" spans="1:5" x14ac:dyDescent="0.35">
      <c r="A1187" s="58">
        <v>1998.1</v>
      </c>
      <c r="B1187" s="58">
        <v>1998.1</v>
      </c>
      <c r="C1187" s="59">
        <v>35765</v>
      </c>
      <c r="D1187" s="62">
        <v>33.773102879048139</v>
      </c>
      <c r="E1187" s="58">
        <v>1032.47</v>
      </c>
    </row>
    <row r="1188" spans="1:5" x14ac:dyDescent="0.35">
      <c r="A1188" s="58">
        <v>1998.11</v>
      </c>
      <c r="B1188" s="58">
        <v>1998.11</v>
      </c>
      <c r="C1188" s="59">
        <v>36100</v>
      </c>
      <c r="D1188" s="62">
        <v>37.36939188392094</v>
      </c>
      <c r="E1188" s="58">
        <v>1144.43</v>
      </c>
    </row>
    <row r="1189" spans="1:5" x14ac:dyDescent="0.35">
      <c r="A1189" s="58">
        <v>1998.12</v>
      </c>
      <c r="B1189" s="58">
        <v>1998.12</v>
      </c>
      <c r="C1189" s="59">
        <v>36130</v>
      </c>
      <c r="D1189" s="62">
        <v>38.820274780098146</v>
      </c>
      <c r="E1189" s="58">
        <v>1190.05</v>
      </c>
    </row>
    <row r="1190" spans="1:5" x14ac:dyDescent="0.35">
      <c r="A1190" s="58">
        <v>1999.01</v>
      </c>
      <c r="B1190" s="58">
        <v>1999.01</v>
      </c>
      <c r="C1190" s="59">
        <v>36161</v>
      </c>
      <c r="D1190" s="62">
        <v>40.576957677208114</v>
      </c>
      <c r="E1190" s="58">
        <v>1248.77</v>
      </c>
    </row>
    <row r="1191" spans="1:5" x14ac:dyDescent="0.35">
      <c r="A1191" s="58">
        <v>1999.02</v>
      </c>
      <c r="B1191" s="58">
        <v>1999.02</v>
      </c>
      <c r="C1191" s="59">
        <v>36192</v>
      </c>
      <c r="D1191" s="62">
        <v>40.400159229259948</v>
      </c>
      <c r="E1191" s="58">
        <v>1246.58</v>
      </c>
    </row>
    <row r="1192" spans="1:5" x14ac:dyDescent="0.35">
      <c r="A1192" s="58">
        <v>1999.03</v>
      </c>
      <c r="B1192" s="58">
        <v>1999.03</v>
      </c>
      <c r="C1192" s="59">
        <v>36220</v>
      </c>
      <c r="D1192" s="62">
        <v>41.356103632712987</v>
      </c>
      <c r="E1192" s="58">
        <v>1281.6600000000001</v>
      </c>
    </row>
    <row r="1193" spans="1:5" x14ac:dyDescent="0.35">
      <c r="A1193" s="58">
        <v>1999.04</v>
      </c>
      <c r="B1193" s="58">
        <v>1999.04</v>
      </c>
      <c r="C1193" s="59">
        <v>36251</v>
      </c>
      <c r="D1193" s="62">
        <v>42.704509516892145</v>
      </c>
      <c r="E1193" s="58">
        <v>1334.76</v>
      </c>
    </row>
    <row r="1194" spans="1:5" x14ac:dyDescent="0.35">
      <c r="A1194" s="58">
        <v>1999.05</v>
      </c>
      <c r="B1194" s="58">
        <v>1999.05</v>
      </c>
      <c r="C1194" s="59">
        <v>36281</v>
      </c>
      <c r="D1194" s="62">
        <v>42.556676709518037</v>
      </c>
      <c r="E1194" s="58">
        <v>1332.07</v>
      </c>
    </row>
    <row r="1195" spans="1:5" x14ac:dyDescent="0.35">
      <c r="A1195" s="58">
        <v>1999.06</v>
      </c>
      <c r="B1195" s="58">
        <v>1999.06</v>
      </c>
      <c r="C1195" s="59">
        <v>36312</v>
      </c>
      <c r="D1195" s="62">
        <v>42.180675911746917</v>
      </c>
      <c r="E1195" s="58">
        <v>1322.55</v>
      </c>
    </row>
    <row r="1196" spans="1:5" x14ac:dyDescent="0.35">
      <c r="A1196" s="58">
        <v>1999.07</v>
      </c>
      <c r="B1196" s="58">
        <v>1999.07</v>
      </c>
      <c r="C1196" s="59">
        <v>36342</v>
      </c>
      <c r="D1196" s="62">
        <v>43.828035992805418</v>
      </c>
      <c r="E1196" s="58">
        <v>1380.99</v>
      </c>
    </row>
    <row r="1197" spans="1:5" x14ac:dyDescent="0.35">
      <c r="A1197" s="58">
        <v>1999.08</v>
      </c>
      <c r="B1197" s="58">
        <v>1999.08</v>
      </c>
      <c r="C1197" s="59">
        <v>36373</v>
      </c>
      <c r="D1197" s="62">
        <v>41.930712159940455</v>
      </c>
      <c r="E1197" s="58">
        <v>1327.49</v>
      </c>
    </row>
    <row r="1198" spans="1:5" x14ac:dyDescent="0.35">
      <c r="A1198" s="58">
        <v>1999.09</v>
      </c>
      <c r="B1198" s="58">
        <v>1999.09</v>
      </c>
      <c r="C1198" s="59">
        <v>36404</v>
      </c>
      <c r="D1198" s="62">
        <v>41.323451334715038</v>
      </c>
      <c r="E1198" s="58">
        <v>1318.17</v>
      </c>
    </row>
    <row r="1199" spans="1:5" x14ac:dyDescent="0.35">
      <c r="A1199" s="58">
        <v>1999.1</v>
      </c>
      <c r="B1199" s="58">
        <v>1999.1</v>
      </c>
      <c r="C1199" s="59">
        <v>36130</v>
      </c>
      <c r="D1199" s="62">
        <v>40.552854399539875</v>
      </c>
      <c r="E1199" s="58">
        <v>1300.01</v>
      </c>
    </row>
    <row r="1200" spans="1:5" x14ac:dyDescent="0.35">
      <c r="A1200" s="58">
        <v>1999.11</v>
      </c>
      <c r="B1200" s="58">
        <v>1999.11</v>
      </c>
      <c r="C1200" s="59">
        <v>36465</v>
      </c>
      <c r="D1200" s="62">
        <v>43.208290714613923</v>
      </c>
      <c r="E1200" s="58">
        <v>1391</v>
      </c>
    </row>
    <row r="1201" spans="1:5" x14ac:dyDescent="0.35">
      <c r="A1201" s="58">
        <v>1999.12</v>
      </c>
      <c r="B1201" s="58">
        <v>1999.12</v>
      </c>
      <c r="C1201" s="59">
        <v>36495</v>
      </c>
      <c r="D1201" s="62">
        <v>44.197939761040573</v>
      </c>
      <c r="E1201" s="58">
        <v>1428.68</v>
      </c>
    </row>
    <row r="1202" spans="1:5" x14ac:dyDescent="0.35">
      <c r="A1202" s="58">
        <v>2000.01</v>
      </c>
      <c r="B1202" s="58">
        <v>2000.01</v>
      </c>
      <c r="C1202" s="59">
        <v>36526</v>
      </c>
      <c r="D1202" s="62">
        <v>43.772578146938002</v>
      </c>
      <c r="E1202" s="58">
        <v>1425.59</v>
      </c>
    </row>
    <row r="1203" spans="1:5" x14ac:dyDescent="0.35">
      <c r="A1203" s="58">
        <v>2000.02</v>
      </c>
      <c r="B1203" s="58">
        <v>2000.02</v>
      </c>
      <c r="C1203" s="59">
        <v>36557</v>
      </c>
      <c r="D1203" s="62">
        <v>42.185635887917321</v>
      </c>
      <c r="E1203" s="58">
        <v>1388.87</v>
      </c>
    </row>
    <row r="1204" spans="1:5" x14ac:dyDescent="0.35">
      <c r="A1204" s="58">
        <v>2000.03</v>
      </c>
      <c r="B1204" s="58">
        <v>2000.03</v>
      </c>
      <c r="C1204" s="59">
        <v>36586</v>
      </c>
      <c r="D1204" s="62">
        <v>43.220748439965874</v>
      </c>
      <c r="E1204" s="58">
        <v>1442.21</v>
      </c>
    </row>
    <row r="1205" spans="1:5" x14ac:dyDescent="0.35">
      <c r="A1205" s="58">
        <v>2000.04</v>
      </c>
      <c r="B1205" s="58">
        <v>2000.04</v>
      </c>
      <c r="C1205" s="59">
        <v>36617</v>
      </c>
      <c r="D1205" s="62">
        <v>43.528574288507741</v>
      </c>
      <c r="E1205" s="58">
        <v>1461.36</v>
      </c>
    </row>
    <row r="1206" spans="1:5" x14ac:dyDescent="0.35">
      <c r="A1206" s="58">
        <v>2000.05</v>
      </c>
      <c r="B1206" s="58">
        <v>2000.05</v>
      </c>
      <c r="C1206" s="59">
        <v>36647</v>
      </c>
      <c r="D1206" s="62">
        <v>41.966050503324325</v>
      </c>
      <c r="E1206" s="58">
        <v>1418.48</v>
      </c>
    </row>
    <row r="1207" spans="1:5" x14ac:dyDescent="0.35">
      <c r="A1207" s="58">
        <v>2000.06</v>
      </c>
      <c r="B1207" s="58">
        <v>2000.06</v>
      </c>
      <c r="C1207" s="59">
        <v>36678</v>
      </c>
      <c r="D1207" s="62">
        <v>42.781971567071466</v>
      </c>
      <c r="E1207" s="58">
        <v>1461.96</v>
      </c>
    </row>
    <row r="1208" spans="1:5" x14ac:dyDescent="0.35">
      <c r="A1208" s="58">
        <v>2000.07</v>
      </c>
      <c r="B1208" s="58">
        <v>2000.07</v>
      </c>
      <c r="C1208" s="59">
        <v>36708</v>
      </c>
      <c r="D1208" s="62">
        <v>42.758093618269591</v>
      </c>
      <c r="E1208" s="58">
        <v>1473</v>
      </c>
    </row>
    <row r="1209" spans="1:5" x14ac:dyDescent="0.35">
      <c r="A1209" s="58">
        <v>2000.08</v>
      </c>
      <c r="B1209" s="58">
        <v>2000.08</v>
      </c>
      <c r="C1209" s="59">
        <v>36739</v>
      </c>
      <c r="D1209" s="62">
        <v>42.869565494419497</v>
      </c>
      <c r="E1209" s="58">
        <v>1485.46</v>
      </c>
    </row>
    <row r="1210" spans="1:5" x14ac:dyDescent="0.35">
      <c r="A1210" s="58">
        <v>2000.09</v>
      </c>
      <c r="B1210" s="58">
        <v>2000.09</v>
      </c>
      <c r="C1210" s="59">
        <v>36770</v>
      </c>
      <c r="D1210" s="62">
        <v>41.89800792488473</v>
      </c>
      <c r="E1210" s="58">
        <v>1468.05</v>
      </c>
    </row>
    <row r="1211" spans="1:5" x14ac:dyDescent="0.35">
      <c r="A1211" s="58">
        <v>2000.1</v>
      </c>
      <c r="B1211" s="58" t="s">
        <v>62</v>
      </c>
      <c r="C1211" s="59">
        <v>36800</v>
      </c>
      <c r="D1211" s="62">
        <v>39.369699044201369</v>
      </c>
      <c r="E1211" s="58">
        <v>1390.14</v>
      </c>
    </row>
    <row r="1212" spans="1:5" x14ac:dyDescent="0.35">
      <c r="A1212" s="58">
        <v>2000.11</v>
      </c>
      <c r="B1212" s="58">
        <v>2000.11</v>
      </c>
      <c r="C1212" s="59">
        <v>36831</v>
      </c>
      <c r="D1212" s="62">
        <v>38.782142456784769</v>
      </c>
      <c r="E1212" s="58">
        <v>1378.04</v>
      </c>
    </row>
    <row r="1213" spans="1:5" x14ac:dyDescent="0.35">
      <c r="A1213" s="58">
        <v>2000.12</v>
      </c>
      <c r="B1213" s="58">
        <v>2000.12</v>
      </c>
      <c r="C1213" s="59">
        <v>36861</v>
      </c>
      <c r="D1213" s="62">
        <v>37.274238004497207</v>
      </c>
      <c r="E1213" s="58">
        <v>1330.93</v>
      </c>
    </row>
    <row r="1214" spans="1:5" x14ac:dyDescent="0.35">
      <c r="A1214" s="58">
        <v>2001.01</v>
      </c>
      <c r="B1214" s="58">
        <v>2001.01</v>
      </c>
      <c r="C1214" s="59">
        <v>36892</v>
      </c>
      <c r="D1214" s="62">
        <v>36.978867997029816</v>
      </c>
      <c r="E1214" s="58">
        <v>1335.63</v>
      </c>
    </row>
    <row r="1215" spans="1:5" x14ac:dyDescent="0.35">
      <c r="A1215" s="58">
        <v>2001.02</v>
      </c>
      <c r="B1215" s="58">
        <v>2001.02</v>
      </c>
      <c r="C1215" s="59">
        <v>36923</v>
      </c>
      <c r="D1215" s="62">
        <v>35.834662651431287</v>
      </c>
      <c r="E1215" s="58">
        <v>1305.75</v>
      </c>
    </row>
    <row r="1216" spans="1:5" x14ac:dyDescent="0.35">
      <c r="A1216" s="58">
        <v>2001.03</v>
      </c>
      <c r="B1216" s="58">
        <v>2001.03</v>
      </c>
      <c r="C1216" s="59">
        <v>36951</v>
      </c>
      <c r="D1216" s="62">
        <v>32.325837236178749</v>
      </c>
      <c r="E1216" s="58">
        <v>1185.8499999999999</v>
      </c>
    </row>
    <row r="1217" spans="1:5" x14ac:dyDescent="0.35">
      <c r="A1217" s="58">
        <v>2001.04</v>
      </c>
      <c r="B1217" s="58">
        <v>2001.04</v>
      </c>
      <c r="C1217" s="59">
        <v>36982</v>
      </c>
      <c r="D1217" s="62">
        <v>32.173901168360693</v>
      </c>
      <c r="E1217" s="58">
        <v>1189.8399999999999</v>
      </c>
    </row>
    <row r="1218" spans="1:5" x14ac:dyDescent="0.35">
      <c r="A1218" s="58">
        <v>2001.05</v>
      </c>
      <c r="B1218" s="58">
        <v>2001.05</v>
      </c>
      <c r="C1218" s="59">
        <v>37012</v>
      </c>
      <c r="D1218" s="62">
        <v>34.074643217140036</v>
      </c>
      <c r="E1218" s="58">
        <v>1270.3699999999999</v>
      </c>
    </row>
    <row r="1219" spans="1:5" x14ac:dyDescent="0.35">
      <c r="A1219" s="58">
        <v>2001.06</v>
      </c>
      <c r="B1219" s="58">
        <v>2001.06</v>
      </c>
      <c r="C1219" s="59">
        <v>37043</v>
      </c>
      <c r="D1219" s="62">
        <v>33.068534411112772</v>
      </c>
      <c r="E1219" s="58">
        <v>1238.71</v>
      </c>
    </row>
    <row r="1220" spans="1:5" x14ac:dyDescent="0.35">
      <c r="A1220" s="58">
        <v>2001.07</v>
      </c>
      <c r="B1220" s="58">
        <v>2001.07</v>
      </c>
      <c r="C1220" s="59">
        <v>37073</v>
      </c>
      <c r="D1220" s="62">
        <v>32.163038687444356</v>
      </c>
      <c r="E1220" s="58">
        <v>1204.45</v>
      </c>
    </row>
    <row r="1221" spans="1:5" x14ac:dyDescent="0.35">
      <c r="A1221" s="58">
        <v>2001.08</v>
      </c>
      <c r="B1221" s="58">
        <v>2001.08</v>
      </c>
      <c r="C1221" s="59">
        <v>37104</v>
      </c>
      <c r="D1221" s="62">
        <v>31.404318760780143</v>
      </c>
      <c r="E1221" s="58">
        <v>1178.5</v>
      </c>
    </row>
    <row r="1222" spans="1:5" x14ac:dyDescent="0.35">
      <c r="A1222" s="58">
        <v>2001.09</v>
      </c>
      <c r="B1222" s="58">
        <v>2001.09</v>
      </c>
      <c r="C1222" s="59">
        <v>37135</v>
      </c>
      <c r="D1222" s="62">
        <v>27.667392586862498</v>
      </c>
      <c r="E1222" s="58">
        <v>1044.6400000000001</v>
      </c>
    </row>
    <row r="1223" spans="1:5" x14ac:dyDescent="0.35">
      <c r="A1223" s="58">
        <v>2001.1</v>
      </c>
      <c r="B1223" s="58">
        <v>2001.1</v>
      </c>
      <c r="C1223" s="59">
        <v>36861</v>
      </c>
      <c r="D1223" s="62">
        <v>28.577373113360096</v>
      </c>
      <c r="E1223" s="58">
        <v>1076.5899999999999</v>
      </c>
    </row>
    <row r="1224" spans="1:5" x14ac:dyDescent="0.35">
      <c r="A1224" s="58">
        <v>2001.11</v>
      </c>
      <c r="B1224" s="58">
        <v>2001.11</v>
      </c>
      <c r="C1224" s="59">
        <v>37196</v>
      </c>
      <c r="D1224" s="62">
        <v>30.005103811056824</v>
      </c>
      <c r="E1224" s="58">
        <v>1129.68</v>
      </c>
    </row>
    <row r="1225" spans="1:5" x14ac:dyDescent="0.35">
      <c r="A1225" s="58">
        <v>2001.12</v>
      </c>
      <c r="B1225" s="58">
        <v>2001.12</v>
      </c>
      <c r="C1225" s="59">
        <v>37226</v>
      </c>
      <c r="D1225" s="62">
        <v>30.499953255020461</v>
      </c>
      <c r="E1225" s="58">
        <v>1144.93</v>
      </c>
    </row>
    <row r="1226" spans="1:5" x14ac:dyDescent="0.35">
      <c r="A1226" s="58">
        <v>2002.01</v>
      </c>
      <c r="B1226" s="58">
        <v>2002.01</v>
      </c>
      <c r="C1226" s="59">
        <v>37257</v>
      </c>
      <c r="D1226" s="62">
        <v>30.277204433096003</v>
      </c>
      <c r="E1226" s="58">
        <v>1140.21</v>
      </c>
    </row>
    <row r="1227" spans="1:5" x14ac:dyDescent="0.35">
      <c r="A1227" s="58">
        <v>2002.02</v>
      </c>
      <c r="B1227" s="58">
        <v>2002.02</v>
      </c>
      <c r="C1227" s="59">
        <v>37288</v>
      </c>
      <c r="D1227" s="62">
        <v>29.085704152008429</v>
      </c>
      <c r="E1227" s="58">
        <v>1100.67</v>
      </c>
    </row>
    <row r="1228" spans="1:5" x14ac:dyDescent="0.35">
      <c r="A1228" s="58">
        <v>2002.03</v>
      </c>
      <c r="B1228" s="58">
        <v>2002.03</v>
      </c>
      <c r="C1228" s="59">
        <v>37316</v>
      </c>
      <c r="D1228" s="62">
        <v>30.292130640918678</v>
      </c>
      <c r="E1228" s="58">
        <v>1153.79</v>
      </c>
    </row>
    <row r="1229" spans="1:5" x14ac:dyDescent="0.35">
      <c r="A1229" s="58">
        <v>2002.04</v>
      </c>
      <c r="B1229" s="58">
        <v>2002.04</v>
      </c>
      <c r="C1229" s="59">
        <v>37347</v>
      </c>
      <c r="D1229" s="62">
        <v>29.005883253118689</v>
      </c>
      <c r="E1229" s="58">
        <v>1111.93</v>
      </c>
    </row>
    <row r="1230" spans="1:5" x14ac:dyDescent="0.35">
      <c r="A1230" s="58">
        <v>2002.05</v>
      </c>
      <c r="B1230" s="58">
        <v>2002.05</v>
      </c>
      <c r="C1230" s="59">
        <v>37377</v>
      </c>
      <c r="D1230" s="62">
        <v>28.128107508688345</v>
      </c>
      <c r="E1230" s="58">
        <v>1079.25</v>
      </c>
    </row>
    <row r="1231" spans="1:5" x14ac:dyDescent="0.35">
      <c r="A1231" s="58">
        <v>2002.06</v>
      </c>
      <c r="B1231" s="58">
        <v>2002.06</v>
      </c>
      <c r="C1231" s="59">
        <v>37408</v>
      </c>
      <c r="D1231" s="62">
        <v>26.387672541183363</v>
      </c>
      <c r="E1231" s="58">
        <v>1014.02</v>
      </c>
    </row>
    <row r="1232" spans="1:5" x14ac:dyDescent="0.35">
      <c r="A1232" s="58">
        <v>2002.07</v>
      </c>
      <c r="B1232" s="58">
        <v>2002.07</v>
      </c>
      <c r="C1232" s="59">
        <v>37438</v>
      </c>
      <c r="D1232" s="62">
        <v>23.463120467431445</v>
      </c>
      <c r="E1232" s="58">
        <v>903.59</v>
      </c>
    </row>
    <row r="1233" spans="1:5" x14ac:dyDescent="0.35">
      <c r="A1233" s="58">
        <v>2002.08</v>
      </c>
      <c r="B1233" s="58">
        <v>2002.08</v>
      </c>
      <c r="C1233" s="59">
        <v>37469</v>
      </c>
      <c r="D1233" s="62">
        <v>23.588713528842373</v>
      </c>
      <c r="E1233" s="58">
        <v>912.55</v>
      </c>
    </row>
    <row r="1234" spans="1:5" x14ac:dyDescent="0.35">
      <c r="A1234" s="58">
        <v>2002.09</v>
      </c>
      <c r="B1234" s="58">
        <v>2002.09</v>
      </c>
      <c r="C1234" s="59">
        <v>37500</v>
      </c>
      <c r="D1234" s="62">
        <v>22.365036801224331</v>
      </c>
      <c r="E1234" s="58">
        <v>867.81</v>
      </c>
    </row>
    <row r="1235" spans="1:5" x14ac:dyDescent="0.35">
      <c r="A1235" s="58">
        <v>2002.1</v>
      </c>
      <c r="B1235" s="58">
        <v>2002.1</v>
      </c>
      <c r="C1235" s="59">
        <v>37226</v>
      </c>
      <c r="D1235" s="62">
        <v>21.956233863659083</v>
      </c>
      <c r="E1235" s="58">
        <v>854.63</v>
      </c>
    </row>
    <row r="1236" spans="1:5" x14ac:dyDescent="0.35">
      <c r="A1236" s="58">
        <v>2002.11</v>
      </c>
      <c r="B1236" s="58">
        <v>2002.11</v>
      </c>
      <c r="C1236" s="59">
        <v>37561</v>
      </c>
      <c r="D1236" s="62">
        <v>23.348396502725134</v>
      </c>
      <c r="E1236" s="58">
        <v>909.93</v>
      </c>
    </row>
    <row r="1237" spans="1:5" x14ac:dyDescent="0.35">
      <c r="A1237" s="58">
        <v>2002.12</v>
      </c>
      <c r="B1237" s="58">
        <v>2002.12</v>
      </c>
      <c r="C1237" s="59">
        <v>37591</v>
      </c>
      <c r="D1237" s="62">
        <v>23.101442537685635</v>
      </c>
      <c r="E1237" s="58">
        <v>899.18</v>
      </c>
    </row>
    <row r="1238" spans="1:5" x14ac:dyDescent="0.35">
      <c r="A1238" s="58">
        <v>2003.01</v>
      </c>
      <c r="B1238" s="58">
        <v>2003.01</v>
      </c>
      <c r="C1238" s="59">
        <v>37622</v>
      </c>
      <c r="D1238" s="62">
        <v>22.898348576613216</v>
      </c>
      <c r="E1238" s="58">
        <v>895.84</v>
      </c>
    </row>
    <row r="1239" spans="1:5" x14ac:dyDescent="0.35">
      <c r="A1239" s="58">
        <v>2003.02</v>
      </c>
      <c r="B1239" s="58">
        <v>2003.02</v>
      </c>
      <c r="C1239" s="59">
        <v>37653</v>
      </c>
      <c r="D1239" s="62">
        <v>21.214102123415284</v>
      </c>
      <c r="E1239" s="58">
        <v>837.03</v>
      </c>
    </row>
    <row r="1240" spans="1:5" x14ac:dyDescent="0.35">
      <c r="A1240" s="58">
        <v>2003.03</v>
      </c>
      <c r="B1240" s="58">
        <v>2003.03</v>
      </c>
      <c r="C1240" s="59">
        <v>37681</v>
      </c>
      <c r="D1240" s="62">
        <v>21.309719026990994</v>
      </c>
      <c r="E1240" s="58">
        <v>846.63</v>
      </c>
    </row>
    <row r="1241" spans="1:5" x14ac:dyDescent="0.35">
      <c r="A1241" s="58">
        <v>2003.04</v>
      </c>
      <c r="B1241" s="58">
        <v>2003.04</v>
      </c>
      <c r="C1241" s="59">
        <v>37712</v>
      </c>
      <c r="D1241" s="62">
        <v>22.4279395777309</v>
      </c>
      <c r="E1241" s="58">
        <v>890.03</v>
      </c>
    </row>
    <row r="1242" spans="1:5" x14ac:dyDescent="0.35">
      <c r="A1242" s="58">
        <v>2003.05</v>
      </c>
      <c r="B1242" s="58">
        <v>2003.05</v>
      </c>
      <c r="C1242" s="59">
        <v>37742</v>
      </c>
      <c r="D1242" s="62">
        <v>23.591080453481482</v>
      </c>
      <c r="E1242" s="58">
        <v>935.96</v>
      </c>
    </row>
    <row r="1243" spans="1:5" x14ac:dyDescent="0.35">
      <c r="A1243" s="58">
        <v>2003.06</v>
      </c>
      <c r="B1243" s="58">
        <v>2003.06</v>
      </c>
      <c r="C1243" s="59">
        <v>37773</v>
      </c>
      <c r="D1243" s="62">
        <v>24.832223259531062</v>
      </c>
      <c r="E1243" s="58">
        <v>988</v>
      </c>
    </row>
    <row r="1244" spans="1:5" x14ac:dyDescent="0.35">
      <c r="A1244" s="58">
        <v>2003.07</v>
      </c>
      <c r="B1244" s="58">
        <v>2003.07</v>
      </c>
      <c r="C1244" s="59">
        <v>37803</v>
      </c>
      <c r="D1244" s="62">
        <v>24.867329101268783</v>
      </c>
      <c r="E1244" s="58">
        <v>992.54</v>
      </c>
    </row>
    <row r="1245" spans="1:5" x14ac:dyDescent="0.35">
      <c r="A1245" s="58">
        <v>2003.08</v>
      </c>
      <c r="B1245" s="58">
        <v>2003.08</v>
      </c>
      <c r="C1245" s="59">
        <v>37834</v>
      </c>
      <c r="D1245" s="62">
        <v>24.642251409932165</v>
      </c>
      <c r="E1245" s="58">
        <v>989.53</v>
      </c>
    </row>
    <row r="1246" spans="1:5" x14ac:dyDescent="0.35">
      <c r="A1246" s="58">
        <v>2003.09</v>
      </c>
      <c r="B1246" s="58">
        <v>2003.09</v>
      </c>
      <c r="C1246" s="59">
        <v>37865</v>
      </c>
      <c r="D1246" s="62">
        <v>25.243686752606258</v>
      </c>
      <c r="E1246" s="58">
        <v>1019.44</v>
      </c>
    </row>
    <row r="1247" spans="1:5" x14ac:dyDescent="0.35">
      <c r="A1247" s="58">
        <v>2003.1</v>
      </c>
      <c r="B1247" s="58">
        <v>2003.1</v>
      </c>
      <c r="C1247" s="59">
        <v>37591</v>
      </c>
      <c r="D1247" s="62">
        <v>25.682756070579689</v>
      </c>
      <c r="E1247" s="58">
        <v>1038.73</v>
      </c>
    </row>
    <row r="1248" spans="1:5" x14ac:dyDescent="0.35">
      <c r="A1248" s="58">
        <v>2003.11</v>
      </c>
      <c r="B1248" s="58">
        <v>2003.11</v>
      </c>
      <c r="C1248" s="59">
        <v>37926</v>
      </c>
      <c r="D1248" s="62">
        <v>25.946798218420128</v>
      </c>
      <c r="E1248" s="58">
        <v>1049.9000000000001</v>
      </c>
    </row>
    <row r="1249" spans="1:5" x14ac:dyDescent="0.35">
      <c r="A1249" s="58">
        <v>2003.12</v>
      </c>
      <c r="B1249" s="58">
        <v>2003.12</v>
      </c>
      <c r="C1249" s="59">
        <v>37956</v>
      </c>
      <c r="D1249" s="62">
        <v>26.635170511081544</v>
      </c>
      <c r="E1249" s="58">
        <v>1080.6400000000001</v>
      </c>
    </row>
    <row r="1250" spans="1:5" x14ac:dyDescent="0.35">
      <c r="A1250" s="58">
        <v>2004.01</v>
      </c>
      <c r="B1250" s="58">
        <v>2004.01</v>
      </c>
      <c r="C1250" s="59">
        <v>37987</v>
      </c>
      <c r="D1250" s="62">
        <v>27.658540355736584</v>
      </c>
      <c r="E1250" s="58">
        <v>1132.52</v>
      </c>
    </row>
    <row r="1251" spans="1:5" x14ac:dyDescent="0.35">
      <c r="A1251" s="58">
        <v>2004.02</v>
      </c>
      <c r="B1251" s="58">
        <v>2004.02</v>
      </c>
      <c r="C1251" s="59">
        <v>38018</v>
      </c>
      <c r="D1251" s="62">
        <v>27.650862036740225</v>
      </c>
      <c r="E1251" s="58">
        <v>1143.3599999999999</v>
      </c>
    </row>
    <row r="1252" spans="1:5" x14ac:dyDescent="0.35">
      <c r="A1252" s="58">
        <v>2004.03</v>
      </c>
      <c r="B1252" s="58">
        <v>2004.03</v>
      </c>
      <c r="C1252" s="59">
        <v>38047</v>
      </c>
      <c r="D1252" s="62">
        <v>26.886530384035865</v>
      </c>
      <c r="E1252" s="58">
        <v>1123.98</v>
      </c>
    </row>
    <row r="1253" spans="1:5" x14ac:dyDescent="0.35">
      <c r="A1253" s="58">
        <v>2004.04</v>
      </c>
      <c r="B1253" s="58">
        <v>2004.04</v>
      </c>
      <c r="C1253" s="59">
        <v>38078</v>
      </c>
      <c r="D1253" s="62">
        <v>26.900577508444893</v>
      </c>
      <c r="E1253" s="58">
        <v>1133.3599999999999</v>
      </c>
    </row>
    <row r="1254" spans="1:5" x14ac:dyDescent="0.35">
      <c r="A1254" s="58">
        <v>2004.05</v>
      </c>
      <c r="B1254" s="58">
        <v>2004.05</v>
      </c>
      <c r="C1254" s="59">
        <v>38108</v>
      </c>
      <c r="D1254" s="62">
        <v>25.902814292943763</v>
      </c>
      <c r="E1254" s="58">
        <v>1102.78</v>
      </c>
    </row>
    <row r="1255" spans="1:5" x14ac:dyDescent="0.35">
      <c r="A1255" s="58">
        <v>2004.06</v>
      </c>
      <c r="B1255" s="58">
        <v>2004.06</v>
      </c>
      <c r="C1255" s="59">
        <v>38139</v>
      </c>
      <c r="D1255" s="62">
        <v>26.401285366474923</v>
      </c>
      <c r="E1255" s="58">
        <v>1132.76</v>
      </c>
    </row>
    <row r="1256" spans="1:5" x14ac:dyDescent="0.35">
      <c r="A1256" s="58">
        <v>2004.07</v>
      </c>
      <c r="B1256" s="58">
        <v>2004.07</v>
      </c>
      <c r="C1256" s="59">
        <v>38169</v>
      </c>
      <c r="D1256" s="62">
        <v>25.695888646268568</v>
      </c>
      <c r="E1256" s="58">
        <v>1105.8499999999999</v>
      </c>
    </row>
    <row r="1257" spans="1:5" x14ac:dyDescent="0.35">
      <c r="A1257" s="58">
        <v>2004.08</v>
      </c>
      <c r="B1257" s="58">
        <v>2004.08</v>
      </c>
      <c r="C1257" s="59">
        <v>38200</v>
      </c>
      <c r="D1257" s="62">
        <v>25.174462226477779</v>
      </c>
      <c r="E1257" s="58">
        <v>1088.94</v>
      </c>
    </row>
    <row r="1258" spans="1:5" x14ac:dyDescent="0.35">
      <c r="A1258" s="58">
        <v>2004.09</v>
      </c>
      <c r="B1258" s="58">
        <v>2004.09</v>
      </c>
      <c r="C1258" s="59">
        <v>38231</v>
      </c>
      <c r="D1258" s="62">
        <v>25.668406776357703</v>
      </c>
      <c r="E1258" s="58">
        <v>1117.6600000000001</v>
      </c>
    </row>
    <row r="1259" spans="1:5" x14ac:dyDescent="0.35">
      <c r="A1259" s="58">
        <v>2004.1</v>
      </c>
      <c r="B1259" s="58">
        <v>2004.1</v>
      </c>
      <c r="C1259" s="59">
        <v>37956</v>
      </c>
      <c r="D1259" s="62">
        <v>25.411655665489342</v>
      </c>
      <c r="E1259" s="58">
        <v>1117.21</v>
      </c>
    </row>
    <row r="1260" spans="1:5" x14ac:dyDescent="0.35">
      <c r="A1260" s="58">
        <v>2004.11</v>
      </c>
      <c r="B1260" s="58">
        <v>2004.11</v>
      </c>
      <c r="C1260" s="59">
        <v>38292</v>
      </c>
      <c r="D1260" s="62">
        <v>26.465310814818054</v>
      </c>
      <c r="E1260" s="58">
        <v>1168.94</v>
      </c>
    </row>
    <row r="1261" spans="1:5" x14ac:dyDescent="0.35">
      <c r="A1261" s="58">
        <v>2004.12</v>
      </c>
      <c r="B1261" s="58">
        <v>2004.12</v>
      </c>
      <c r="C1261" s="59">
        <v>38322</v>
      </c>
      <c r="D1261" s="62">
        <v>27.14480869474124</v>
      </c>
      <c r="E1261" s="58">
        <v>1199.21</v>
      </c>
    </row>
    <row r="1262" spans="1:5" x14ac:dyDescent="0.35">
      <c r="A1262" s="58">
        <v>2005.01</v>
      </c>
      <c r="B1262" s="58">
        <v>2005.01</v>
      </c>
      <c r="C1262" s="59">
        <v>38353</v>
      </c>
      <c r="D1262" s="62">
        <v>26.587250697970394</v>
      </c>
      <c r="E1262" s="58">
        <v>1181.4100000000001</v>
      </c>
    </row>
    <row r="1263" spans="1:5" x14ac:dyDescent="0.35">
      <c r="A1263" s="58">
        <v>2005.02</v>
      </c>
      <c r="B1263" s="58">
        <v>2005.02</v>
      </c>
      <c r="C1263" s="59">
        <v>38384</v>
      </c>
      <c r="D1263" s="62">
        <v>26.744863128101194</v>
      </c>
      <c r="E1263" s="58">
        <v>1199.6300000000001</v>
      </c>
    </row>
    <row r="1264" spans="1:5" x14ac:dyDescent="0.35">
      <c r="A1264" s="58">
        <v>2005.03</v>
      </c>
      <c r="B1264" s="58">
        <v>2005.03</v>
      </c>
      <c r="C1264" s="59">
        <v>38412</v>
      </c>
      <c r="D1264" s="62">
        <v>26.33914213105793</v>
      </c>
      <c r="E1264" s="58">
        <v>1194.9000000000001</v>
      </c>
    </row>
    <row r="1265" spans="1:5" x14ac:dyDescent="0.35">
      <c r="A1265" s="58">
        <v>2005.04</v>
      </c>
      <c r="B1265" s="58">
        <v>2005.04</v>
      </c>
      <c r="C1265" s="59">
        <v>38443</v>
      </c>
      <c r="D1265" s="62">
        <v>25.408922569114477</v>
      </c>
      <c r="E1265" s="58">
        <v>1164.43</v>
      </c>
    </row>
    <row r="1266" spans="1:5" x14ac:dyDescent="0.35">
      <c r="A1266" s="58">
        <v>2005.05</v>
      </c>
      <c r="B1266" s="58">
        <v>2005.05</v>
      </c>
      <c r="C1266" s="59">
        <v>38473</v>
      </c>
      <c r="D1266" s="62">
        <v>25.650230187182981</v>
      </c>
      <c r="E1266" s="58">
        <v>1178.28</v>
      </c>
    </row>
    <row r="1267" spans="1:5" x14ac:dyDescent="0.35">
      <c r="A1267" s="58">
        <v>2005.06</v>
      </c>
      <c r="B1267" s="58">
        <v>2005.06</v>
      </c>
      <c r="C1267" s="59">
        <v>38504</v>
      </c>
      <c r="D1267" s="62">
        <v>26.068394871883999</v>
      </c>
      <c r="E1267" s="58">
        <v>1202.25</v>
      </c>
    </row>
    <row r="1268" spans="1:5" x14ac:dyDescent="0.35">
      <c r="A1268" s="58">
        <v>2005.07</v>
      </c>
      <c r="B1268" s="58">
        <v>2005.07</v>
      </c>
      <c r="C1268" s="59">
        <v>38534</v>
      </c>
      <c r="D1268" s="62">
        <v>26.287871091254758</v>
      </c>
      <c r="E1268" s="58">
        <v>1222.24</v>
      </c>
    </row>
    <row r="1269" spans="1:5" x14ac:dyDescent="0.35">
      <c r="A1269" s="58">
        <v>2005.08</v>
      </c>
      <c r="B1269" s="58">
        <v>2005.08</v>
      </c>
      <c r="C1269" s="59">
        <v>38565</v>
      </c>
      <c r="D1269" s="62">
        <v>26.104381410936156</v>
      </c>
      <c r="E1269" s="58">
        <v>1224.27</v>
      </c>
    </row>
    <row r="1270" spans="1:5" x14ac:dyDescent="0.35">
      <c r="A1270" s="58">
        <v>2005.09</v>
      </c>
      <c r="B1270" s="58">
        <v>2005.09</v>
      </c>
      <c r="C1270" s="59">
        <v>38596</v>
      </c>
      <c r="D1270" s="62">
        <v>25.730122990164482</v>
      </c>
      <c r="E1270" s="58">
        <v>1225.92</v>
      </c>
    </row>
    <row r="1271" spans="1:5" x14ac:dyDescent="0.35">
      <c r="A1271" s="58">
        <v>2005.1</v>
      </c>
      <c r="B1271" s="58">
        <v>2005.1</v>
      </c>
      <c r="C1271" s="59">
        <v>38322</v>
      </c>
      <c r="D1271" s="62">
        <v>24.876538723647972</v>
      </c>
      <c r="E1271" s="58">
        <v>1191.96</v>
      </c>
    </row>
    <row r="1272" spans="1:5" x14ac:dyDescent="0.35">
      <c r="A1272" s="58">
        <v>2005.11</v>
      </c>
      <c r="B1272" s="58">
        <v>2005.11</v>
      </c>
      <c r="C1272" s="59">
        <v>38657</v>
      </c>
      <c r="D1272" s="62">
        <v>25.931783309069033</v>
      </c>
      <c r="E1272" s="58">
        <v>1237.3699999999999</v>
      </c>
    </row>
    <row r="1273" spans="1:5" x14ac:dyDescent="0.35">
      <c r="A1273" s="58">
        <v>2005.12</v>
      </c>
      <c r="B1273" s="58">
        <v>2005.12</v>
      </c>
      <c r="C1273" s="59">
        <v>38687</v>
      </c>
      <c r="D1273" s="62">
        <v>26.443803114292415</v>
      </c>
      <c r="E1273" s="58">
        <v>1262.07</v>
      </c>
    </row>
    <row r="1274" spans="1:5" x14ac:dyDescent="0.35">
      <c r="A1274" s="58">
        <v>2006.01</v>
      </c>
      <c r="B1274" s="58">
        <v>2006.01</v>
      </c>
      <c r="C1274" s="59">
        <v>38718</v>
      </c>
      <c r="D1274" s="62">
        <v>26.468702626685729</v>
      </c>
      <c r="E1274" s="58">
        <v>1278.73</v>
      </c>
    </row>
    <row r="1275" spans="1:5" x14ac:dyDescent="0.35">
      <c r="A1275" s="58">
        <v>2006.02</v>
      </c>
      <c r="B1275" s="58">
        <v>2006.02</v>
      </c>
      <c r="C1275" s="59">
        <v>38749</v>
      </c>
      <c r="D1275" s="62">
        <v>26.249624763583302</v>
      </c>
      <c r="E1275" s="58">
        <v>1276.6500000000001</v>
      </c>
    </row>
    <row r="1276" spans="1:5" x14ac:dyDescent="0.35">
      <c r="A1276" s="58">
        <v>2006.03</v>
      </c>
      <c r="B1276" s="58">
        <v>2006.03</v>
      </c>
      <c r="C1276" s="59">
        <v>38777</v>
      </c>
      <c r="D1276" s="62">
        <v>26.327837778667689</v>
      </c>
      <c r="E1276" s="58">
        <v>1293.74</v>
      </c>
    </row>
    <row r="1277" spans="1:5" x14ac:dyDescent="0.35">
      <c r="A1277" s="58">
        <v>2006.04</v>
      </c>
      <c r="B1277" s="58">
        <v>2006.04</v>
      </c>
      <c r="C1277" s="59">
        <v>38808</v>
      </c>
      <c r="D1277" s="62">
        <v>26.147280943874524</v>
      </c>
      <c r="E1277" s="58">
        <v>1302.17</v>
      </c>
    </row>
    <row r="1278" spans="1:5" x14ac:dyDescent="0.35">
      <c r="A1278" s="58">
        <v>2006.05</v>
      </c>
      <c r="B1278" s="58">
        <v>2006.05</v>
      </c>
      <c r="C1278" s="59">
        <v>38838</v>
      </c>
      <c r="D1278" s="62">
        <v>25.650640708757336</v>
      </c>
      <c r="E1278" s="58">
        <v>1290.01</v>
      </c>
    </row>
    <row r="1279" spans="1:5" x14ac:dyDescent="0.35">
      <c r="A1279" s="58">
        <v>2006.06</v>
      </c>
      <c r="B1279" s="58">
        <v>2006.06</v>
      </c>
      <c r="C1279" s="59">
        <v>38869</v>
      </c>
      <c r="D1279" s="62">
        <v>24.74958224164638</v>
      </c>
      <c r="E1279" s="58">
        <v>1253.17</v>
      </c>
    </row>
    <row r="1280" spans="1:5" x14ac:dyDescent="0.35">
      <c r="A1280" s="58">
        <v>2006.07</v>
      </c>
      <c r="B1280" s="58">
        <v>2006.07</v>
      </c>
      <c r="C1280" s="59">
        <v>38899</v>
      </c>
      <c r="D1280" s="62">
        <v>24.696786766853304</v>
      </c>
      <c r="E1280" s="58">
        <v>1260.24</v>
      </c>
    </row>
    <row r="1281" spans="1:5" x14ac:dyDescent="0.35">
      <c r="A1281" s="58">
        <v>2006.08</v>
      </c>
      <c r="B1281" s="58">
        <v>2006.08</v>
      </c>
      <c r="C1281" s="59">
        <v>38930</v>
      </c>
      <c r="D1281" s="62">
        <v>25.051393562010958</v>
      </c>
      <c r="E1281" s="58">
        <v>1287.1500000000001</v>
      </c>
    </row>
    <row r="1282" spans="1:5" x14ac:dyDescent="0.35">
      <c r="A1282" s="58">
        <v>2006.09</v>
      </c>
      <c r="B1282" s="58">
        <v>2006.09</v>
      </c>
      <c r="C1282" s="59">
        <v>38961</v>
      </c>
      <c r="D1282" s="62">
        <v>25.644156440797389</v>
      </c>
      <c r="E1282" s="58">
        <v>1317.74</v>
      </c>
    </row>
    <row r="1283" spans="1:5" x14ac:dyDescent="0.35">
      <c r="A1283" s="58">
        <v>2006.1</v>
      </c>
      <c r="B1283" s="58">
        <v>2006.1</v>
      </c>
      <c r="C1283" s="59">
        <v>38687</v>
      </c>
      <c r="D1283" s="62">
        <v>26.538040282101719</v>
      </c>
      <c r="E1283" s="58">
        <v>1363.38</v>
      </c>
    </row>
    <row r="1284" spans="1:5" x14ac:dyDescent="0.35">
      <c r="A1284" s="58">
        <v>2006.11</v>
      </c>
      <c r="B1284" s="58">
        <v>2006.11</v>
      </c>
      <c r="C1284" s="59">
        <v>39022</v>
      </c>
      <c r="D1284" s="62">
        <v>26.928020270856479</v>
      </c>
      <c r="E1284" s="58">
        <v>1388.64</v>
      </c>
    </row>
    <row r="1285" spans="1:5" x14ac:dyDescent="0.35">
      <c r="A1285" s="58">
        <v>2006.12</v>
      </c>
      <c r="B1285" s="58">
        <v>2006.12</v>
      </c>
      <c r="C1285" s="59">
        <v>39052</v>
      </c>
      <c r="D1285" s="62">
        <v>27.282689787571677</v>
      </c>
      <c r="E1285" s="58">
        <v>1416.42</v>
      </c>
    </row>
    <row r="1286" spans="1:5" x14ac:dyDescent="0.35">
      <c r="A1286" s="58">
        <v>2007.01</v>
      </c>
      <c r="B1286" s="58">
        <v>2007.01</v>
      </c>
      <c r="C1286" s="59">
        <v>39083</v>
      </c>
      <c r="D1286" s="62">
        <v>27.207536656807129</v>
      </c>
      <c r="E1286" s="58">
        <v>1424.16</v>
      </c>
    </row>
    <row r="1287" spans="1:5" x14ac:dyDescent="0.35">
      <c r="A1287" s="58">
        <v>2007.02</v>
      </c>
      <c r="B1287" s="58">
        <v>2007.02</v>
      </c>
      <c r="C1287" s="59">
        <v>39114</v>
      </c>
      <c r="D1287" s="62">
        <v>27.315181413516616</v>
      </c>
      <c r="E1287" s="58">
        <v>1444.8</v>
      </c>
    </row>
    <row r="1288" spans="1:5" x14ac:dyDescent="0.35">
      <c r="A1288" s="58">
        <v>2007.03</v>
      </c>
      <c r="B1288" s="58">
        <v>2007.03</v>
      </c>
      <c r="C1288" s="59">
        <v>39142</v>
      </c>
      <c r="D1288" s="62">
        <v>26.2276055546509</v>
      </c>
      <c r="E1288" s="58">
        <v>1406.95</v>
      </c>
    </row>
    <row r="1289" spans="1:5" x14ac:dyDescent="0.35">
      <c r="A1289" s="58">
        <v>2007.04</v>
      </c>
      <c r="B1289" s="58">
        <v>2007.04</v>
      </c>
      <c r="C1289" s="59">
        <v>39173</v>
      </c>
      <c r="D1289" s="62">
        <v>26.976268314189088</v>
      </c>
      <c r="E1289" s="58">
        <v>1463.64</v>
      </c>
    </row>
    <row r="1290" spans="1:5" x14ac:dyDescent="0.35">
      <c r="A1290" s="58">
        <v>2007.05</v>
      </c>
      <c r="B1290" s="58">
        <v>2007.05</v>
      </c>
      <c r="C1290" s="59">
        <v>39203</v>
      </c>
      <c r="D1290" s="62">
        <v>27.548490451851258</v>
      </c>
      <c r="E1290" s="58">
        <v>1511.14</v>
      </c>
    </row>
    <row r="1291" spans="1:5" x14ac:dyDescent="0.35">
      <c r="A1291" s="58">
        <v>2007.06</v>
      </c>
      <c r="B1291" s="58">
        <v>2007.06</v>
      </c>
      <c r="C1291" s="59">
        <v>39234</v>
      </c>
      <c r="D1291" s="62">
        <v>27.418262740410604</v>
      </c>
      <c r="E1291" s="58">
        <v>1514.19</v>
      </c>
    </row>
    <row r="1292" spans="1:5" x14ac:dyDescent="0.35">
      <c r="A1292" s="58">
        <v>2007.07</v>
      </c>
      <c r="B1292" s="58">
        <v>2007.07</v>
      </c>
      <c r="C1292" s="59">
        <v>39264</v>
      </c>
      <c r="D1292" s="62">
        <v>27.410088167204325</v>
      </c>
      <c r="E1292" s="58">
        <v>1520.71</v>
      </c>
    </row>
    <row r="1293" spans="1:5" x14ac:dyDescent="0.35">
      <c r="A1293" s="58">
        <v>2007.08</v>
      </c>
      <c r="B1293" s="58">
        <v>2007.08</v>
      </c>
      <c r="C1293" s="59">
        <v>39295</v>
      </c>
      <c r="D1293" s="62">
        <v>26.148607189312319</v>
      </c>
      <c r="E1293" s="58">
        <v>1454.62</v>
      </c>
    </row>
    <row r="1294" spans="1:5" x14ac:dyDescent="0.35">
      <c r="A1294" s="58">
        <v>2007.09</v>
      </c>
      <c r="B1294" s="58">
        <v>2007.09</v>
      </c>
      <c r="C1294" s="59">
        <v>39326</v>
      </c>
      <c r="D1294" s="62">
        <v>26.725743047696916</v>
      </c>
      <c r="E1294" s="58">
        <v>1497.12</v>
      </c>
    </row>
    <row r="1295" spans="1:5" x14ac:dyDescent="0.35">
      <c r="A1295" s="58">
        <v>2007.1</v>
      </c>
      <c r="B1295" s="58">
        <v>2007.1</v>
      </c>
      <c r="C1295" s="59">
        <v>39052</v>
      </c>
      <c r="D1295" s="62">
        <v>27.320648130462018</v>
      </c>
      <c r="E1295" s="58">
        <v>1539.66</v>
      </c>
    </row>
    <row r="1296" spans="1:5" x14ac:dyDescent="0.35">
      <c r="A1296" s="58">
        <v>2007.11</v>
      </c>
      <c r="B1296" s="58">
        <v>2007.11</v>
      </c>
      <c r="C1296" s="59">
        <v>39387</v>
      </c>
      <c r="D1296" s="62">
        <v>25.72905357949838</v>
      </c>
      <c r="E1296" s="58">
        <v>1463.39</v>
      </c>
    </row>
    <row r="1297" spans="1:5" x14ac:dyDescent="0.35">
      <c r="A1297" s="58">
        <v>2007.12</v>
      </c>
      <c r="B1297" s="58">
        <v>2007.12</v>
      </c>
      <c r="C1297" s="59">
        <v>39417</v>
      </c>
      <c r="D1297" s="62">
        <v>25.955510105240226</v>
      </c>
      <c r="E1297" s="58">
        <v>1479.22</v>
      </c>
    </row>
    <row r="1298" spans="1:5" x14ac:dyDescent="0.35">
      <c r="A1298" s="58">
        <v>2008.01</v>
      </c>
      <c r="B1298" s="58">
        <v>2008.01</v>
      </c>
      <c r="C1298" s="59">
        <v>39448</v>
      </c>
      <c r="D1298" s="62">
        <v>24.02231776083682</v>
      </c>
      <c r="E1298" s="58">
        <v>1378.76</v>
      </c>
    </row>
    <row r="1299" spans="1:5" x14ac:dyDescent="0.35">
      <c r="A1299" s="58">
        <v>2008.02</v>
      </c>
      <c r="B1299" s="58">
        <v>2008.02</v>
      </c>
      <c r="C1299" s="59">
        <v>39479</v>
      </c>
      <c r="D1299" s="62">
        <v>23.49526340181178</v>
      </c>
      <c r="E1299" s="58">
        <v>1354.87</v>
      </c>
    </row>
    <row r="1300" spans="1:5" x14ac:dyDescent="0.35">
      <c r="A1300" s="58">
        <v>2008.03</v>
      </c>
      <c r="B1300" s="58">
        <v>2008.03</v>
      </c>
      <c r="C1300" s="59">
        <v>39508</v>
      </c>
      <c r="D1300" s="62">
        <v>22.606810842249335</v>
      </c>
      <c r="E1300" s="58">
        <v>1316.94</v>
      </c>
    </row>
    <row r="1301" spans="1:5" x14ac:dyDescent="0.35">
      <c r="A1301" s="58">
        <v>2008.04</v>
      </c>
      <c r="B1301" s="58">
        <v>2008.04</v>
      </c>
      <c r="C1301" s="59">
        <v>39539</v>
      </c>
      <c r="D1301" s="62">
        <v>23.356040643201609</v>
      </c>
      <c r="E1301" s="58">
        <v>1370.47</v>
      </c>
    </row>
    <row r="1302" spans="1:5" x14ac:dyDescent="0.35">
      <c r="A1302" s="58">
        <v>2008.05</v>
      </c>
      <c r="B1302" s="58">
        <v>2008.05</v>
      </c>
      <c r="C1302" s="59">
        <v>39569</v>
      </c>
      <c r="D1302" s="62">
        <v>23.696432116623185</v>
      </c>
      <c r="E1302" s="58">
        <v>1403.22</v>
      </c>
    </row>
    <row r="1303" spans="1:5" x14ac:dyDescent="0.35">
      <c r="A1303" s="58">
        <v>2008.06</v>
      </c>
      <c r="B1303" s="58">
        <v>2008.06</v>
      </c>
      <c r="C1303" s="59">
        <v>39600</v>
      </c>
      <c r="D1303" s="62">
        <v>22.416812802281939</v>
      </c>
      <c r="E1303" s="58">
        <v>1341.25</v>
      </c>
    </row>
    <row r="1304" spans="1:5" x14ac:dyDescent="0.35">
      <c r="A1304" s="58">
        <v>2008.07</v>
      </c>
      <c r="B1304" s="58">
        <v>2008.07</v>
      </c>
      <c r="C1304" s="59">
        <v>39630</v>
      </c>
      <c r="D1304" s="62">
        <v>20.907206462661577</v>
      </c>
      <c r="E1304" s="58">
        <v>1257.33</v>
      </c>
    </row>
    <row r="1305" spans="1:5" x14ac:dyDescent="0.35">
      <c r="A1305" s="58">
        <v>2008.08</v>
      </c>
      <c r="B1305" s="58">
        <v>2008.08</v>
      </c>
      <c r="C1305" s="59">
        <v>39661</v>
      </c>
      <c r="D1305" s="62">
        <v>21.401617360047918</v>
      </c>
      <c r="E1305" s="58">
        <v>1281.47</v>
      </c>
    </row>
    <row r="1306" spans="1:5" x14ac:dyDescent="0.35">
      <c r="A1306" s="58">
        <v>2008.09</v>
      </c>
      <c r="B1306" s="58">
        <v>2008.09</v>
      </c>
      <c r="C1306" s="59">
        <v>39692</v>
      </c>
      <c r="D1306" s="62">
        <v>20.36273394609751</v>
      </c>
      <c r="E1306" s="58">
        <v>1216.95</v>
      </c>
    </row>
    <row r="1307" spans="1:5" x14ac:dyDescent="0.35">
      <c r="A1307" s="58">
        <v>2008.1</v>
      </c>
      <c r="B1307" s="58">
        <v>2008.1</v>
      </c>
      <c r="C1307" s="59">
        <v>39417</v>
      </c>
      <c r="D1307" s="62">
        <v>16.387356548789832</v>
      </c>
      <c r="E1307" s="58">
        <v>968.8</v>
      </c>
    </row>
    <row r="1308" spans="1:5" x14ac:dyDescent="0.35">
      <c r="A1308" s="58">
        <v>2008.11</v>
      </c>
      <c r="B1308" s="58">
        <v>2008.11</v>
      </c>
      <c r="C1308" s="59">
        <v>39753</v>
      </c>
      <c r="D1308" s="62">
        <v>15.259659405704575</v>
      </c>
      <c r="E1308" s="58">
        <v>883.04</v>
      </c>
    </row>
    <row r="1309" spans="1:5" x14ac:dyDescent="0.35">
      <c r="A1309" s="58">
        <v>2008.12</v>
      </c>
      <c r="B1309" s="58">
        <v>2008.12</v>
      </c>
      <c r="C1309" s="59">
        <v>39783</v>
      </c>
      <c r="D1309" s="62">
        <v>15.376080747423769</v>
      </c>
      <c r="E1309" s="58">
        <v>877.56</v>
      </c>
    </row>
    <row r="1310" spans="1:5" x14ac:dyDescent="0.35">
      <c r="A1310" s="58">
        <v>2009.01</v>
      </c>
      <c r="B1310" s="58">
        <v>2009.01</v>
      </c>
      <c r="C1310" s="59">
        <v>39814</v>
      </c>
      <c r="D1310" s="62">
        <v>15.17465193687967</v>
      </c>
      <c r="E1310" s="58">
        <v>865.58</v>
      </c>
    </row>
    <row r="1311" spans="1:5" x14ac:dyDescent="0.35">
      <c r="A1311" s="58">
        <v>2009.02</v>
      </c>
      <c r="B1311" s="58">
        <v>2009.02</v>
      </c>
      <c r="C1311" s="59">
        <v>39845</v>
      </c>
      <c r="D1311" s="62">
        <v>14.122181801918897</v>
      </c>
      <c r="E1311" s="58">
        <v>805.23</v>
      </c>
    </row>
    <row r="1312" spans="1:5" x14ac:dyDescent="0.35">
      <c r="A1312" s="58">
        <v>2009.03</v>
      </c>
      <c r="B1312" s="58">
        <v>2009.03</v>
      </c>
      <c r="C1312" s="59">
        <v>39873</v>
      </c>
      <c r="D1312" s="62">
        <v>13.323667656863931</v>
      </c>
      <c r="E1312" s="58">
        <v>757.13</v>
      </c>
    </row>
    <row r="1313" spans="1:5" x14ac:dyDescent="0.35">
      <c r="A1313" s="58">
        <v>2009.04</v>
      </c>
      <c r="B1313" s="58">
        <v>2009.04</v>
      </c>
      <c r="C1313" s="59">
        <v>39904</v>
      </c>
      <c r="D1313" s="62">
        <v>14.981866453039247</v>
      </c>
      <c r="E1313" s="58">
        <v>848.15</v>
      </c>
    </row>
    <row r="1314" spans="1:5" x14ac:dyDescent="0.35">
      <c r="A1314" s="58">
        <v>2009.05</v>
      </c>
      <c r="B1314" s="58">
        <v>2009.05</v>
      </c>
      <c r="C1314" s="59">
        <v>39934</v>
      </c>
      <c r="D1314" s="62">
        <v>15.996355755263155</v>
      </c>
      <c r="E1314" s="58">
        <v>902.41</v>
      </c>
    </row>
    <row r="1315" spans="1:5" x14ac:dyDescent="0.35">
      <c r="A1315" s="58">
        <v>2009.06</v>
      </c>
      <c r="B1315" s="58">
        <v>2009.06</v>
      </c>
      <c r="C1315" s="59">
        <v>39965</v>
      </c>
      <c r="D1315" s="62">
        <v>16.38418281621534</v>
      </c>
      <c r="E1315" s="58">
        <v>926.12</v>
      </c>
    </row>
    <row r="1316" spans="1:5" x14ac:dyDescent="0.35">
      <c r="A1316" s="58">
        <v>2009.07</v>
      </c>
      <c r="B1316" s="58">
        <v>2009.07</v>
      </c>
      <c r="C1316" s="59">
        <v>39995</v>
      </c>
      <c r="D1316" s="62">
        <v>16.69462081699562</v>
      </c>
      <c r="E1316" s="58">
        <v>935.82</v>
      </c>
    </row>
    <row r="1317" spans="1:5" x14ac:dyDescent="0.35">
      <c r="A1317" s="58">
        <v>2009.08</v>
      </c>
      <c r="B1317" s="58">
        <v>2009.08</v>
      </c>
      <c r="C1317" s="59">
        <v>40026</v>
      </c>
      <c r="D1317" s="62">
        <v>18.094069801576079</v>
      </c>
      <c r="E1317" s="58">
        <v>1009.73</v>
      </c>
    </row>
    <row r="1318" spans="1:5" x14ac:dyDescent="0.35">
      <c r="A1318" s="58">
        <v>2009.09</v>
      </c>
      <c r="B1318" s="58">
        <v>2009.09</v>
      </c>
      <c r="C1318" s="59">
        <v>40057</v>
      </c>
      <c r="D1318" s="62">
        <v>18.831902264840071</v>
      </c>
      <c r="E1318" s="58">
        <v>1044.55</v>
      </c>
    </row>
    <row r="1319" spans="1:5" x14ac:dyDescent="0.35">
      <c r="A1319" s="58">
        <v>2009.1</v>
      </c>
      <c r="B1319" s="58">
        <v>2009.1</v>
      </c>
      <c r="C1319" s="59">
        <v>39783</v>
      </c>
      <c r="D1319" s="62">
        <v>19.358008443486838</v>
      </c>
      <c r="E1319" s="58">
        <v>1067.6600000000001</v>
      </c>
    </row>
    <row r="1320" spans="1:5" x14ac:dyDescent="0.35">
      <c r="A1320" s="58">
        <v>2009.11</v>
      </c>
      <c r="B1320" s="58">
        <v>2009.11</v>
      </c>
      <c r="C1320" s="59">
        <v>40118</v>
      </c>
      <c r="D1320" s="62">
        <v>19.812761079966052</v>
      </c>
      <c r="E1320" s="58">
        <v>1088.07</v>
      </c>
    </row>
    <row r="1321" spans="1:5" x14ac:dyDescent="0.35">
      <c r="A1321" s="58">
        <v>2009.12</v>
      </c>
      <c r="B1321" s="58">
        <v>2009.12</v>
      </c>
      <c r="C1321" s="59">
        <v>40148</v>
      </c>
      <c r="D1321" s="62">
        <v>20.322376500216535</v>
      </c>
      <c r="E1321" s="58">
        <v>1110.3800000000001</v>
      </c>
    </row>
    <row r="1322" spans="1:5" x14ac:dyDescent="0.35">
      <c r="A1322" s="58">
        <v>2010.01</v>
      </c>
      <c r="B1322" s="58">
        <v>2010.01</v>
      </c>
      <c r="C1322" s="59">
        <v>40179</v>
      </c>
      <c r="D1322" s="62">
        <v>20.527859801454408</v>
      </c>
      <c r="E1322" s="58">
        <v>1123.58</v>
      </c>
    </row>
    <row r="1323" spans="1:5" x14ac:dyDescent="0.35">
      <c r="A1323" s="58">
        <v>2010.02</v>
      </c>
      <c r="B1323" s="58">
        <v>2010.02</v>
      </c>
      <c r="C1323" s="59">
        <v>40210</v>
      </c>
      <c r="D1323" s="62">
        <v>19.920539306600439</v>
      </c>
      <c r="E1323" s="58">
        <v>1089.1600000000001</v>
      </c>
    </row>
    <row r="1324" spans="1:5" x14ac:dyDescent="0.35">
      <c r="A1324" s="58">
        <v>2010.03</v>
      </c>
      <c r="B1324" s="58">
        <v>2010.03</v>
      </c>
      <c r="C1324" s="59">
        <v>40238</v>
      </c>
      <c r="D1324" s="62">
        <v>21.004601209715354</v>
      </c>
      <c r="E1324" s="58">
        <v>1152.05</v>
      </c>
    </row>
    <row r="1325" spans="1:5" x14ac:dyDescent="0.35">
      <c r="A1325" s="58">
        <v>2010.04</v>
      </c>
      <c r="B1325" s="58">
        <v>2010.04</v>
      </c>
      <c r="C1325" s="59">
        <v>40269</v>
      </c>
      <c r="D1325" s="62">
        <v>21.804845599625153</v>
      </c>
      <c r="E1325" s="58">
        <v>1197.32</v>
      </c>
    </row>
    <row r="1326" spans="1:5" x14ac:dyDescent="0.35">
      <c r="A1326" s="58">
        <v>2010.05</v>
      </c>
      <c r="B1326" s="58">
        <v>2010.05</v>
      </c>
      <c r="C1326" s="59">
        <v>40299</v>
      </c>
      <c r="D1326" s="62">
        <v>20.480068638423401</v>
      </c>
      <c r="E1326" s="58">
        <v>1125.06</v>
      </c>
    </row>
    <row r="1327" spans="1:5" x14ac:dyDescent="0.35">
      <c r="A1327" s="58">
        <v>2010.06</v>
      </c>
      <c r="B1327" s="58">
        <v>2010.06</v>
      </c>
      <c r="C1327" s="59">
        <v>40330</v>
      </c>
      <c r="D1327" s="62">
        <v>19.742039853739449</v>
      </c>
      <c r="E1327" s="58">
        <v>1083.3599999999999</v>
      </c>
    </row>
    <row r="1328" spans="1:5" x14ac:dyDescent="0.35">
      <c r="A1328" s="58">
        <v>2010.07</v>
      </c>
      <c r="B1328" s="58">
        <v>2010.07</v>
      </c>
      <c r="C1328" s="59">
        <v>40360</v>
      </c>
      <c r="D1328" s="62">
        <v>19.668660470717697</v>
      </c>
      <c r="E1328" s="58">
        <v>1079.8</v>
      </c>
    </row>
    <row r="1329" spans="1:5" x14ac:dyDescent="0.35">
      <c r="A1329" s="58">
        <v>2010.08</v>
      </c>
      <c r="B1329" s="58">
        <v>2010.08</v>
      </c>
      <c r="C1329" s="59">
        <v>40391</v>
      </c>
      <c r="D1329" s="62">
        <v>19.770299174358573</v>
      </c>
      <c r="E1329" s="58">
        <v>1087.28</v>
      </c>
    </row>
    <row r="1330" spans="1:5" x14ac:dyDescent="0.35">
      <c r="A1330" s="58">
        <v>2010.09</v>
      </c>
      <c r="B1330" s="58">
        <v>2010.09</v>
      </c>
      <c r="C1330" s="59">
        <v>40422</v>
      </c>
      <c r="D1330" s="62">
        <v>20.381395233204024</v>
      </c>
      <c r="E1330" s="58">
        <v>1122.08</v>
      </c>
    </row>
    <row r="1331" spans="1:5" x14ac:dyDescent="0.35">
      <c r="A1331" s="58">
        <v>2010.1</v>
      </c>
      <c r="B1331" s="58" t="s">
        <v>63</v>
      </c>
      <c r="C1331" s="59">
        <v>40452</v>
      </c>
      <c r="D1331" s="62">
        <v>21.240127651759423</v>
      </c>
      <c r="E1331" s="58">
        <v>1171.58</v>
      </c>
    </row>
    <row r="1332" spans="1:5" x14ac:dyDescent="0.35">
      <c r="A1332" s="58">
        <v>2010.11</v>
      </c>
      <c r="B1332" s="58">
        <v>2010.11</v>
      </c>
      <c r="C1332" s="59">
        <v>40483</v>
      </c>
      <c r="D1332" s="62">
        <v>21.700723827760619</v>
      </c>
      <c r="E1332" s="58">
        <v>1198.8900000000001</v>
      </c>
    </row>
    <row r="1333" spans="1:5" x14ac:dyDescent="0.35">
      <c r="A1333" s="58">
        <v>2010.12</v>
      </c>
      <c r="B1333" s="58">
        <v>2010.12</v>
      </c>
      <c r="C1333" s="59">
        <v>40513</v>
      </c>
      <c r="D1333" s="62">
        <v>22.396379773044217</v>
      </c>
      <c r="E1333" s="58">
        <v>1241.53</v>
      </c>
    </row>
    <row r="1334" spans="1:5" x14ac:dyDescent="0.35">
      <c r="A1334" s="58">
        <v>2011.01</v>
      </c>
      <c r="B1334" s="58">
        <v>2011.01</v>
      </c>
      <c r="C1334" s="59">
        <v>40544</v>
      </c>
      <c r="D1334" s="62">
        <v>22.978299430554983</v>
      </c>
      <c r="E1334" s="58">
        <v>1282.6199999999999</v>
      </c>
    </row>
    <row r="1335" spans="1:5" x14ac:dyDescent="0.35">
      <c r="A1335" s="58">
        <v>2011.02</v>
      </c>
      <c r="B1335" s="58">
        <v>2011.02</v>
      </c>
      <c r="C1335" s="59">
        <v>40575</v>
      </c>
      <c r="D1335" s="62">
        <v>23.489828703298524</v>
      </c>
      <c r="E1335" s="58">
        <v>1321.12</v>
      </c>
    </row>
    <row r="1336" spans="1:5" x14ac:dyDescent="0.35">
      <c r="A1336" s="58">
        <v>2011.03</v>
      </c>
      <c r="B1336" s="58">
        <v>2011.03</v>
      </c>
      <c r="C1336" s="59">
        <v>40603</v>
      </c>
      <c r="D1336" s="62">
        <v>22.899336430143642</v>
      </c>
      <c r="E1336" s="58">
        <v>1304.49</v>
      </c>
    </row>
    <row r="1337" spans="1:5" x14ac:dyDescent="0.35">
      <c r="A1337" s="58">
        <v>2011.04</v>
      </c>
      <c r="B1337" s="58">
        <v>2011.04</v>
      </c>
      <c r="C1337" s="59">
        <v>40634</v>
      </c>
      <c r="D1337" s="62">
        <v>23.143929447285942</v>
      </c>
      <c r="E1337" s="58">
        <v>1331.51</v>
      </c>
    </row>
    <row r="1338" spans="1:5" x14ac:dyDescent="0.35">
      <c r="A1338" s="58">
        <v>2011.05</v>
      </c>
      <c r="B1338" s="58">
        <v>2011.05</v>
      </c>
      <c r="C1338" s="59">
        <v>40664</v>
      </c>
      <c r="D1338" s="62">
        <v>23.059491506095334</v>
      </c>
      <c r="E1338" s="58">
        <v>1338.31</v>
      </c>
    </row>
    <row r="1339" spans="1:5" x14ac:dyDescent="0.35">
      <c r="A1339" s="58">
        <v>2011.06</v>
      </c>
      <c r="B1339" s="58">
        <v>2011.06</v>
      </c>
      <c r="C1339" s="59">
        <v>40695</v>
      </c>
      <c r="D1339" s="62">
        <v>22.100831286610994</v>
      </c>
      <c r="E1339" s="58">
        <v>1287.29</v>
      </c>
    </row>
    <row r="1340" spans="1:5" x14ac:dyDescent="0.35">
      <c r="A1340" s="58">
        <v>2011.07</v>
      </c>
      <c r="B1340" s="58">
        <v>2011.07</v>
      </c>
      <c r="C1340" s="59">
        <v>40725</v>
      </c>
      <c r="D1340" s="62">
        <v>22.610981701156621</v>
      </c>
      <c r="E1340" s="58">
        <v>1325.19</v>
      </c>
    </row>
    <row r="1341" spans="1:5" x14ac:dyDescent="0.35">
      <c r="A1341" s="58">
        <v>2011.08</v>
      </c>
      <c r="B1341" s="58">
        <v>2011.08</v>
      </c>
      <c r="C1341" s="59">
        <v>40756</v>
      </c>
      <c r="D1341" s="62">
        <v>20.049852721660493</v>
      </c>
      <c r="E1341" s="58">
        <v>1185.31</v>
      </c>
    </row>
    <row r="1342" spans="1:5" x14ac:dyDescent="0.35">
      <c r="A1342" s="58">
        <v>2011.09</v>
      </c>
      <c r="B1342" s="58">
        <v>2011.09</v>
      </c>
      <c r="C1342" s="59">
        <v>40787</v>
      </c>
      <c r="D1342" s="62">
        <v>19.698114568877706</v>
      </c>
      <c r="E1342" s="58">
        <v>1173.8800000000001</v>
      </c>
    </row>
    <row r="1343" spans="1:5" x14ac:dyDescent="0.35">
      <c r="A1343" s="58">
        <v>2011.1</v>
      </c>
      <c r="B1343" s="58">
        <v>2011.1</v>
      </c>
      <c r="C1343" s="59">
        <v>40513</v>
      </c>
      <c r="D1343" s="62">
        <v>20.15582478668874</v>
      </c>
      <c r="E1343" s="58">
        <v>1207.22</v>
      </c>
    </row>
    <row r="1344" spans="1:5" x14ac:dyDescent="0.35">
      <c r="A1344" s="58">
        <v>2011.11</v>
      </c>
      <c r="B1344" s="58">
        <v>2011.11</v>
      </c>
      <c r="C1344" s="59">
        <v>40848</v>
      </c>
      <c r="D1344" s="62">
        <v>20.345246797645817</v>
      </c>
      <c r="E1344" s="58">
        <v>1226.42</v>
      </c>
    </row>
    <row r="1345" spans="1:5" x14ac:dyDescent="0.35">
      <c r="A1345" s="58">
        <v>2011.12</v>
      </c>
      <c r="B1345" s="58">
        <v>2011.12</v>
      </c>
      <c r="C1345" s="59">
        <v>40878</v>
      </c>
      <c r="D1345" s="62">
        <v>20.52357549943169</v>
      </c>
      <c r="E1345" s="58">
        <v>1243.32</v>
      </c>
    </row>
    <row r="1346" spans="1:5" x14ac:dyDescent="0.35">
      <c r="A1346" s="58">
        <v>2012.01</v>
      </c>
      <c r="B1346" s="58">
        <v>2012.01</v>
      </c>
      <c r="C1346" s="59">
        <v>40909</v>
      </c>
      <c r="D1346" s="62">
        <v>21.213008091803438</v>
      </c>
      <c r="E1346" s="58">
        <v>1300.58</v>
      </c>
    </row>
    <row r="1347" spans="1:5" x14ac:dyDescent="0.35">
      <c r="A1347" s="58">
        <v>2012.02</v>
      </c>
      <c r="B1347" s="58">
        <v>2012.02</v>
      </c>
      <c r="C1347" s="59">
        <v>40940</v>
      </c>
      <c r="D1347" s="62">
        <v>21.797435963717522</v>
      </c>
      <c r="E1347" s="58">
        <v>1352.49</v>
      </c>
    </row>
    <row r="1348" spans="1:5" x14ac:dyDescent="0.35">
      <c r="A1348" s="58">
        <v>2012.03</v>
      </c>
      <c r="B1348" s="58">
        <v>2012.03</v>
      </c>
      <c r="C1348" s="59">
        <v>40969</v>
      </c>
      <c r="D1348" s="62">
        <v>22.053943972904694</v>
      </c>
      <c r="E1348" s="58">
        <v>1389.24</v>
      </c>
    </row>
    <row r="1349" spans="1:5" x14ac:dyDescent="0.35">
      <c r="A1349" s="58">
        <v>2012.04</v>
      </c>
      <c r="B1349" s="58">
        <v>2012.04</v>
      </c>
      <c r="C1349" s="59">
        <v>41000</v>
      </c>
      <c r="D1349" s="62">
        <v>21.779246906824888</v>
      </c>
      <c r="E1349" s="58">
        <v>1386.43</v>
      </c>
    </row>
    <row r="1350" spans="1:5" x14ac:dyDescent="0.35">
      <c r="A1350" s="58">
        <v>2012.05</v>
      </c>
      <c r="B1350" s="58">
        <v>2012.05</v>
      </c>
      <c r="C1350" s="59">
        <v>41030</v>
      </c>
      <c r="D1350" s="62">
        <v>20.941467419743471</v>
      </c>
      <c r="E1350" s="58">
        <v>1341.27</v>
      </c>
    </row>
    <row r="1351" spans="1:5" x14ac:dyDescent="0.35">
      <c r="A1351" s="58">
        <v>2012.06</v>
      </c>
      <c r="B1351" s="58">
        <v>2012.06</v>
      </c>
      <c r="C1351" s="59">
        <v>41061</v>
      </c>
      <c r="D1351" s="62">
        <v>20.547504086856087</v>
      </c>
      <c r="E1351" s="58">
        <v>1323.48</v>
      </c>
    </row>
    <row r="1352" spans="1:5" x14ac:dyDescent="0.35">
      <c r="A1352" s="58">
        <v>2012.07</v>
      </c>
      <c r="B1352" s="58">
        <v>2012.07</v>
      </c>
      <c r="C1352" s="59">
        <v>41091</v>
      </c>
      <c r="D1352" s="62">
        <v>20.99934129338056</v>
      </c>
      <c r="E1352" s="58">
        <v>1359.78</v>
      </c>
    </row>
    <row r="1353" spans="1:5" x14ac:dyDescent="0.35">
      <c r="A1353" s="58">
        <v>2012.08</v>
      </c>
      <c r="B1353" s="58">
        <v>2012.08</v>
      </c>
      <c r="C1353" s="59">
        <v>41122</v>
      </c>
      <c r="D1353" s="62">
        <v>21.410428453442929</v>
      </c>
      <c r="E1353" s="58">
        <v>1403.45</v>
      </c>
    </row>
    <row r="1354" spans="1:5" x14ac:dyDescent="0.35">
      <c r="A1354" s="58">
        <v>2012.09</v>
      </c>
      <c r="B1354" s="58">
        <v>2012.09</v>
      </c>
      <c r="C1354" s="59">
        <v>41153</v>
      </c>
      <c r="D1354" s="62">
        <v>21.78369030172767</v>
      </c>
      <c r="E1354" s="58">
        <v>1443.42</v>
      </c>
    </row>
    <row r="1355" spans="1:5" x14ac:dyDescent="0.35">
      <c r="A1355" s="58">
        <v>2012.1</v>
      </c>
      <c r="B1355" s="58">
        <v>2012.1</v>
      </c>
      <c r="C1355" s="59">
        <v>40878</v>
      </c>
      <c r="D1355" s="62">
        <v>21.57710965452878</v>
      </c>
      <c r="E1355" s="58">
        <v>1437.82</v>
      </c>
    </row>
    <row r="1356" spans="1:5" x14ac:dyDescent="0.35">
      <c r="A1356" s="58">
        <v>2012.11</v>
      </c>
      <c r="B1356" s="58">
        <v>2012.11</v>
      </c>
      <c r="C1356" s="59">
        <v>41214</v>
      </c>
      <c r="D1356" s="62">
        <v>20.898162059573693</v>
      </c>
      <c r="E1356" s="58">
        <v>1394.51</v>
      </c>
    </row>
    <row r="1357" spans="1:5" x14ac:dyDescent="0.35">
      <c r="A1357" s="58">
        <v>2012.12</v>
      </c>
      <c r="B1357" s="58">
        <v>2012.12</v>
      </c>
      <c r="C1357" s="59">
        <v>41244</v>
      </c>
      <c r="D1357" s="62">
        <v>21.238261139845605</v>
      </c>
      <c r="E1357" s="58">
        <v>1422.29</v>
      </c>
    </row>
    <row r="1358" spans="1:5" x14ac:dyDescent="0.35">
      <c r="A1358" s="58">
        <v>2013.01</v>
      </c>
      <c r="B1358" s="58">
        <v>2013.01</v>
      </c>
      <c r="C1358" s="59">
        <v>41275</v>
      </c>
      <c r="D1358" s="62">
        <v>21.900475413821802</v>
      </c>
      <c r="E1358" s="58">
        <v>1480.4</v>
      </c>
    </row>
    <row r="1359" spans="1:5" x14ac:dyDescent="0.35">
      <c r="A1359" s="58">
        <v>2013.02</v>
      </c>
      <c r="B1359" s="58">
        <v>2013.02</v>
      </c>
      <c r="C1359" s="59">
        <v>41306</v>
      </c>
      <c r="D1359" s="62">
        <v>22.052724336861932</v>
      </c>
      <c r="E1359" s="58">
        <v>1512.31</v>
      </c>
    </row>
    <row r="1360" spans="1:5" x14ac:dyDescent="0.35">
      <c r="A1360" s="58">
        <v>2013.03</v>
      </c>
      <c r="B1360" s="58">
        <v>2013.03</v>
      </c>
      <c r="C1360" s="59">
        <v>41334</v>
      </c>
      <c r="D1360" s="62">
        <v>22.419207114602568</v>
      </c>
      <c r="E1360" s="58">
        <v>1550.83</v>
      </c>
    </row>
    <row r="1361" spans="1:5" x14ac:dyDescent="0.35">
      <c r="A1361" s="58">
        <v>2013.04</v>
      </c>
      <c r="B1361" s="58">
        <v>2013.04</v>
      </c>
      <c r="C1361" s="59">
        <v>41365</v>
      </c>
      <c r="D1361" s="62">
        <v>22.595655396105585</v>
      </c>
      <c r="E1361" s="58">
        <v>1570.7</v>
      </c>
    </row>
    <row r="1362" spans="1:5" x14ac:dyDescent="0.35">
      <c r="A1362" s="58">
        <v>2013.05</v>
      </c>
      <c r="B1362" s="58">
        <v>2013.05</v>
      </c>
      <c r="C1362" s="59">
        <v>41395</v>
      </c>
      <c r="D1362" s="62">
        <v>23.411841781842398</v>
      </c>
      <c r="E1362" s="58">
        <v>1639.84</v>
      </c>
    </row>
    <row r="1363" spans="1:5" x14ac:dyDescent="0.35">
      <c r="A1363" s="58">
        <v>2013.06</v>
      </c>
      <c r="B1363" s="58">
        <v>2013.06</v>
      </c>
      <c r="C1363" s="59">
        <v>41426</v>
      </c>
      <c r="D1363" s="62">
        <v>22.92533317391532</v>
      </c>
      <c r="E1363" s="58">
        <v>1618.77</v>
      </c>
    </row>
    <row r="1364" spans="1:5" x14ac:dyDescent="0.35">
      <c r="A1364" s="58">
        <v>2013.07</v>
      </c>
      <c r="B1364" s="58">
        <v>2013.07</v>
      </c>
      <c r="C1364" s="59">
        <v>41456</v>
      </c>
      <c r="D1364" s="62">
        <v>23.492460177159629</v>
      </c>
      <c r="E1364" s="58">
        <v>1668.68</v>
      </c>
    </row>
    <row r="1365" spans="1:5" x14ac:dyDescent="0.35">
      <c r="A1365" s="58">
        <v>2013.08</v>
      </c>
      <c r="B1365" s="58">
        <v>2013.08</v>
      </c>
      <c r="C1365" s="59">
        <v>41487</v>
      </c>
      <c r="D1365" s="62">
        <v>23.356649094916087</v>
      </c>
      <c r="E1365" s="58">
        <v>1670.09</v>
      </c>
    </row>
    <row r="1366" spans="1:5" x14ac:dyDescent="0.35">
      <c r="A1366" s="58">
        <v>2013.09</v>
      </c>
      <c r="B1366" s="58">
        <v>2013.09</v>
      </c>
      <c r="C1366" s="59">
        <v>41518</v>
      </c>
      <c r="D1366" s="62">
        <v>23.442287167960597</v>
      </c>
      <c r="E1366" s="58">
        <v>1687.17</v>
      </c>
    </row>
    <row r="1367" spans="1:5" x14ac:dyDescent="0.35">
      <c r="A1367" s="58">
        <v>2013.1</v>
      </c>
      <c r="B1367" s="58">
        <v>2013.1</v>
      </c>
      <c r="C1367" s="59">
        <v>41244</v>
      </c>
      <c r="D1367" s="62">
        <v>23.83473788763143</v>
      </c>
      <c r="E1367" s="58">
        <v>1720.03</v>
      </c>
    </row>
    <row r="1368" spans="1:5" x14ac:dyDescent="0.35">
      <c r="A1368" s="58">
        <v>2013.11</v>
      </c>
      <c r="B1368" s="58">
        <v>2013.11</v>
      </c>
      <c r="C1368" s="59">
        <v>41579</v>
      </c>
      <c r="D1368" s="62">
        <v>24.642077092412055</v>
      </c>
      <c r="E1368" s="58">
        <v>1783.54</v>
      </c>
    </row>
    <row r="1369" spans="1:5" x14ac:dyDescent="0.35">
      <c r="A1369" s="58">
        <v>2013.12</v>
      </c>
      <c r="B1369" s="58">
        <v>2013.12</v>
      </c>
      <c r="C1369" s="59">
        <v>41609</v>
      </c>
      <c r="D1369" s="62">
        <v>24.861869296461936</v>
      </c>
      <c r="E1369" s="58">
        <v>1807.78</v>
      </c>
    </row>
    <row r="1370" spans="1:5" x14ac:dyDescent="0.35">
      <c r="A1370" s="58">
        <v>2014.01</v>
      </c>
      <c r="B1370" s="58">
        <v>2014.01</v>
      </c>
      <c r="C1370" s="59">
        <v>41640</v>
      </c>
      <c r="D1370" s="62">
        <v>24.859609093632709</v>
      </c>
      <c r="E1370" s="58">
        <v>1822.36</v>
      </c>
    </row>
    <row r="1371" spans="1:5" x14ac:dyDescent="0.35">
      <c r="A1371" s="58">
        <v>2014.02</v>
      </c>
      <c r="B1371" s="58">
        <v>2014.02</v>
      </c>
      <c r="C1371" s="59">
        <v>41671</v>
      </c>
      <c r="D1371" s="62">
        <v>24.590930877894124</v>
      </c>
      <c r="E1371" s="58">
        <v>1817.04</v>
      </c>
    </row>
    <row r="1372" spans="1:5" x14ac:dyDescent="0.35">
      <c r="A1372" s="58">
        <v>2014.03</v>
      </c>
      <c r="B1372" s="58">
        <v>2014.03</v>
      </c>
      <c r="C1372" s="59">
        <v>41699</v>
      </c>
      <c r="D1372" s="62">
        <v>24.956039153965385</v>
      </c>
      <c r="E1372" s="58">
        <v>1863.52</v>
      </c>
    </row>
    <row r="1373" spans="1:5" x14ac:dyDescent="0.35">
      <c r="A1373" s="58">
        <v>2014.04</v>
      </c>
      <c r="B1373" s="58">
        <v>2014.04</v>
      </c>
      <c r="C1373" s="59">
        <v>41730</v>
      </c>
      <c r="D1373" s="62">
        <v>24.786315396962632</v>
      </c>
      <c r="E1373" s="58">
        <v>1864.26</v>
      </c>
    </row>
    <row r="1374" spans="1:5" x14ac:dyDescent="0.35">
      <c r="A1374" s="58">
        <v>2014.05</v>
      </c>
      <c r="B1374" s="58">
        <v>2014.05</v>
      </c>
      <c r="C1374" s="59">
        <v>41760</v>
      </c>
      <c r="D1374" s="62">
        <v>24.943274109902585</v>
      </c>
      <c r="E1374" s="58">
        <v>1889.77</v>
      </c>
    </row>
    <row r="1375" spans="1:5" x14ac:dyDescent="0.35">
      <c r="A1375" s="58">
        <v>2014.06</v>
      </c>
      <c r="B1375" s="58">
        <v>2014.06</v>
      </c>
      <c r="C1375" s="59">
        <v>41791</v>
      </c>
      <c r="D1375" s="62">
        <v>25.558007623511298</v>
      </c>
      <c r="E1375" s="58">
        <v>1947.09</v>
      </c>
    </row>
    <row r="1376" spans="1:5" x14ac:dyDescent="0.35">
      <c r="A1376" s="58">
        <v>2014.07</v>
      </c>
      <c r="B1376" s="58">
        <v>2014.07</v>
      </c>
      <c r="C1376" s="59">
        <v>41821</v>
      </c>
      <c r="D1376" s="62">
        <v>25.81754597615874</v>
      </c>
      <c r="E1376" s="58">
        <v>1973.1</v>
      </c>
    </row>
    <row r="1377" spans="1:5" x14ac:dyDescent="0.35">
      <c r="A1377" s="58">
        <v>2014.08</v>
      </c>
      <c r="B1377" s="58">
        <v>2014.08</v>
      </c>
      <c r="C1377" s="59">
        <v>41852</v>
      </c>
      <c r="D1377" s="62">
        <v>25.617606421799398</v>
      </c>
      <c r="E1377" s="58">
        <v>1961.53</v>
      </c>
    </row>
    <row r="1378" spans="1:5" x14ac:dyDescent="0.35">
      <c r="A1378" s="58">
        <v>2014.09</v>
      </c>
      <c r="B1378" s="58">
        <v>2014.09</v>
      </c>
      <c r="C1378" s="59">
        <v>41883</v>
      </c>
      <c r="D1378" s="62">
        <v>25.918436892606199</v>
      </c>
      <c r="E1378" s="58">
        <v>1993.23</v>
      </c>
    </row>
    <row r="1379" spans="1:5" x14ac:dyDescent="0.35">
      <c r="A1379" s="58">
        <v>2014.1</v>
      </c>
      <c r="B1379" s="58">
        <v>2014.1</v>
      </c>
      <c r="C1379" s="59">
        <v>41609</v>
      </c>
      <c r="D1379" s="62">
        <v>25.162748283083257</v>
      </c>
      <c r="E1379" s="58">
        <v>1937.27</v>
      </c>
    </row>
    <row r="1380" spans="1:5" x14ac:dyDescent="0.35">
      <c r="A1380" s="58">
        <v>2014.11</v>
      </c>
      <c r="B1380" s="58">
        <v>2014.11</v>
      </c>
      <c r="C1380" s="59">
        <v>41944</v>
      </c>
      <c r="D1380" s="62">
        <v>26.606817147143424</v>
      </c>
      <c r="E1380" s="58">
        <v>2044.57</v>
      </c>
    </row>
    <row r="1381" spans="1:5" x14ac:dyDescent="0.35">
      <c r="A1381" s="58">
        <v>2014.12</v>
      </c>
      <c r="B1381" s="58">
        <v>2014.12</v>
      </c>
      <c r="C1381" s="59">
        <v>41974</v>
      </c>
      <c r="D1381" s="62">
        <v>26.794085482572552</v>
      </c>
      <c r="E1381" s="58">
        <v>2054.27</v>
      </c>
    </row>
    <row r="1382" spans="1:5" x14ac:dyDescent="0.35">
      <c r="A1382" s="58">
        <v>2015.01</v>
      </c>
      <c r="B1382" s="58">
        <v>2015.01</v>
      </c>
      <c r="C1382" s="59">
        <v>42005</v>
      </c>
      <c r="D1382" s="62">
        <v>26.492295420383126</v>
      </c>
      <c r="E1382" s="58">
        <v>2028.18</v>
      </c>
    </row>
    <row r="1383" spans="1:5" x14ac:dyDescent="0.35">
      <c r="A1383" s="58">
        <v>2015.02</v>
      </c>
      <c r="B1383" s="58">
        <v>2015.02</v>
      </c>
      <c r="C1383" s="59">
        <v>42036</v>
      </c>
      <c r="D1383" s="62">
        <v>26.995513699383242</v>
      </c>
      <c r="E1383" s="58">
        <v>2082.1999999999998</v>
      </c>
    </row>
    <row r="1384" spans="1:5" x14ac:dyDescent="0.35">
      <c r="A1384" s="58">
        <v>2015.03</v>
      </c>
      <c r="B1384" s="58">
        <v>2015.03</v>
      </c>
      <c r="C1384" s="59">
        <v>42064</v>
      </c>
      <c r="D1384" s="62">
        <v>26.728605452928484</v>
      </c>
      <c r="E1384" s="58">
        <v>2079.9899999999998</v>
      </c>
    </row>
    <row r="1385" spans="1:5" x14ac:dyDescent="0.35">
      <c r="A1385" s="58">
        <v>2015.04</v>
      </c>
      <c r="B1385" s="58">
        <v>2015.04</v>
      </c>
      <c r="C1385" s="59">
        <v>42095</v>
      </c>
      <c r="D1385" s="62">
        <v>26.791371680192331</v>
      </c>
      <c r="E1385" s="58">
        <v>2094.86</v>
      </c>
    </row>
    <row r="1386" spans="1:5" x14ac:dyDescent="0.35">
      <c r="A1386" s="58">
        <v>2015.05</v>
      </c>
      <c r="B1386" s="58">
        <v>2015.05</v>
      </c>
      <c r="C1386" s="59">
        <v>42125</v>
      </c>
      <c r="D1386" s="62">
        <v>26.806111379650829</v>
      </c>
      <c r="E1386" s="58">
        <v>2111.94</v>
      </c>
    </row>
    <row r="1387" spans="1:5" x14ac:dyDescent="0.35">
      <c r="A1387" s="58">
        <v>2015.06</v>
      </c>
      <c r="B1387" s="58">
        <v>2015.06</v>
      </c>
      <c r="C1387" s="59">
        <v>42156</v>
      </c>
      <c r="D1387" s="62">
        <v>26.495895292784848</v>
      </c>
      <c r="E1387" s="58">
        <v>2099.29</v>
      </c>
    </row>
    <row r="1388" spans="1:5" x14ac:dyDescent="0.35">
      <c r="A1388" s="58">
        <v>2015.07</v>
      </c>
      <c r="B1388" s="58">
        <v>2015.07</v>
      </c>
      <c r="C1388" s="59">
        <v>42186</v>
      </c>
      <c r="D1388" s="62">
        <v>26.381136336399695</v>
      </c>
      <c r="E1388" s="58">
        <v>2094.14</v>
      </c>
    </row>
    <row r="1389" spans="1:5" x14ac:dyDescent="0.35">
      <c r="A1389" s="58">
        <v>2015.08</v>
      </c>
      <c r="B1389" s="58">
        <v>2015.08</v>
      </c>
      <c r="C1389" s="59">
        <v>42217</v>
      </c>
      <c r="D1389" s="62">
        <v>25.693658417057708</v>
      </c>
      <c r="E1389" s="58">
        <v>2039.87</v>
      </c>
    </row>
    <row r="1390" spans="1:5" x14ac:dyDescent="0.35">
      <c r="A1390" s="58">
        <v>2015.09</v>
      </c>
      <c r="B1390" s="58">
        <v>2015.09</v>
      </c>
      <c r="C1390" s="59">
        <v>42248</v>
      </c>
      <c r="D1390" s="62">
        <v>24.496752170486449</v>
      </c>
      <c r="E1390" s="58">
        <v>1944.41</v>
      </c>
    </row>
    <row r="1391" spans="1:5" x14ac:dyDescent="0.35">
      <c r="A1391" s="58">
        <v>2015.1</v>
      </c>
      <c r="B1391" s="58">
        <v>2015.1</v>
      </c>
      <c r="C1391" s="59">
        <v>41974</v>
      </c>
      <c r="D1391" s="62">
        <v>25.491441046066758</v>
      </c>
      <c r="E1391" s="58">
        <v>2024.81</v>
      </c>
    </row>
    <row r="1392" spans="1:5" x14ac:dyDescent="0.35">
      <c r="A1392" s="58">
        <v>2015.11</v>
      </c>
      <c r="B1392" s="58">
        <v>2015.11</v>
      </c>
      <c r="C1392" s="59">
        <v>42309</v>
      </c>
      <c r="D1392" s="62">
        <v>26.225851890971938</v>
      </c>
      <c r="E1392" s="58">
        <v>2080.62</v>
      </c>
    </row>
    <row r="1393" spans="1:5" x14ac:dyDescent="0.35">
      <c r="A1393" s="58">
        <v>2015.12</v>
      </c>
      <c r="B1393" s="58">
        <v>2015.12</v>
      </c>
      <c r="C1393" s="59">
        <v>42339</v>
      </c>
      <c r="D1393" s="62">
        <v>25.96542403712418</v>
      </c>
      <c r="E1393" s="58">
        <v>2054.08</v>
      </c>
    </row>
    <row r="1394" spans="1:5" x14ac:dyDescent="0.35">
      <c r="B1394" s="58">
        <v>2016.01</v>
      </c>
      <c r="D1394" s="62"/>
    </row>
    <row r="1395" spans="1:5" x14ac:dyDescent="0.35">
      <c r="B1395" s="58">
        <v>2016.02</v>
      </c>
      <c r="D1395" s="62"/>
    </row>
    <row r="1396" spans="1:5" x14ac:dyDescent="0.35">
      <c r="B1396" s="58">
        <v>2016.03</v>
      </c>
      <c r="D1396" s="62"/>
    </row>
    <row r="1397" spans="1:5" x14ac:dyDescent="0.35">
      <c r="B1397" s="58">
        <v>2016.04</v>
      </c>
      <c r="D1397" s="62"/>
    </row>
    <row r="1398" spans="1:5" x14ac:dyDescent="0.35">
      <c r="B1398" s="58">
        <v>2016.05</v>
      </c>
      <c r="D1398" s="62"/>
    </row>
    <row r="1399" spans="1:5" x14ac:dyDescent="0.35">
      <c r="B1399" s="58">
        <v>2016.06</v>
      </c>
      <c r="D1399" s="62"/>
    </row>
    <row r="1400" spans="1:5" x14ac:dyDescent="0.35">
      <c r="B1400" s="58">
        <v>2016.07</v>
      </c>
      <c r="D1400" s="62"/>
    </row>
    <row r="1401" spans="1:5" x14ac:dyDescent="0.35">
      <c r="B1401" s="58">
        <v>2016.08</v>
      </c>
      <c r="D1401" s="62"/>
    </row>
    <row r="1402" spans="1:5" x14ac:dyDescent="0.35">
      <c r="B1402" s="58">
        <v>2016.09</v>
      </c>
      <c r="D1402" s="62"/>
    </row>
    <row r="1403" spans="1:5" x14ac:dyDescent="0.35">
      <c r="B1403" s="58">
        <v>2016.1</v>
      </c>
      <c r="D1403" s="62"/>
    </row>
    <row r="1404" spans="1:5" x14ac:dyDescent="0.35">
      <c r="B1404" s="58">
        <v>2016.11</v>
      </c>
      <c r="D1404" s="62"/>
    </row>
    <row r="1405" spans="1:5" x14ac:dyDescent="0.35">
      <c r="B1405" s="58">
        <v>2016.12</v>
      </c>
      <c r="D1405" s="62"/>
    </row>
    <row r="1406" spans="1:5" x14ac:dyDescent="0.35">
      <c r="B1406" s="58">
        <v>2017.01</v>
      </c>
      <c r="D1406" s="62"/>
    </row>
    <row r="1407" spans="1:5" x14ac:dyDescent="0.35">
      <c r="B1407" s="58">
        <v>2017.02</v>
      </c>
      <c r="D1407" s="62"/>
    </row>
    <row r="1408" spans="1:5" x14ac:dyDescent="0.35">
      <c r="B1408" s="58">
        <v>2017.03</v>
      </c>
      <c r="D1408" s="62"/>
    </row>
    <row r="1409" spans="2:4" x14ac:dyDescent="0.35">
      <c r="B1409" s="58">
        <v>2017.04</v>
      </c>
      <c r="D1409" s="62"/>
    </row>
    <row r="1410" spans="2:4" x14ac:dyDescent="0.35">
      <c r="B1410" s="58">
        <v>2017.05</v>
      </c>
      <c r="D1410" s="62"/>
    </row>
    <row r="1411" spans="2:4" x14ac:dyDescent="0.35">
      <c r="B1411" s="58">
        <v>2017.06</v>
      </c>
      <c r="D1411" s="62"/>
    </row>
    <row r="1412" spans="2:4" x14ac:dyDescent="0.35">
      <c r="B1412" s="58">
        <v>2017.07</v>
      </c>
      <c r="D1412" s="62"/>
    </row>
    <row r="1413" spans="2:4" x14ac:dyDescent="0.35">
      <c r="B1413" s="58">
        <v>2017.08</v>
      </c>
      <c r="D1413" s="62"/>
    </row>
    <row r="1414" spans="2:4" x14ac:dyDescent="0.35">
      <c r="B1414" s="58">
        <v>2017.09</v>
      </c>
      <c r="D1414" s="62"/>
    </row>
    <row r="1415" spans="2:4" x14ac:dyDescent="0.35">
      <c r="B1415" s="58">
        <v>2017.1</v>
      </c>
      <c r="D1415" s="62"/>
    </row>
    <row r="1416" spans="2:4" x14ac:dyDescent="0.35">
      <c r="B1416" s="58">
        <v>2017.11</v>
      </c>
      <c r="D1416" s="62"/>
    </row>
    <row r="1417" spans="2:4" x14ac:dyDescent="0.35">
      <c r="B1417" s="58">
        <v>2017.12</v>
      </c>
      <c r="D1417" s="62"/>
    </row>
    <row r="1418" spans="2:4" x14ac:dyDescent="0.35">
      <c r="B1418" s="58">
        <v>2018.01</v>
      </c>
      <c r="D1418" s="62"/>
    </row>
    <row r="1419" spans="2:4" x14ac:dyDescent="0.35">
      <c r="B1419" s="58">
        <v>2018.02</v>
      </c>
      <c r="D1419" s="62"/>
    </row>
    <row r="1420" spans="2:4" x14ac:dyDescent="0.35">
      <c r="B1420" s="58">
        <v>2018.03</v>
      </c>
      <c r="D1420" s="62"/>
    </row>
    <row r="1421" spans="2:4" x14ac:dyDescent="0.35">
      <c r="B1421" s="58">
        <v>2018.04</v>
      </c>
      <c r="D1421" s="62"/>
    </row>
    <row r="1422" spans="2:4" x14ac:dyDescent="0.35">
      <c r="B1422" s="58">
        <v>2018.05</v>
      </c>
      <c r="D1422" s="62"/>
    </row>
    <row r="1423" spans="2:4" x14ac:dyDescent="0.35">
      <c r="B1423" s="58">
        <v>2018.06</v>
      </c>
      <c r="D1423" s="62"/>
    </row>
    <row r="1424" spans="2:4" x14ac:dyDescent="0.35">
      <c r="B1424" s="58">
        <v>2018.07</v>
      </c>
      <c r="D1424" s="62"/>
    </row>
    <row r="1425" spans="2:4" x14ac:dyDescent="0.35">
      <c r="B1425" s="58">
        <v>2018.08</v>
      </c>
      <c r="D1425" s="62"/>
    </row>
    <row r="1426" spans="2:4" x14ac:dyDescent="0.35">
      <c r="B1426" s="58">
        <v>2018.09</v>
      </c>
      <c r="D1426" s="62"/>
    </row>
    <row r="1427" spans="2:4" x14ac:dyDescent="0.35">
      <c r="B1427" s="58">
        <v>2018.1</v>
      </c>
      <c r="D1427" s="62"/>
    </row>
    <row r="1428" spans="2:4" x14ac:dyDescent="0.35">
      <c r="B1428" s="58">
        <v>2018.11</v>
      </c>
      <c r="D1428" s="62"/>
    </row>
    <row r="1429" spans="2:4" x14ac:dyDescent="0.35">
      <c r="B1429" s="58">
        <v>2018.12</v>
      </c>
      <c r="D1429" s="62"/>
    </row>
    <row r="1430" spans="2:4" x14ac:dyDescent="0.35">
      <c r="B1430" s="58">
        <v>2019.01</v>
      </c>
      <c r="D1430" s="62"/>
    </row>
    <row r="1431" spans="2:4" x14ac:dyDescent="0.35">
      <c r="B1431" s="58">
        <v>2019.02</v>
      </c>
      <c r="D1431" s="62"/>
    </row>
    <row r="1432" spans="2:4" x14ac:dyDescent="0.35">
      <c r="B1432" s="58">
        <v>2019.03</v>
      </c>
      <c r="D1432" s="62"/>
    </row>
    <row r="1433" spans="2:4" x14ac:dyDescent="0.35">
      <c r="B1433" s="58">
        <v>2019.04</v>
      </c>
      <c r="D1433" s="62"/>
    </row>
    <row r="1434" spans="2:4" x14ac:dyDescent="0.35">
      <c r="B1434" s="58">
        <v>2019.05</v>
      </c>
      <c r="D1434" s="62"/>
    </row>
    <row r="1435" spans="2:4" x14ac:dyDescent="0.35">
      <c r="B1435" s="58">
        <v>2019.06</v>
      </c>
      <c r="D1435" s="62"/>
    </row>
    <row r="1436" spans="2:4" x14ac:dyDescent="0.35">
      <c r="B1436" s="58">
        <v>2019.07</v>
      </c>
      <c r="D1436" s="62"/>
    </row>
    <row r="1437" spans="2:4" x14ac:dyDescent="0.35">
      <c r="B1437" s="58">
        <v>2019.08</v>
      </c>
      <c r="D1437" s="62"/>
    </row>
    <row r="1438" spans="2:4" x14ac:dyDescent="0.35">
      <c r="B1438" s="58">
        <v>2019.09</v>
      </c>
      <c r="D1438" s="62"/>
    </row>
    <row r="1439" spans="2:4" x14ac:dyDescent="0.35">
      <c r="B1439" s="58">
        <v>2019.1</v>
      </c>
      <c r="D1439" s="62"/>
    </row>
    <row r="1440" spans="2:4" x14ac:dyDescent="0.35">
      <c r="B1440" s="58">
        <v>2019.11</v>
      </c>
      <c r="D1440" s="62"/>
    </row>
    <row r="1441" spans="2:4" x14ac:dyDescent="0.35">
      <c r="B1441" s="58">
        <v>2019.12</v>
      </c>
      <c r="D1441" s="62"/>
    </row>
    <row r="1442" spans="2:4" x14ac:dyDescent="0.35">
      <c r="B1442" s="58">
        <v>2020.01</v>
      </c>
      <c r="D1442" s="62"/>
    </row>
    <row r="1443" spans="2:4" x14ac:dyDescent="0.35">
      <c r="B1443" s="58">
        <v>2020.02</v>
      </c>
      <c r="D1443" s="62"/>
    </row>
    <row r="1444" spans="2:4" x14ac:dyDescent="0.35">
      <c r="B1444" s="58">
        <v>2020.03</v>
      </c>
      <c r="D1444" s="62"/>
    </row>
    <row r="1445" spans="2:4" x14ac:dyDescent="0.35">
      <c r="B1445" s="58">
        <v>2020.04</v>
      </c>
      <c r="D1445" s="62"/>
    </row>
    <row r="1446" spans="2:4" x14ac:dyDescent="0.35">
      <c r="B1446" s="58">
        <v>2020.05</v>
      </c>
      <c r="D1446" s="62"/>
    </row>
    <row r="1447" spans="2:4" x14ac:dyDescent="0.35">
      <c r="B1447" s="58">
        <v>2020.06</v>
      </c>
      <c r="D1447" s="62"/>
    </row>
    <row r="1448" spans="2:4" x14ac:dyDescent="0.35">
      <c r="B1448" s="58">
        <v>2020.07</v>
      </c>
      <c r="D1448" s="62"/>
    </row>
    <row r="1449" spans="2:4" x14ac:dyDescent="0.35">
      <c r="B1449" s="58">
        <v>2020.08</v>
      </c>
      <c r="D1449" s="62"/>
    </row>
    <row r="1450" spans="2:4" x14ac:dyDescent="0.35">
      <c r="B1450" s="58">
        <v>2020.09</v>
      </c>
      <c r="D1450" s="62"/>
    </row>
    <row r="1451" spans="2:4" x14ac:dyDescent="0.35">
      <c r="B1451" s="58">
        <v>2020.1</v>
      </c>
      <c r="D1451" s="62"/>
    </row>
    <row r="1452" spans="2:4" x14ac:dyDescent="0.35">
      <c r="B1452" s="58">
        <v>2020.11</v>
      </c>
      <c r="D1452" s="62"/>
    </row>
    <row r="1453" spans="2:4" x14ac:dyDescent="0.35">
      <c r="B1453" s="58">
        <v>2020.12</v>
      </c>
      <c r="D1453" s="62"/>
    </row>
    <row r="1454" spans="2:4" x14ac:dyDescent="0.35">
      <c r="B1454" s="58">
        <v>2021.01</v>
      </c>
      <c r="D1454" s="62"/>
    </row>
    <row r="1455" spans="2:4" x14ac:dyDescent="0.35">
      <c r="B1455" s="58">
        <v>2021.02</v>
      </c>
      <c r="D1455" s="62"/>
    </row>
    <row r="1456" spans="2:4" x14ac:dyDescent="0.35">
      <c r="B1456" s="58">
        <v>2021.03</v>
      </c>
      <c r="D1456" s="62"/>
    </row>
    <row r="1457" spans="2:4" x14ac:dyDescent="0.35">
      <c r="B1457" s="58">
        <v>2021.04</v>
      </c>
      <c r="D1457" s="62"/>
    </row>
    <row r="1458" spans="2:4" x14ac:dyDescent="0.35">
      <c r="B1458" s="58">
        <v>2021.05</v>
      </c>
      <c r="D1458" s="62"/>
    </row>
    <row r="1459" spans="2:4" x14ac:dyDescent="0.35">
      <c r="B1459" s="58">
        <v>2021.06</v>
      </c>
      <c r="D1459" s="62"/>
    </row>
    <row r="1460" spans="2:4" x14ac:dyDescent="0.35">
      <c r="B1460" s="58">
        <v>2021.07</v>
      </c>
      <c r="D1460" s="62"/>
    </row>
    <row r="1461" spans="2:4" x14ac:dyDescent="0.35">
      <c r="B1461" s="58">
        <v>2021.08</v>
      </c>
      <c r="D1461" s="62"/>
    </row>
    <row r="1462" spans="2:4" x14ac:dyDescent="0.35">
      <c r="B1462" s="58">
        <v>2021.09</v>
      </c>
      <c r="D1462" s="62"/>
    </row>
    <row r="1463" spans="2:4" x14ac:dyDescent="0.35">
      <c r="B1463" s="58">
        <v>2021.1</v>
      </c>
      <c r="D1463" s="62"/>
    </row>
    <row r="1464" spans="2:4" x14ac:dyDescent="0.35">
      <c r="B1464" s="58">
        <v>2021.11</v>
      </c>
      <c r="D1464" s="62"/>
    </row>
    <row r="1465" spans="2:4" x14ac:dyDescent="0.35">
      <c r="B1465" s="58">
        <v>2021.12</v>
      </c>
      <c r="D1465" s="62"/>
    </row>
    <row r="1466" spans="2:4" x14ac:dyDescent="0.35">
      <c r="B1466" s="58">
        <v>2022.01</v>
      </c>
      <c r="D1466" s="62"/>
    </row>
    <row r="1467" spans="2:4" x14ac:dyDescent="0.35">
      <c r="B1467" s="58">
        <v>2022.02</v>
      </c>
      <c r="D1467" s="62"/>
    </row>
    <row r="1468" spans="2:4" x14ac:dyDescent="0.35">
      <c r="B1468" s="58">
        <v>2022.03</v>
      </c>
      <c r="D1468" s="62"/>
    </row>
    <row r="1469" spans="2:4" x14ac:dyDescent="0.35">
      <c r="B1469" s="58">
        <v>2022.04</v>
      </c>
      <c r="D1469" s="62"/>
    </row>
    <row r="1470" spans="2:4" x14ac:dyDescent="0.35">
      <c r="B1470" s="58">
        <v>2022.05</v>
      </c>
      <c r="D1470" s="62"/>
    </row>
    <row r="1471" spans="2:4" x14ac:dyDescent="0.35">
      <c r="B1471" s="58">
        <v>2022.06</v>
      </c>
      <c r="D1471" s="62"/>
    </row>
    <row r="1472" spans="2:4" x14ac:dyDescent="0.35">
      <c r="B1472" s="58">
        <v>2022.07</v>
      </c>
      <c r="D1472" s="62"/>
    </row>
    <row r="1473" spans="2:4" x14ac:dyDescent="0.35">
      <c r="B1473" s="58">
        <v>2022.08</v>
      </c>
      <c r="D1473" s="62"/>
    </row>
    <row r="1474" spans="2:4" x14ac:dyDescent="0.35">
      <c r="B1474" s="58">
        <v>2022.09</v>
      </c>
      <c r="D1474" s="62"/>
    </row>
    <row r="1475" spans="2:4" x14ac:dyDescent="0.35">
      <c r="B1475" s="58">
        <v>2022.1</v>
      </c>
      <c r="D1475" s="62"/>
    </row>
    <row r="1476" spans="2:4" x14ac:dyDescent="0.35">
      <c r="B1476" s="58">
        <v>2022.11</v>
      </c>
      <c r="D1476" s="62"/>
    </row>
    <row r="1477" spans="2:4" x14ac:dyDescent="0.35">
      <c r="B1477" s="58">
        <v>2022.12</v>
      </c>
      <c r="D1477" s="62"/>
    </row>
    <row r="1478" spans="2:4" x14ac:dyDescent="0.35">
      <c r="B1478" s="58">
        <v>2023.01</v>
      </c>
      <c r="D1478" s="62"/>
    </row>
    <row r="1479" spans="2:4" x14ac:dyDescent="0.35">
      <c r="B1479" s="58">
        <v>2023.02</v>
      </c>
      <c r="D1479" s="62"/>
    </row>
    <row r="1480" spans="2:4" x14ac:dyDescent="0.35">
      <c r="B1480" s="58">
        <v>2023.03</v>
      </c>
      <c r="D1480" s="62"/>
    </row>
    <row r="1481" spans="2:4" x14ac:dyDescent="0.35">
      <c r="B1481" s="58">
        <v>2023.04</v>
      </c>
      <c r="D1481" s="62"/>
    </row>
    <row r="1482" spans="2:4" x14ac:dyDescent="0.35">
      <c r="B1482" s="58">
        <v>2023.05</v>
      </c>
      <c r="D1482" s="62"/>
    </row>
    <row r="1483" spans="2:4" x14ac:dyDescent="0.35">
      <c r="B1483" s="58">
        <v>2023.06</v>
      </c>
      <c r="D1483" s="62"/>
    </row>
    <row r="1484" spans="2:4" x14ac:dyDescent="0.35">
      <c r="D1484" s="62"/>
    </row>
    <row r="1485" spans="2:4" x14ac:dyDescent="0.35">
      <c r="D1485" s="62"/>
    </row>
    <row r="1486" spans="2:4" x14ac:dyDescent="0.35">
      <c r="D1486" s="62"/>
    </row>
    <row r="1487" spans="2:4" x14ac:dyDescent="0.35">
      <c r="D1487" s="62"/>
    </row>
    <row r="1488" spans="2:4" x14ac:dyDescent="0.35">
      <c r="D1488" s="62"/>
    </row>
    <row r="1489" spans="4:4" x14ac:dyDescent="0.35">
      <c r="D1489" s="62"/>
    </row>
    <row r="1490" spans="4:4" x14ac:dyDescent="0.35">
      <c r="D1490" s="62"/>
    </row>
    <row r="1491" spans="4:4" x14ac:dyDescent="0.35">
      <c r="D1491" s="62"/>
    </row>
    <row r="1492" spans="4:4" x14ac:dyDescent="0.35">
      <c r="D1492" s="62"/>
    </row>
    <row r="1493" spans="4:4" x14ac:dyDescent="0.35">
      <c r="D1493" s="62"/>
    </row>
    <row r="1494" spans="4:4" x14ac:dyDescent="0.35">
      <c r="D1494" s="62"/>
    </row>
    <row r="1495" spans="4:4" x14ac:dyDescent="0.35">
      <c r="D1495" s="62"/>
    </row>
    <row r="1496" spans="4:4" x14ac:dyDescent="0.35">
      <c r="D1496" s="62"/>
    </row>
    <row r="1497" spans="4:4" x14ac:dyDescent="0.35">
      <c r="D1497" s="62"/>
    </row>
    <row r="1498" spans="4:4" x14ac:dyDescent="0.35">
      <c r="D1498" s="62"/>
    </row>
    <row r="1499" spans="4:4" x14ac:dyDescent="0.35">
      <c r="D1499" s="62"/>
    </row>
    <row r="1500" spans="4:4" x14ac:dyDescent="0.35">
      <c r="D1500" s="62"/>
    </row>
    <row r="1501" spans="4:4" x14ac:dyDescent="0.35">
      <c r="D1501" s="62"/>
    </row>
    <row r="1502" spans="4:4" x14ac:dyDescent="0.35">
      <c r="D1502" s="62"/>
    </row>
    <row r="1503" spans="4:4" x14ac:dyDescent="0.35">
      <c r="D1503" s="62"/>
    </row>
    <row r="1504" spans="4:4" x14ac:dyDescent="0.35">
      <c r="D1504" s="62"/>
    </row>
    <row r="1505" spans="4:4" x14ac:dyDescent="0.35">
      <c r="D1505" s="62"/>
    </row>
    <row r="1506" spans="4:4" x14ac:dyDescent="0.35">
      <c r="D1506" s="62"/>
    </row>
    <row r="1507" spans="4:4" x14ac:dyDescent="0.35">
      <c r="D1507" s="62"/>
    </row>
    <row r="1508" spans="4:4" x14ac:dyDescent="0.35">
      <c r="D1508" s="62"/>
    </row>
    <row r="1509" spans="4:4" x14ac:dyDescent="0.35">
      <c r="D1509" s="62"/>
    </row>
    <row r="1510" spans="4:4" x14ac:dyDescent="0.35">
      <c r="D1510" s="62"/>
    </row>
    <row r="1511" spans="4:4" x14ac:dyDescent="0.35">
      <c r="D1511" s="62"/>
    </row>
    <row r="1512" spans="4:4" x14ac:dyDescent="0.35">
      <c r="D1512" s="62"/>
    </row>
    <row r="1513" spans="4:4" x14ac:dyDescent="0.35">
      <c r="D1513" s="62"/>
    </row>
    <row r="1514" spans="4:4" x14ac:dyDescent="0.35">
      <c r="D1514" s="62"/>
    </row>
    <row r="1515" spans="4:4" x14ac:dyDescent="0.35">
      <c r="D1515" s="62"/>
    </row>
    <row r="1516" spans="4:4" x14ac:dyDescent="0.35">
      <c r="D1516" s="62"/>
    </row>
    <row r="1517" spans="4:4" x14ac:dyDescent="0.35">
      <c r="D1517" s="62"/>
    </row>
    <row r="1518" spans="4:4" x14ac:dyDescent="0.35">
      <c r="D1518" s="62"/>
    </row>
    <row r="1519" spans="4:4" x14ac:dyDescent="0.35">
      <c r="D1519" s="62"/>
    </row>
    <row r="1520" spans="4:4" x14ac:dyDescent="0.35">
      <c r="D1520" s="62"/>
    </row>
    <row r="1521" spans="4:4" x14ac:dyDescent="0.35">
      <c r="D1521" s="62"/>
    </row>
    <row r="1522" spans="4:4" x14ac:dyDescent="0.35">
      <c r="D1522" s="62"/>
    </row>
    <row r="1523" spans="4:4" x14ac:dyDescent="0.35">
      <c r="D1523" s="62"/>
    </row>
    <row r="1524" spans="4:4" x14ac:dyDescent="0.35">
      <c r="D1524" s="62"/>
    </row>
    <row r="1525" spans="4:4" x14ac:dyDescent="0.35">
      <c r="D1525" s="62"/>
    </row>
    <row r="1526" spans="4:4" x14ac:dyDescent="0.35">
      <c r="D1526" s="62"/>
    </row>
    <row r="1527" spans="4:4" x14ac:dyDescent="0.35">
      <c r="D1527" s="62"/>
    </row>
    <row r="1528" spans="4:4" x14ac:dyDescent="0.35">
      <c r="D1528" s="62"/>
    </row>
    <row r="1529" spans="4:4" x14ac:dyDescent="0.35">
      <c r="D1529" s="62"/>
    </row>
    <row r="1530" spans="4:4" x14ac:dyDescent="0.35">
      <c r="D1530" s="62"/>
    </row>
    <row r="1531" spans="4:4" x14ac:dyDescent="0.35">
      <c r="D1531" s="62"/>
    </row>
    <row r="1532" spans="4:4" x14ac:dyDescent="0.35">
      <c r="D1532" s="62"/>
    </row>
    <row r="1533" spans="4:4" x14ac:dyDescent="0.35">
      <c r="D1533" s="62"/>
    </row>
    <row r="1534" spans="4:4" x14ac:dyDescent="0.35">
      <c r="D1534" s="62"/>
    </row>
    <row r="1535" spans="4:4" x14ac:dyDescent="0.35">
      <c r="D1535" s="62"/>
    </row>
    <row r="1536" spans="4:4" x14ac:dyDescent="0.35">
      <c r="D1536" s="62"/>
    </row>
    <row r="1537" spans="4:4" x14ac:dyDescent="0.35">
      <c r="D1537" s="62"/>
    </row>
    <row r="1538" spans="4:4" x14ac:dyDescent="0.35">
      <c r="D1538" s="62"/>
    </row>
    <row r="1539" spans="4:4" x14ac:dyDescent="0.35">
      <c r="D1539" s="62"/>
    </row>
    <row r="1540" spans="4:4" x14ac:dyDescent="0.35">
      <c r="D1540" s="62"/>
    </row>
    <row r="1541" spans="4:4" x14ac:dyDescent="0.35">
      <c r="D1541" s="62"/>
    </row>
    <row r="1542" spans="4:4" x14ac:dyDescent="0.35">
      <c r="D1542" s="62"/>
    </row>
    <row r="1543" spans="4:4" x14ac:dyDescent="0.35">
      <c r="D1543" s="62"/>
    </row>
    <row r="1544" spans="4:4" x14ac:dyDescent="0.35">
      <c r="D1544" s="62"/>
    </row>
    <row r="1545" spans="4:4" x14ac:dyDescent="0.35">
      <c r="D1545" s="62"/>
    </row>
    <row r="1546" spans="4:4" x14ac:dyDescent="0.35">
      <c r="D1546" s="62"/>
    </row>
    <row r="1547" spans="4:4" x14ac:dyDescent="0.35">
      <c r="D1547" s="62"/>
    </row>
    <row r="1548" spans="4:4" x14ac:dyDescent="0.35">
      <c r="D1548" s="62"/>
    </row>
    <row r="1549" spans="4:4" x14ac:dyDescent="0.35">
      <c r="D1549" s="62"/>
    </row>
    <row r="1550" spans="4:4" x14ac:dyDescent="0.35">
      <c r="D1550" s="62"/>
    </row>
    <row r="1551" spans="4:4" x14ac:dyDescent="0.35">
      <c r="D1551" s="62"/>
    </row>
    <row r="1552" spans="4:4" x14ac:dyDescent="0.35">
      <c r="D1552" s="62"/>
    </row>
    <row r="1553" spans="4:4" x14ac:dyDescent="0.35">
      <c r="D1553" s="62"/>
    </row>
    <row r="1554" spans="4:4" x14ac:dyDescent="0.35">
      <c r="D1554" s="62"/>
    </row>
    <row r="1555" spans="4:4" x14ac:dyDescent="0.35">
      <c r="D1555" s="62"/>
    </row>
    <row r="1556" spans="4:4" x14ac:dyDescent="0.35">
      <c r="D1556" s="62"/>
    </row>
    <row r="1557" spans="4:4" x14ac:dyDescent="0.35">
      <c r="D1557" s="62"/>
    </row>
    <row r="1558" spans="4:4" x14ac:dyDescent="0.35">
      <c r="D1558" s="62"/>
    </row>
    <row r="1559" spans="4:4" x14ac:dyDescent="0.35">
      <c r="D1559" s="62"/>
    </row>
    <row r="1560" spans="4:4" x14ac:dyDescent="0.35">
      <c r="D1560" s="62"/>
    </row>
    <row r="1561" spans="4:4" x14ac:dyDescent="0.35">
      <c r="D1561" s="62"/>
    </row>
    <row r="1562" spans="4:4" x14ac:dyDescent="0.35">
      <c r="D1562" s="62"/>
    </row>
    <row r="1563" spans="4:4" x14ac:dyDescent="0.35">
      <c r="D1563" s="62"/>
    </row>
    <row r="1564" spans="4:4" x14ac:dyDescent="0.35">
      <c r="D1564" s="62"/>
    </row>
    <row r="1565" spans="4:4" x14ac:dyDescent="0.35">
      <c r="D1565" s="62"/>
    </row>
    <row r="1566" spans="4:4" x14ac:dyDescent="0.35">
      <c r="D1566" s="62"/>
    </row>
    <row r="1567" spans="4:4" x14ac:dyDescent="0.35">
      <c r="D1567" s="62"/>
    </row>
    <row r="1568" spans="4:4" x14ac:dyDescent="0.35">
      <c r="D1568" s="62"/>
    </row>
    <row r="1569" spans="1:5" x14ac:dyDescent="0.35">
      <c r="D1569" s="62"/>
    </row>
    <row r="1570" spans="1:5" x14ac:dyDescent="0.35">
      <c r="D1570" s="62"/>
    </row>
    <row r="1571" spans="1:5" x14ac:dyDescent="0.35">
      <c r="D1571" s="62"/>
    </row>
    <row r="1572" spans="1:5" x14ac:dyDescent="0.35">
      <c r="D1572" s="62"/>
    </row>
    <row r="1573" spans="1:5" x14ac:dyDescent="0.35">
      <c r="D1573" s="62"/>
    </row>
    <row r="1574" spans="1:5" x14ac:dyDescent="0.35">
      <c r="D1574" s="62"/>
    </row>
    <row r="1575" spans="1:5" x14ac:dyDescent="0.35">
      <c r="D1575" s="62"/>
    </row>
    <row r="1576" spans="1:5" x14ac:dyDescent="0.35">
      <c r="D1576" s="62"/>
    </row>
    <row r="1577" spans="1:5" x14ac:dyDescent="0.35">
      <c r="D1577" s="62"/>
    </row>
    <row r="1578" spans="1:5" x14ac:dyDescent="0.35">
      <c r="D1578" s="62"/>
    </row>
    <row r="1579" spans="1:5" x14ac:dyDescent="0.35">
      <c r="D1579" s="62"/>
    </row>
    <row r="1580" spans="1:5" x14ac:dyDescent="0.35">
      <c r="D1580" s="62"/>
    </row>
    <row r="1581" spans="1:5" x14ac:dyDescent="0.35">
      <c r="A1581" s="60"/>
      <c r="B1581" s="58">
        <v>0</v>
      </c>
      <c r="C1581" s="59" t="e">
        <v>#NUM!</v>
      </c>
      <c r="D1581" s="63">
        <v>28.316901284527276</v>
      </c>
      <c r="E1581" s="58" t="e">
        <v>#N/A</v>
      </c>
    </row>
    <row r="1582" spans="1:5" x14ac:dyDescent="0.35">
      <c r="B1582" s="58">
        <v>0</v>
      </c>
      <c r="C1582" s="59" t="e">
        <v>#NUM!</v>
      </c>
      <c r="D1582" s="64">
        <v>28.33481342375568</v>
      </c>
      <c r="E1582" s="58" t="e">
        <v>#N/A</v>
      </c>
    </row>
    <row r="1583" spans="1:5" x14ac:dyDescent="0.35">
      <c r="B1583" s="58">
        <v>0</v>
      </c>
      <c r="C1583" s="59" t="e">
        <v>#NUM!</v>
      </c>
      <c r="D1583" s="64">
        <v>28.919562523004437</v>
      </c>
      <c r="E1583" s="58" t="e">
        <v>#N/A</v>
      </c>
    </row>
    <row r="1584" spans="1:5" x14ac:dyDescent="0.35">
      <c r="B1584" s="58">
        <v>0</v>
      </c>
      <c r="C1584" s="59" t="e">
        <v>#NUM!</v>
      </c>
      <c r="D1584" s="64">
        <v>27.952464550922034</v>
      </c>
      <c r="E1584" s="58" t="e">
        <v>#N/A</v>
      </c>
    </row>
    <row r="1585" spans="2:5" x14ac:dyDescent="0.35">
      <c r="B1585" s="58">
        <v>0</v>
      </c>
      <c r="C1585" s="59" t="e">
        <v>#NUM!</v>
      </c>
      <c r="D1585" s="64">
        <v>28.763503766467558</v>
      </c>
      <c r="E1585" s="58" t="e">
        <v>#N/A</v>
      </c>
    </row>
    <row r="1586" spans="2:5" x14ac:dyDescent="0.35">
      <c r="B1586" s="58">
        <v>0</v>
      </c>
      <c r="C1586" s="59" t="e">
        <v>#NUM!</v>
      </c>
      <c r="D1586" s="64">
        <v>28.809247980435288</v>
      </c>
      <c r="E1586" s="58" t="e">
        <v>#N/A</v>
      </c>
    </row>
    <row r="1587" spans="2:5" x14ac:dyDescent="0.35">
      <c r="B1587" s="58">
        <v>0</v>
      </c>
      <c r="C1587" s="59" t="e">
        <v>#NUM!</v>
      </c>
      <c r="D1587" s="64">
        <v>29.608535918806595</v>
      </c>
      <c r="E1587" s="58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9AA0-8284-4FDD-8408-72132D38B138}">
  <dimension ref="A1:C853"/>
  <sheetViews>
    <sheetView workbookViewId="0"/>
  </sheetViews>
  <sheetFormatPr defaultColWidth="20.7265625" defaultRowHeight="12.5" x14ac:dyDescent="0.25"/>
  <cols>
    <col min="1" max="1" width="20.7265625" style="128" customWidth="1"/>
    <col min="2" max="16384" width="20.7265625" style="128"/>
  </cols>
  <sheetData>
    <row r="1" spans="1:3" x14ac:dyDescent="0.25">
      <c r="A1" s="128" t="s">
        <v>123</v>
      </c>
    </row>
    <row r="2" spans="1:3" x14ac:dyDescent="0.25">
      <c r="A2" s="128" t="s">
        <v>124</v>
      </c>
    </row>
    <row r="3" spans="1:3" x14ac:dyDescent="0.25">
      <c r="A3" s="128" t="s">
        <v>125</v>
      </c>
    </row>
    <row r="4" spans="1:3" x14ac:dyDescent="0.25">
      <c r="A4" s="128" t="s">
        <v>126</v>
      </c>
    </row>
    <row r="5" spans="1:3" x14ac:dyDescent="0.25">
      <c r="A5" s="128" t="s">
        <v>127</v>
      </c>
    </row>
    <row r="6" spans="1:3" x14ac:dyDescent="0.25">
      <c r="A6" s="128" t="s">
        <v>128</v>
      </c>
    </row>
    <row r="8" spans="1:3" x14ac:dyDescent="0.25">
      <c r="A8" s="128" t="s">
        <v>129</v>
      </c>
      <c r="B8" s="128" t="s">
        <v>130</v>
      </c>
    </row>
    <row r="10" spans="1:3" x14ac:dyDescent="0.25">
      <c r="A10" s="128" t="s">
        <v>131</v>
      </c>
    </row>
    <row r="11" spans="1:3" x14ac:dyDescent="0.25">
      <c r="A11" s="128" t="s">
        <v>132</v>
      </c>
      <c r="B11" s="128" t="s">
        <v>129</v>
      </c>
    </row>
    <row r="12" spans="1:3" x14ac:dyDescent="0.25">
      <c r="A12" s="129">
        <v>19450</v>
      </c>
      <c r="B12" s="130">
        <v>2.83</v>
      </c>
      <c r="C12" s="128">
        <f>B12/100</f>
        <v>2.8300000000000002E-2</v>
      </c>
    </row>
    <row r="13" spans="1:3" x14ac:dyDescent="0.25">
      <c r="A13" s="129">
        <v>19480</v>
      </c>
      <c r="B13" s="130">
        <v>3.05</v>
      </c>
      <c r="C13" s="128">
        <f t="shared" ref="C13:C76" si="0">B13/100</f>
        <v>3.0499999999999999E-2</v>
      </c>
    </row>
    <row r="14" spans="1:3" x14ac:dyDescent="0.25">
      <c r="A14" s="129">
        <v>19511</v>
      </c>
      <c r="B14" s="130">
        <v>3.11</v>
      </c>
      <c r="C14" s="128">
        <f t="shared" si="0"/>
        <v>3.1099999999999999E-2</v>
      </c>
    </row>
    <row r="15" spans="1:3" x14ac:dyDescent="0.25">
      <c r="A15" s="129">
        <v>19541</v>
      </c>
      <c r="B15" s="130">
        <v>2.93</v>
      </c>
      <c r="C15" s="128">
        <f t="shared" si="0"/>
        <v>2.9300000000000003E-2</v>
      </c>
    </row>
    <row r="16" spans="1:3" x14ac:dyDescent="0.25">
      <c r="A16" s="129">
        <v>19572</v>
      </c>
      <c r="B16" s="130">
        <v>2.95</v>
      </c>
      <c r="C16" s="128">
        <f t="shared" si="0"/>
        <v>2.9500000000000002E-2</v>
      </c>
    </row>
    <row r="17" spans="1:3" x14ac:dyDescent="0.25">
      <c r="A17" s="129">
        <v>19603</v>
      </c>
      <c r="B17" s="130">
        <v>2.87</v>
      </c>
      <c r="C17" s="128">
        <f t="shared" si="0"/>
        <v>2.87E-2</v>
      </c>
    </row>
    <row r="18" spans="1:3" x14ac:dyDescent="0.25">
      <c r="A18" s="129">
        <v>19633</v>
      </c>
      <c r="B18" s="130">
        <v>2.66</v>
      </c>
      <c r="C18" s="128">
        <f t="shared" si="0"/>
        <v>2.6600000000000002E-2</v>
      </c>
    </row>
    <row r="19" spans="1:3" x14ac:dyDescent="0.25">
      <c r="A19" s="129">
        <v>19664</v>
      </c>
      <c r="B19" s="130">
        <v>2.68</v>
      </c>
      <c r="C19" s="128">
        <f t="shared" si="0"/>
        <v>2.6800000000000001E-2</v>
      </c>
    </row>
    <row r="20" spans="1:3" x14ac:dyDescent="0.25">
      <c r="A20" s="129">
        <v>19694</v>
      </c>
      <c r="B20" s="130">
        <v>2.59</v>
      </c>
      <c r="C20" s="128">
        <f t="shared" si="0"/>
        <v>2.5899999999999999E-2</v>
      </c>
    </row>
    <row r="21" spans="1:3" x14ac:dyDescent="0.25">
      <c r="A21" s="129">
        <v>19725</v>
      </c>
      <c r="B21" s="130">
        <v>2.48</v>
      </c>
      <c r="C21" s="128">
        <f t="shared" si="0"/>
        <v>2.4799999999999999E-2</v>
      </c>
    </row>
    <row r="22" spans="1:3" x14ac:dyDescent="0.25">
      <c r="A22" s="129">
        <v>19756</v>
      </c>
      <c r="B22" s="130">
        <v>2.4700000000000002</v>
      </c>
      <c r="C22" s="128">
        <f t="shared" si="0"/>
        <v>2.4700000000000003E-2</v>
      </c>
    </row>
    <row r="23" spans="1:3" x14ac:dyDescent="0.25">
      <c r="A23" s="129">
        <v>19784</v>
      </c>
      <c r="B23" s="130">
        <v>2.37</v>
      </c>
      <c r="C23" s="128">
        <f t="shared" si="0"/>
        <v>2.3700000000000002E-2</v>
      </c>
    </row>
    <row r="24" spans="1:3" x14ac:dyDescent="0.25">
      <c r="A24" s="129">
        <v>19815</v>
      </c>
      <c r="B24" s="130">
        <v>2.29</v>
      </c>
      <c r="C24" s="128">
        <f t="shared" si="0"/>
        <v>2.29E-2</v>
      </c>
    </row>
    <row r="25" spans="1:3" x14ac:dyDescent="0.25">
      <c r="A25" s="129">
        <v>19845</v>
      </c>
      <c r="B25" s="130">
        <v>2.37</v>
      </c>
      <c r="C25" s="128">
        <f t="shared" si="0"/>
        <v>2.3700000000000002E-2</v>
      </c>
    </row>
    <row r="26" spans="1:3" x14ac:dyDescent="0.25">
      <c r="A26" s="129">
        <v>19876</v>
      </c>
      <c r="B26" s="130">
        <v>2.38</v>
      </c>
      <c r="C26" s="128">
        <f t="shared" si="0"/>
        <v>2.3799999999999998E-2</v>
      </c>
    </row>
    <row r="27" spans="1:3" x14ac:dyDescent="0.25">
      <c r="A27" s="129">
        <v>19906</v>
      </c>
      <c r="B27" s="130">
        <v>2.2999999999999998</v>
      </c>
      <c r="C27" s="128">
        <f t="shared" si="0"/>
        <v>2.3E-2</v>
      </c>
    </row>
    <row r="28" spans="1:3" x14ac:dyDescent="0.25">
      <c r="A28" s="129">
        <v>19937</v>
      </c>
      <c r="B28" s="130">
        <v>2.36</v>
      </c>
      <c r="C28" s="128">
        <f t="shared" si="0"/>
        <v>2.3599999999999999E-2</v>
      </c>
    </row>
    <row r="29" spans="1:3" x14ac:dyDescent="0.25">
      <c r="A29" s="129">
        <v>19968</v>
      </c>
      <c r="B29" s="130">
        <v>2.38</v>
      </c>
      <c r="C29" s="128">
        <f t="shared" si="0"/>
        <v>2.3799999999999998E-2</v>
      </c>
    </row>
    <row r="30" spans="1:3" x14ac:dyDescent="0.25">
      <c r="A30" s="129">
        <v>19998</v>
      </c>
      <c r="B30" s="130">
        <v>2.4300000000000002</v>
      </c>
      <c r="C30" s="128">
        <f t="shared" si="0"/>
        <v>2.4300000000000002E-2</v>
      </c>
    </row>
    <row r="31" spans="1:3" x14ac:dyDescent="0.25">
      <c r="A31" s="129">
        <v>20029</v>
      </c>
      <c r="B31" s="130">
        <v>2.48</v>
      </c>
      <c r="C31" s="128">
        <f t="shared" si="0"/>
        <v>2.4799999999999999E-2</v>
      </c>
    </row>
    <row r="32" spans="1:3" x14ac:dyDescent="0.25">
      <c r="A32" s="129">
        <v>20059</v>
      </c>
      <c r="B32" s="130">
        <v>2.5099999999999998</v>
      </c>
      <c r="C32" s="128">
        <f t="shared" si="0"/>
        <v>2.5099999999999997E-2</v>
      </c>
    </row>
    <row r="33" spans="1:3" x14ac:dyDescent="0.25">
      <c r="A33" s="129">
        <v>20090</v>
      </c>
      <c r="B33" s="130">
        <v>2.61</v>
      </c>
      <c r="C33" s="128">
        <f t="shared" si="0"/>
        <v>2.6099999999999998E-2</v>
      </c>
    </row>
    <row r="34" spans="1:3" x14ac:dyDescent="0.25">
      <c r="A34" s="129">
        <v>20121</v>
      </c>
      <c r="B34" s="130">
        <v>2.65</v>
      </c>
      <c r="C34" s="128">
        <f t="shared" si="0"/>
        <v>2.6499999999999999E-2</v>
      </c>
    </row>
    <row r="35" spans="1:3" x14ac:dyDescent="0.25">
      <c r="A35" s="129">
        <v>20149</v>
      </c>
      <c r="B35" s="130">
        <v>2.68</v>
      </c>
      <c r="C35" s="128">
        <f t="shared" si="0"/>
        <v>2.6800000000000001E-2</v>
      </c>
    </row>
    <row r="36" spans="1:3" x14ac:dyDescent="0.25">
      <c r="A36" s="129">
        <v>20180</v>
      </c>
      <c r="B36" s="130">
        <v>2.75</v>
      </c>
      <c r="C36" s="128">
        <f t="shared" si="0"/>
        <v>2.75E-2</v>
      </c>
    </row>
    <row r="37" spans="1:3" x14ac:dyDescent="0.25">
      <c r="A37" s="129">
        <v>20210</v>
      </c>
      <c r="B37" s="130">
        <v>2.76</v>
      </c>
      <c r="C37" s="128">
        <f t="shared" si="0"/>
        <v>2.76E-2</v>
      </c>
    </row>
    <row r="38" spans="1:3" x14ac:dyDescent="0.25">
      <c r="A38" s="129">
        <v>20241</v>
      </c>
      <c r="B38" s="130">
        <v>2.78</v>
      </c>
      <c r="C38" s="128">
        <f t="shared" si="0"/>
        <v>2.7799999999999998E-2</v>
      </c>
    </row>
    <row r="39" spans="1:3" x14ac:dyDescent="0.25">
      <c r="A39" s="129">
        <v>20271</v>
      </c>
      <c r="B39" s="130">
        <v>2.9</v>
      </c>
      <c r="C39" s="128">
        <f t="shared" si="0"/>
        <v>2.8999999999999998E-2</v>
      </c>
    </row>
    <row r="40" spans="1:3" x14ac:dyDescent="0.25">
      <c r="A40" s="129">
        <v>20302</v>
      </c>
      <c r="B40" s="130">
        <v>2.97</v>
      </c>
      <c r="C40" s="128">
        <f t="shared" si="0"/>
        <v>2.9700000000000001E-2</v>
      </c>
    </row>
    <row r="41" spans="1:3" x14ac:dyDescent="0.25">
      <c r="A41" s="129">
        <v>20333</v>
      </c>
      <c r="B41" s="130">
        <v>2.97</v>
      </c>
      <c r="C41" s="128">
        <f t="shared" si="0"/>
        <v>2.9700000000000001E-2</v>
      </c>
    </row>
    <row r="42" spans="1:3" x14ac:dyDescent="0.25">
      <c r="A42" s="129">
        <v>20363</v>
      </c>
      <c r="B42" s="130">
        <v>2.88</v>
      </c>
      <c r="C42" s="128">
        <f t="shared" si="0"/>
        <v>2.8799999999999999E-2</v>
      </c>
    </row>
    <row r="43" spans="1:3" x14ac:dyDescent="0.25">
      <c r="A43" s="129">
        <v>20394</v>
      </c>
      <c r="B43" s="130">
        <v>2.89</v>
      </c>
      <c r="C43" s="128">
        <f t="shared" si="0"/>
        <v>2.8900000000000002E-2</v>
      </c>
    </row>
    <row r="44" spans="1:3" x14ac:dyDescent="0.25">
      <c r="A44" s="129">
        <v>20424</v>
      </c>
      <c r="B44" s="130">
        <v>2.96</v>
      </c>
      <c r="C44" s="128">
        <f t="shared" si="0"/>
        <v>2.9600000000000001E-2</v>
      </c>
    </row>
    <row r="45" spans="1:3" x14ac:dyDescent="0.25">
      <c r="A45" s="129">
        <v>20455</v>
      </c>
      <c r="B45" s="130">
        <v>2.9</v>
      </c>
      <c r="C45" s="128">
        <f t="shared" si="0"/>
        <v>2.8999999999999998E-2</v>
      </c>
    </row>
    <row r="46" spans="1:3" x14ac:dyDescent="0.25">
      <c r="A46" s="129">
        <v>20486</v>
      </c>
      <c r="B46" s="130">
        <v>2.84</v>
      </c>
      <c r="C46" s="128">
        <f t="shared" si="0"/>
        <v>2.8399999999999998E-2</v>
      </c>
    </row>
    <row r="47" spans="1:3" x14ac:dyDescent="0.25">
      <c r="A47" s="129">
        <v>20515</v>
      </c>
      <c r="B47" s="130">
        <v>2.96</v>
      </c>
      <c r="C47" s="128">
        <f t="shared" si="0"/>
        <v>2.9600000000000001E-2</v>
      </c>
    </row>
    <row r="48" spans="1:3" x14ac:dyDescent="0.25">
      <c r="A48" s="129">
        <v>20546</v>
      </c>
      <c r="B48" s="130">
        <v>3.18</v>
      </c>
      <c r="C48" s="128">
        <f t="shared" si="0"/>
        <v>3.1800000000000002E-2</v>
      </c>
    </row>
    <row r="49" spans="1:3" x14ac:dyDescent="0.25">
      <c r="A49" s="129">
        <v>20576</v>
      </c>
      <c r="B49" s="130">
        <v>3.07</v>
      </c>
      <c r="C49" s="128">
        <f t="shared" si="0"/>
        <v>3.0699999999999998E-2</v>
      </c>
    </row>
    <row r="50" spans="1:3" x14ac:dyDescent="0.25">
      <c r="A50" s="129">
        <v>20607</v>
      </c>
      <c r="B50" s="130">
        <v>3</v>
      </c>
      <c r="C50" s="128">
        <f t="shared" si="0"/>
        <v>0.03</v>
      </c>
    </row>
    <row r="51" spans="1:3" x14ac:dyDescent="0.25">
      <c r="A51" s="129">
        <v>20637</v>
      </c>
      <c r="B51" s="130">
        <v>3.11</v>
      </c>
      <c r="C51" s="128">
        <f t="shared" si="0"/>
        <v>3.1099999999999999E-2</v>
      </c>
    </row>
    <row r="52" spans="1:3" x14ac:dyDescent="0.25">
      <c r="A52" s="129">
        <v>20668</v>
      </c>
      <c r="B52" s="130">
        <v>3.33</v>
      </c>
      <c r="C52" s="128">
        <f t="shared" si="0"/>
        <v>3.3300000000000003E-2</v>
      </c>
    </row>
    <row r="53" spans="1:3" x14ac:dyDescent="0.25">
      <c r="A53" s="129">
        <v>20699</v>
      </c>
      <c r="B53" s="130">
        <v>3.38</v>
      </c>
      <c r="C53" s="128">
        <f t="shared" si="0"/>
        <v>3.3799999999999997E-2</v>
      </c>
    </row>
    <row r="54" spans="1:3" x14ac:dyDescent="0.25">
      <c r="A54" s="129">
        <v>20729</v>
      </c>
      <c r="B54" s="130">
        <v>3.34</v>
      </c>
      <c r="C54" s="128">
        <f t="shared" si="0"/>
        <v>3.3399999999999999E-2</v>
      </c>
    </row>
    <row r="55" spans="1:3" x14ac:dyDescent="0.25">
      <c r="A55" s="129">
        <v>20760</v>
      </c>
      <c r="B55" s="130">
        <v>3.49</v>
      </c>
      <c r="C55" s="128">
        <f t="shared" si="0"/>
        <v>3.49E-2</v>
      </c>
    </row>
    <row r="56" spans="1:3" x14ac:dyDescent="0.25">
      <c r="A56" s="129">
        <v>20790</v>
      </c>
      <c r="B56" s="130">
        <v>3.59</v>
      </c>
      <c r="C56" s="128">
        <f t="shared" si="0"/>
        <v>3.5900000000000001E-2</v>
      </c>
    </row>
    <row r="57" spans="1:3" x14ac:dyDescent="0.25">
      <c r="A57" s="129">
        <v>20821</v>
      </c>
      <c r="B57" s="130">
        <v>3.46</v>
      </c>
      <c r="C57" s="128">
        <f t="shared" si="0"/>
        <v>3.4599999999999999E-2</v>
      </c>
    </row>
    <row r="58" spans="1:3" x14ac:dyDescent="0.25">
      <c r="A58" s="129">
        <v>20852</v>
      </c>
      <c r="B58" s="130">
        <v>3.34</v>
      </c>
      <c r="C58" s="128">
        <f t="shared" si="0"/>
        <v>3.3399999999999999E-2</v>
      </c>
    </row>
    <row r="59" spans="1:3" x14ac:dyDescent="0.25">
      <c r="A59" s="129">
        <v>20880</v>
      </c>
      <c r="B59" s="130">
        <v>3.41</v>
      </c>
      <c r="C59" s="128">
        <f t="shared" si="0"/>
        <v>3.4099999999999998E-2</v>
      </c>
    </row>
    <row r="60" spans="1:3" x14ac:dyDescent="0.25">
      <c r="A60" s="129">
        <v>20911</v>
      </c>
      <c r="B60" s="130">
        <v>3.48</v>
      </c>
      <c r="C60" s="128">
        <f t="shared" si="0"/>
        <v>3.4799999999999998E-2</v>
      </c>
    </row>
    <row r="61" spans="1:3" x14ac:dyDescent="0.25">
      <c r="A61" s="129">
        <v>20941</v>
      </c>
      <c r="B61" s="130">
        <v>3.6</v>
      </c>
      <c r="C61" s="128">
        <f t="shared" si="0"/>
        <v>3.6000000000000004E-2</v>
      </c>
    </row>
    <row r="62" spans="1:3" x14ac:dyDescent="0.25">
      <c r="A62" s="129">
        <v>20972</v>
      </c>
      <c r="B62" s="130">
        <v>3.8</v>
      </c>
      <c r="C62" s="128">
        <f t="shared" si="0"/>
        <v>3.7999999999999999E-2</v>
      </c>
    </row>
    <row r="63" spans="1:3" x14ac:dyDescent="0.25">
      <c r="A63" s="129">
        <v>21002</v>
      </c>
      <c r="B63" s="130">
        <v>3.93</v>
      </c>
      <c r="C63" s="128">
        <f t="shared" si="0"/>
        <v>3.9300000000000002E-2</v>
      </c>
    </row>
    <row r="64" spans="1:3" x14ac:dyDescent="0.25">
      <c r="A64" s="129">
        <v>21033</v>
      </c>
      <c r="B64" s="130">
        <v>3.93</v>
      </c>
      <c r="C64" s="128">
        <f t="shared" si="0"/>
        <v>3.9300000000000002E-2</v>
      </c>
    </row>
    <row r="65" spans="1:3" x14ac:dyDescent="0.25">
      <c r="A65" s="129">
        <v>21064</v>
      </c>
      <c r="B65" s="130">
        <v>3.92</v>
      </c>
      <c r="C65" s="128">
        <f t="shared" si="0"/>
        <v>3.9199999999999999E-2</v>
      </c>
    </row>
    <row r="66" spans="1:3" x14ac:dyDescent="0.25">
      <c r="A66" s="129">
        <v>21094</v>
      </c>
      <c r="B66" s="130">
        <v>3.97</v>
      </c>
      <c r="C66" s="128">
        <f t="shared" si="0"/>
        <v>3.9699999999999999E-2</v>
      </c>
    </row>
    <row r="67" spans="1:3" x14ac:dyDescent="0.25">
      <c r="A67" s="129">
        <v>21125</v>
      </c>
      <c r="B67" s="130">
        <v>3.72</v>
      </c>
      <c r="C67" s="128">
        <f t="shared" si="0"/>
        <v>3.7200000000000004E-2</v>
      </c>
    </row>
    <row r="68" spans="1:3" x14ac:dyDescent="0.25">
      <c r="A68" s="129">
        <v>21155</v>
      </c>
      <c r="B68" s="130">
        <v>3.21</v>
      </c>
      <c r="C68" s="128">
        <f t="shared" si="0"/>
        <v>3.2099999999999997E-2</v>
      </c>
    </row>
    <row r="69" spans="1:3" x14ac:dyDescent="0.25">
      <c r="A69" s="129">
        <v>21186</v>
      </c>
      <c r="B69" s="130">
        <v>3.09</v>
      </c>
      <c r="C69" s="128">
        <f t="shared" si="0"/>
        <v>3.0899999999999997E-2</v>
      </c>
    </row>
    <row r="70" spans="1:3" x14ac:dyDescent="0.25">
      <c r="A70" s="129">
        <v>21217</v>
      </c>
      <c r="B70" s="130">
        <v>3.05</v>
      </c>
      <c r="C70" s="128">
        <f t="shared" si="0"/>
        <v>3.0499999999999999E-2</v>
      </c>
    </row>
    <row r="71" spans="1:3" x14ac:dyDescent="0.25">
      <c r="A71" s="129">
        <v>21245</v>
      </c>
      <c r="B71" s="130">
        <v>2.98</v>
      </c>
      <c r="C71" s="128">
        <f t="shared" si="0"/>
        <v>2.98E-2</v>
      </c>
    </row>
    <row r="72" spans="1:3" x14ac:dyDescent="0.25">
      <c r="A72" s="129">
        <v>21276</v>
      </c>
      <c r="B72" s="130">
        <v>2.88</v>
      </c>
      <c r="C72" s="128">
        <f t="shared" si="0"/>
        <v>2.8799999999999999E-2</v>
      </c>
    </row>
    <row r="73" spans="1:3" x14ac:dyDescent="0.25">
      <c r="A73" s="129">
        <v>21306</v>
      </c>
      <c r="B73" s="130">
        <v>2.92</v>
      </c>
      <c r="C73" s="128">
        <f t="shared" si="0"/>
        <v>2.92E-2</v>
      </c>
    </row>
    <row r="74" spans="1:3" x14ac:dyDescent="0.25">
      <c r="A74" s="129">
        <v>21337</v>
      </c>
      <c r="B74" s="130">
        <v>2.97</v>
      </c>
      <c r="C74" s="128">
        <f t="shared" si="0"/>
        <v>2.9700000000000001E-2</v>
      </c>
    </row>
    <row r="75" spans="1:3" x14ac:dyDescent="0.25">
      <c r="A75" s="129">
        <v>21367</v>
      </c>
      <c r="B75" s="130">
        <v>3.2</v>
      </c>
      <c r="C75" s="128">
        <f t="shared" si="0"/>
        <v>3.2000000000000001E-2</v>
      </c>
    </row>
    <row r="76" spans="1:3" x14ac:dyDescent="0.25">
      <c r="A76" s="129">
        <v>21398</v>
      </c>
      <c r="B76" s="130">
        <v>3.54</v>
      </c>
      <c r="C76" s="128">
        <f t="shared" si="0"/>
        <v>3.5400000000000001E-2</v>
      </c>
    </row>
    <row r="77" spans="1:3" x14ac:dyDescent="0.25">
      <c r="A77" s="129">
        <v>21429</v>
      </c>
      <c r="B77" s="130">
        <v>3.76</v>
      </c>
      <c r="C77" s="128">
        <f t="shared" ref="C77:C140" si="1">B77/100</f>
        <v>3.7599999999999995E-2</v>
      </c>
    </row>
    <row r="78" spans="1:3" x14ac:dyDescent="0.25">
      <c r="A78" s="129">
        <v>21459</v>
      </c>
      <c r="B78" s="130">
        <v>3.8</v>
      </c>
      <c r="C78" s="128">
        <f t="shared" si="1"/>
        <v>3.7999999999999999E-2</v>
      </c>
    </row>
    <row r="79" spans="1:3" x14ac:dyDescent="0.25">
      <c r="A79" s="129">
        <v>21490</v>
      </c>
      <c r="B79" s="130">
        <v>3.74</v>
      </c>
      <c r="C79" s="128">
        <f t="shared" si="1"/>
        <v>3.7400000000000003E-2</v>
      </c>
    </row>
    <row r="80" spans="1:3" x14ac:dyDescent="0.25">
      <c r="A80" s="129">
        <v>21520</v>
      </c>
      <c r="B80" s="130">
        <v>3.86</v>
      </c>
      <c r="C80" s="128">
        <f t="shared" si="1"/>
        <v>3.8599999999999995E-2</v>
      </c>
    </row>
    <row r="81" spans="1:3" x14ac:dyDescent="0.25">
      <c r="A81" s="129">
        <v>21551</v>
      </c>
      <c r="B81" s="130">
        <v>4.0199999999999996</v>
      </c>
      <c r="C81" s="128">
        <f t="shared" si="1"/>
        <v>4.0199999999999993E-2</v>
      </c>
    </row>
    <row r="82" spans="1:3" x14ac:dyDescent="0.25">
      <c r="A82" s="129">
        <v>21582</v>
      </c>
      <c r="B82" s="130">
        <v>3.96</v>
      </c>
      <c r="C82" s="128">
        <f t="shared" si="1"/>
        <v>3.9599999999999996E-2</v>
      </c>
    </row>
    <row r="83" spans="1:3" x14ac:dyDescent="0.25">
      <c r="A83" s="129">
        <v>21610</v>
      </c>
      <c r="B83" s="130">
        <v>3.99</v>
      </c>
      <c r="C83" s="128">
        <f t="shared" si="1"/>
        <v>3.9900000000000005E-2</v>
      </c>
    </row>
    <row r="84" spans="1:3" x14ac:dyDescent="0.25">
      <c r="A84" s="129">
        <v>21641</v>
      </c>
      <c r="B84" s="130">
        <v>4.12</v>
      </c>
      <c r="C84" s="128">
        <f t="shared" si="1"/>
        <v>4.1200000000000001E-2</v>
      </c>
    </row>
    <row r="85" spans="1:3" x14ac:dyDescent="0.25">
      <c r="A85" s="129">
        <v>21671</v>
      </c>
      <c r="B85" s="130">
        <v>4.3099999999999996</v>
      </c>
      <c r="C85" s="128">
        <f t="shared" si="1"/>
        <v>4.3099999999999999E-2</v>
      </c>
    </row>
    <row r="86" spans="1:3" x14ac:dyDescent="0.25">
      <c r="A86" s="129">
        <v>21702</v>
      </c>
      <c r="B86" s="130">
        <v>4.34</v>
      </c>
      <c r="C86" s="128">
        <f t="shared" si="1"/>
        <v>4.3400000000000001E-2</v>
      </c>
    </row>
    <row r="87" spans="1:3" x14ac:dyDescent="0.25">
      <c r="A87" s="129">
        <v>21732</v>
      </c>
      <c r="B87" s="130">
        <v>4.4000000000000004</v>
      </c>
      <c r="C87" s="128">
        <f t="shared" si="1"/>
        <v>4.4000000000000004E-2</v>
      </c>
    </row>
    <row r="88" spans="1:3" x14ac:dyDescent="0.25">
      <c r="A88" s="129">
        <v>21763</v>
      </c>
      <c r="B88" s="130">
        <v>4.43</v>
      </c>
      <c r="C88" s="128">
        <f t="shared" si="1"/>
        <v>4.4299999999999999E-2</v>
      </c>
    </row>
    <row r="89" spans="1:3" x14ac:dyDescent="0.25">
      <c r="A89" s="129">
        <v>21794</v>
      </c>
      <c r="B89" s="130">
        <v>4.68</v>
      </c>
      <c r="C89" s="128">
        <f t="shared" si="1"/>
        <v>4.6799999999999994E-2</v>
      </c>
    </row>
    <row r="90" spans="1:3" x14ac:dyDescent="0.25">
      <c r="A90" s="129">
        <v>21824</v>
      </c>
      <c r="B90" s="130">
        <v>4.53</v>
      </c>
      <c r="C90" s="128">
        <f t="shared" si="1"/>
        <v>4.53E-2</v>
      </c>
    </row>
    <row r="91" spans="1:3" x14ac:dyDescent="0.25">
      <c r="A91" s="129">
        <v>21855</v>
      </c>
      <c r="B91" s="130">
        <v>4.53</v>
      </c>
      <c r="C91" s="128">
        <f t="shared" si="1"/>
        <v>4.53E-2</v>
      </c>
    </row>
    <row r="92" spans="1:3" x14ac:dyDescent="0.25">
      <c r="A92" s="129">
        <v>21885</v>
      </c>
      <c r="B92" s="130">
        <v>4.6900000000000004</v>
      </c>
      <c r="C92" s="128">
        <f t="shared" si="1"/>
        <v>4.6900000000000004E-2</v>
      </c>
    </row>
    <row r="93" spans="1:3" x14ac:dyDescent="0.25">
      <c r="A93" s="129">
        <v>21916</v>
      </c>
      <c r="B93" s="130">
        <v>4.72</v>
      </c>
      <c r="C93" s="128">
        <f t="shared" si="1"/>
        <v>4.7199999999999999E-2</v>
      </c>
    </row>
    <row r="94" spans="1:3" x14ac:dyDescent="0.25">
      <c r="A94" s="129">
        <v>21947</v>
      </c>
      <c r="B94" s="130">
        <v>4.49</v>
      </c>
      <c r="C94" s="128">
        <f t="shared" si="1"/>
        <v>4.4900000000000002E-2</v>
      </c>
    </row>
    <row r="95" spans="1:3" x14ac:dyDescent="0.25">
      <c r="A95" s="129">
        <v>21976</v>
      </c>
      <c r="B95" s="130">
        <v>4.25</v>
      </c>
      <c r="C95" s="128">
        <f t="shared" si="1"/>
        <v>4.2500000000000003E-2</v>
      </c>
    </row>
    <row r="96" spans="1:3" x14ac:dyDescent="0.25">
      <c r="A96" s="129">
        <v>22007</v>
      </c>
      <c r="B96" s="130">
        <v>4.28</v>
      </c>
      <c r="C96" s="128">
        <f t="shared" si="1"/>
        <v>4.2800000000000005E-2</v>
      </c>
    </row>
    <row r="97" spans="1:3" x14ac:dyDescent="0.25">
      <c r="A97" s="129">
        <v>22037</v>
      </c>
      <c r="B97" s="130">
        <v>4.3499999999999996</v>
      </c>
      <c r="C97" s="128">
        <f t="shared" si="1"/>
        <v>4.3499999999999997E-2</v>
      </c>
    </row>
    <row r="98" spans="1:3" x14ac:dyDescent="0.25">
      <c r="A98" s="129">
        <v>22068</v>
      </c>
      <c r="B98" s="130">
        <v>4.1500000000000004</v>
      </c>
      <c r="C98" s="128">
        <f t="shared" si="1"/>
        <v>4.1500000000000002E-2</v>
      </c>
    </row>
    <row r="99" spans="1:3" x14ac:dyDescent="0.25">
      <c r="A99" s="129">
        <v>22098</v>
      </c>
      <c r="B99" s="130">
        <v>3.9</v>
      </c>
      <c r="C99" s="128">
        <f t="shared" si="1"/>
        <v>3.9E-2</v>
      </c>
    </row>
    <row r="100" spans="1:3" x14ac:dyDescent="0.25">
      <c r="A100" s="129">
        <v>22129</v>
      </c>
      <c r="B100" s="130">
        <v>3.8</v>
      </c>
      <c r="C100" s="128">
        <f t="shared" si="1"/>
        <v>3.7999999999999999E-2</v>
      </c>
    </row>
    <row r="101" spans="1:3" x14ac:dyDescent="0.25">
      <c r="A101" s="129">
        <v>22160</v>
      </c>
      <c r="B101" s="130">
        <v>3.8</v>
      </c>
      <c r="C101" s="128">
        <f t="shared" si="1"/>
        <v>3.7999999999999999E-2</v>
      </c>
    </row>
    <row r="102" spans="1:3" x14ac:dyDescent="0.25">
      <c r="A102" s="129">
        <v>22190</v>
      </c>
      <c r="B102" s="130">
        <v>3.89</v>
      </c>
      <c r="C102" s="128">
        <f t="shared" si="1"/>
        <v>3.8900000000000004E-2</v>
      </c>
    </row>
    <row r="103" spans="1:3" x14ac:dyDescent="0.25">
      <c r="A103" s="129">
        <v>22221</v>
      </c>
      <c r="B103" s="130">
        <v>3.93</v>
      </c>
      <c r="C103" s="128">
        <f t="shared" si="1"/>
        <v>3.9300000000000002E-2</v>
      </c>
    </row>
    <row r="104" spans="1:3" x14ac:dyDescent="0.25">
      <c r="A104" s="129">
        <v>22251</v>
      </c>
      <c r="B104" s="130">
        <v>3.84</v>
      </c>
      <c r="C104" s="128">
        <f t="shared" si="1"/>
        <v>3.8399999999999997E-2</v>
      </c>
    </row>
    <row r="105" spans="1:3" x14ac:dyDescent="0.25">
      <c r="A105" s="129">
        <v>22282</v>
      </c>
      <c r="B105" s="130">
        <v>3.84</v>
      </c>
      <c r="C105" s="128">
        <f t="shared" si="1"/>
        <v>3.8399999999999997E-2</v>
      </c>
    </row>
    <row r="106" spans="1:3" x14ac:dyDescent="0.25">
      <c r="A106" s="129">
        <v>22313</v>
      </c>
      <c r="B106" s="130">
        <v>3.78</v>
      </c>
      <c r="C106" s="128">
        <f t="shared" si="1"/>
        <v>3.78E-2</v>
      </c>
    </row>
    <row r="107" spans="1:3" x14ac:dyDescent="0.25">
      <c r="A107" s="129">
        <v>22341</v>
      </c>
      <c r="B107" s="130">
        <v>3.74</v>
      </c>
      <c r="C107" s="128">
        <f t="shared" si="1"/>
        <v>3.7400000000000003E-2</v>
      </c>
    </row>
    <row r="108" spans="1:3" x14ac:dyDescent="0.25">
      <c r="A108" s="129">
        <v>22372</v>
      </c>
      <c r="B108" s="130">
        <v>3.78</v>
      </c>
      <c r="C108" s="128">
        <f t="shared" si="1"/>
        <v>3.78E-2</v>
      </c>
    </row>
    <row r="109" spans="1:3" x14ac:dyDescent="0.25">
      <c r="A109" s="129">
        <v>22402</v>
      </c>
      <c r="B109" s="130">
        <v>3.71</v>
      </c>
      <c r="C109" s="128">
        <f t="shared" si="1"/>
        <v>3.7100000000000001E-2</v>
      </c>
    </row>
    <row r="110" spans="1:3" x14ac:dyDescent="0.25">
      <c r="A110" s="129">
        <v>22433</v>
      </c>
      <c r="B110" s="130">
        <v>3.88</v>
      </c>
      <c r="C110" s="128">
        <f t="shared" si="1"/>
        <v>3.8800000000000001E-2</v>
      </c>
    </row>
    <row r="111" spans="1:3" x14ac:dyDescent="0.25">
      <c r="A111" s="129">
        <v>22463</v>
      </c>
      <c r="B111" s="130">
        <v>3.92</v>
      </c>
      <c r="C111" s="128">
        <f t="shared" si="1"/>
        <v>3.9199999999999999E-2</v>
      </c>
    </row>
    <row r="112" spans="1:3" x14ac:dyDescent="0.25">
      <c r="A112" s="129">
        <v>22494</v>
      </c>
      <c r="B112" s="130">
        <v>4.04</v>
      </c>
      <c r="C112" s="128">
        <f t="shared" si="1"/>
        <v>4.0399999999999998E-2</v>
      </c>
    </row>
    <row r="113" spans="1:3" x14ac:dyDescent="0.25">
      <c r="A113" s="129">
        <v>22525</v>
      </c>
      <c r="B113" s="130">
        <v>3.98</v>
      </c>
      <c r="C113" s="128">
        <f t="shared" si="1"/>
        <v>3.9800000000000002E-2</v>
      </c>
    </row>
    <row r="114" spans="1:3" x14ac:dyDescent="0.25">
      <c r="A114" s="129">
        <v>22555</v>
      </c>
      <c r="B114" s="130">
        <v>3.92</v>
      </c>
      <c r="C114" s="128">
        <f t="shared" si="1"/>
        <v>3.9199999999999999E-2</v>
      </c>
    </row>
    <row r="115" spans="1:3" x14ac:dyDescent="0.25">
      <c r="A115" s="129">
        <v>22586</v>
      </c>
      <c r="B115" s="130">
        <v>3.94</v>
      </c>
      <c r="C115" s="128">
        <f t="shared" si="1"/>
        <v>3.9399999999999998E-2</v>
      </c>
    </row>
    <row r="116" spans="1:3" x14ac:dyDescent="0.25">
      <c r="A116" s="129">
        <v>22616</v>
      </c>
      <c r="B116" s="130">
        <v>4.0599999999999996</v>
      </c>
      <c r="C116" s="128">
        <f t="shared" si="1"/>
        <v>4.0599999999999997E-2</v>
      </c>
    </row>
    <row r="117" spans="1:3" x14ac:dyDescent="0.25">
      <c r="A117" s="129">
        <v>22647</v>
      </c>
      <c r="B117" s="130">
        <v>4.08</v>
      </c>
      <c r="C117" s="128">
        <f t="shared" si="1"/>
        <v>4.0800000000000003E-2</v>
      </c>
    </row>
    <row r="118" spans="1:3" x14ac:dyDescent="0.25">
      <c r="A118" s="129">
        <v>22678</v>
      </c>
      <c r="B118" s="130">
        <v>4.04</v>
      </c>
      <c r="C118" s="128">
        <f t="shared" si="1"/>
        <v>4.0399999999999998E-2</v>
      </c>
    </row>
    <row r="119" spans="1:3" x14ac:dyDescent="0.25">
      <c r="A119" s="129">
        <v>22706</v>
      </c>
      <c r="B119" s="130">
        <v>3.93</v>
      </c>
      <c r="C119" s="128">
        <f t="shared" si="1"/>
        <v>3.9300000000000002E-2</v>
      </c>
    </row>
    <row r="120" spans="1:3" x14ac:dyDescent="0.25">
      <c r="A120" s="129">
        <v>22737</v>
      </c>
      <c r="B120" s="130">
        <v>3.84</v>
      </c>
      <c r="C120" s="128">
        <f t="shared" si="1"/>
        <v>3.8399999999999997E-2</v>
      </c>
    </row>
    <row r="121" spans="1:3" x14ac:dyDescent="0.25">
      <c r="A121" s="129">
        <v>22767</v>
      </c>
      <c r="B121" s="130">
        <v>3.87</v>
      </c>
      <c r="C121" s="128">
        <f t="shared" si="1"/>
        <v>3.8699999999999998E-2</v>
      </c>
    </row>
    <row r="122" spans="1:3" x14ac:dyDescent="0.25">
      <c r="A122" s="129">
        <v>22798</v>
      </c>
      <c r="B122" s="130">
        <v>3.91</v>
      </c>
      <c r="C122" s="128">
        <f t="shared" si="1"/>
        <v>3.9100000000000003E-2</v>
      </c>
    </row>
    <row r="123" spans="1:3" x14ac:dyDescent="0.25">
      <c r="A123" s="129">
        <v>22828</v>
      </c>
      <c r="B123" s="130">
        <v>4.01</v>
      </c>
      <c r="C123" s="128">
        <f t="shared" si="1"/>
        <v>4.0099999999999997E-2</v>
      </c>
    </row>
    <row r="124" spans="1:3" x14ac:dyDescent="0.25">
      <c r="A124" s="129">
        <v>22859</v>
      </c>
      <c r="B124" s="130">
        <v>3.98</v>
      </c>
      <c r="C124" s="128">
        <f t="shared" si="1"/>
        <v>3.9800000000000002E-2</v>
      </c>
    </row>
    <row r="125" spans="1:3" x14ac:dyDescent="0.25">
      <c r="A125" s="129">
        <v>22890</v>
      </c>
      <c r="B125" s="130">
        <v>3.98</v>
      </c>
      <c r="C125" s="128">
        <f t="shared" si="1"/>
        <v>3.9800000000000002E-2</v>
      </c>
    </row>
    <row r="126" spans="1:3" x14ac:dyDescent="0.25">
      <c r="A126" s="129">
        <v>22920</v>
      </c>
      <c r="B126" s="130">
        <v>3.93</v>
      </c>
      <c r="C126" s="128">
        <f t="shared" si="1"/>
        <v>3.9300000000000002E-2</v>
      </c>
    </row>
    <row r="127" spans="1:3" x14ac:dyDescent="0.25">
      <c r="A127" s="129">
        <v>22951</v>
      </c>
      <c r="B127" s="130">
        <v>3.92</v>
      </c>
      <c r="C127" s="128">
        <f t="shared" si="1"/>
        <v>3.9199999999999999E-2</v>
      </c>
    </row>
    <row r="128" spans="1:3" x14ac:dyDescent="0.25">
      <c r="A128" s="129">
        <v>22981</v>
      </c>
      <c r="B128" s="130">
        <v>3.86</v>
      </c>
      <c r="C128" s="128">
        <f t="shared" si="1"/>
        <v>3.8599999999999995E-2</v>
      </c>
    </row>
    <row r="129" spans="1:3" x14ac:dyDescent="0.25">
      <c r="A129" s="129">
        <v>23012</v>
      </c>
      <c r="B129" s="130">
        <v>3.83</v>
      </c>
      <c r="C129" s="128">
        <f t="shared" si="1"/>
        <v>3.8300000000000001E-2</v>
      </c>
    </row>
    <row r="130" spans="1:3" x14ac:dyDescent="0.25">
      <c r="A130" s="129">
        <v>23043</v>
      </c>
      <c r="B130" s="130">
        <v>3.92</v>
      </c>
      <c r="C130" s="128">
        <f t="shared" si="1"/>
        <v>3.9199999999999999E-2</v>
      </c>
    </row>
    <row r="131" spans="1:3" x14ac:dyDescent="0.25">
      <c r="A131" s="129">
        <v>23071</v>
      </c>
      <c r="B131" s="130">
        <v>3.93</v>
      </c>
      <c r="C131" s="128">
        <f t="shared" si="1"/>
        <v>3.9300000000000002E-2</v>
      </c>
    </row>
    <row r="132" spans="1:3" x14ac:dyDescent="0.25">
      <c r="A132" s="129">
        <v>23102</v>
      </c>
      <c r="B132" s="130">
        <v>3.97</v>
      </c>
      <c r="C132" s="128">
        <f t="shared" si="1"/>
        <v>3.9699999999999999E-2</v>
      </c>
    </row>
    <row r="133" spans="1:3" x14ac:dyDescent="0.25">
      <c r="A133" s="129">
        <v>23132</v>
      </c>
      <c r="B133" s="130">
        <v>3.93</v>
      </c>
      <c r="C133" s="128">
        <f t="shared" si="1"/>
        <v>3.9300000000000002E-2</v>
      </c>
    </row>
    <row r="134" spans="1:3" x14ac:dyDescent="0.25">
      <c r="A134" s="129">
        <v>23163</v>
      </c>
      <c r="B134" s="130">
        <v>3.99</v>
      </c>
      <c r="C134" s="128">
        <f t="shared" si="1"/>
        <v>3.9900000000000005E-2</v>
      </c>
    </row>
    <row r="135" spans="1:3" x14ac:dyDescent="0.25">
      <c r="A135" s="129">
        <v>23193</v>
      </c>
      <c r="B135" s="130">
        <v>4.0199999999999996</v>
      </c>
      <c r="C135" s="128">
        <f t="shared" si="1"/>
        <v>4.0199999999999993E-2</v>
      </c>
    </row>
    <row r="136" spans="1:3" x14ac:dyDescent="0.25">
      <c r="A136" s="129">
        <v>23224</v>
      </c>
      <c r="B136" s="130">
        <v>4</v>
      </c>
      <c r="C136" s="128">
        <f t="shared" si="1"/>
        <v>0.04</v>
      </c>
    </row>
    <row r="137" spans="1:3" x14ac:dyDescent="0.25">
      <c r="A137" s="129">
        <v>23255</v>
      </c>
      <c r="B137" s="130">
        <v>4.08</v>
      </c>
      <c r="C137" s="128">
        <f t="shared" si="1"/>
        <v>4.0800000000000003E-2</v>
      </c>
    </row>
    <row r="138" spans="1:3" x14ac:dyDescent="0.25">
      <c r="A138" s="129">
        <v>23285</v>
      </c>
      <c r="B138" s="130">
        <v>4.1100000000000003</v>
      </c>
      <c r="C138" s="128">
        <f t="shared" si="1"/>
        <v>4.1100000000000005E-2</v>
      </c>
    </row>
    <row r="139" spans="1:3" x14ac:dyDescent="0.25">
      <c r="A139" s="129">
        <v>23316</v>
      </c>
      <c r="B139" s="130">
        <v>4.12</v>
      </c>
      <c r="C139" s="128">
        <f t="shared" si="1"/>
        <v>4.1200000000000001E-2</v>
      </c>
    </row>
    <row r="140" spans="1:3" x14ac:dyDescent="0.25">
      <c r="A140" s="129">
        <v>23346</v>
      </c>
      <c r="B140" s="130">
        <v>4.13</v>
      </c>
      <c r="C140" s="128">
        <f t="shared" si="1"/>
        <v>4.1299999999999996E-2</v>
      </c>
    </row>
    <row r="141" spans="1:3" x14ac:dyDescent="0.25">
      <c r="A141" s="129">
        <v>23377</v>
      </c>
      <c r="B141" s="130">
        <v>4.17</v>
      </c>
      <c r="C141" s="128">
        <f t="shared" ref="C141:C204" si="2">B141/100</f>
        <v>4.1700000000000001E-2</v>
      </c>
    </row>
    <row r="142" spans="1:3" x14ac:dyDescent="0.25">
      <c r="A142" s="129">
        <v>23408</v>
      </c>
      <c r="B142" s="130">
        <v>4.1500000000000004</v>
      </c>
      <c r="C142" s="128">
        <f t="shared" si="2"/>
        <v>4.1500000000000002E-2</v>
      </c>
    </row>
    <row r="143" spans="1:3" x14ac:dyDescent="0.25">
      <c r="A143" s="129">
        <v>23437</v>
      </c>
      <c r="B143" s="130">
        <v>4.22</v>
      </c>
      <c r="C143" s="128">
        <f t="shared" si="2"/>
        <v>4.2199999999999994E-2</v>
      </c>
    </row>
    <row r="144" spans="1:3" x14ac:dyDescent="0.25">
      <c r="A144" s="129">
        <v>23468</v>
      </c>
      <c r="B144" s="130">
        <v>4.2300000000000004</v>
      </c>
      <c r="C144" s="128">
        <f t="shared" si="2"/>
        <v>4.2300000000000004E-2</v>
      </c>
    </row>
    <row r="145" spans="1:3" x14ac:dyDescent="0.25">
      <c r="A145" s="129">
        <v>23498</v>
      </c>
      <c r="B145" s="130">
        <v>4.2</v>
      </c>
      <c r="C145" s="128">
        <f t="shared" si="2"/>
        <v>4.2000000000000003E-2</v>
      </c>
    </row>
    <row r="146" spans="1:3" x14ac:dyDescent="0.25">
      <c r="A146" s="129">
        <v>23529</v>
      </c>
      <c r="B146" s="130">
        <v>4.17</v>
      </c>
      <c r="C146" s="128">
        <f t="shared" si="2"/>
        <v>4.1700000000000001E-2</v>
      </c>
    </row>
    <row r="147" spans="1:3" x14ac:dyDescent="0.25">
      <c r="A147" s="129">
        <v>23559</v>
      </c>
      <c r="B147" s="130">
        <v>4.1900000000000004</v>
      </c>
      <c r="C147" s="128">
        <f t="shared" si="2"/>
        <v>4.1900000000000007E-2</v>
      </c>
    </row>
    <row r="148" spans="1:3" x14ac:dyDescent="0.25">
      <c r="A148" s="129">
        <v>23590</v>
      </c>
      <c r="B148" s="130">
        <v>4.1900000000000004</v>
      </c>
      <c r="C148" s="128">
        <f t="shared" si="2"/>
        <v>4.1900000000000007E-2</v>
      </c>
    </row>
    <row r="149" spans="1:3" x14ac:dyDescent="0.25">
      <c r="A149" s="129">
        <v>23621</v>
      </c>
      <c r="B149" s="130">
        <v>4.2</v>
      </c>
      <c r="C149" s="128">
        <f t="shared" si="2"/>
        <v>4.2000000000000003E-2</v>
      </c>
    </row>
    <row r="150" spans="1:3" x14ac:dyDescent="0.25">
      <c r="A150" s="129">
        <v>23651</v>
      </c>
      <c r="B150" s="130">
        <v>4.1900000000000004</v>
      </c>
      <c r="C150" s="128">
        <f t="shared" si="2"/>
        <v>4.1900000000000007E-2</v>
      </c>
    </row>
    <row r="151" spans="1:3" x14ac:dyDescent="0.25">
      <c r="A151" s="129">
        <v>23682</v>
      </c>
      <c r="B151" s="130">
        <v>4.1500000000000004</v>
      </c>
      <c r="C151" s="128">
        <f t="shared" si="2"/>
        <v>4.1500000000000002E-2</v>
      </c>
    </row>
    <row r="152" spans="1:3" x14ac:dyDescent="0.25">
      <c r="A152" s="129">
        <v>23712</v>
      </c>
      <c r="B152" s="130">
        <v>4.18</v>
      </c>
      <c r="C152" s="128">
        <f t="shared" si="2"/>
        <v>4.1799999999999997E-2</v>
      </c>
    </row>
    <row r="153" spans="1:3" x14ac:dyDescent="0.25">
      <c r="A153" s="129">
        <v>23743</v>
      </c>
      <c r="B153" s="130">
        <v>4.1900000000000004</v>
      </c>
      <c r="C153" s="128">
        <f t="shared" si="2"/>
        <v>4.1900000000000007E-2</v>
      </c>
    </row>
    <row r="154" spans="1:3" x14ac:dyDescent="0.25">
      <c r="A154" s="129">
        <v>23774</v>
      </c>
      <c r="B154" s="130">
        <v>4.21</v>
      </c>
      <c r="C154" s="128">
        <f t="shared" si="2"/>
        <v>4.2099999999999999E-2</v>
      </c>
    </row>
    <row r="155" spans="1:3" x14ac:dyDescent="0.25">
      <c r="A155" s="129">
        <v>23802</v>
      </c>
      <c r="B155" s="130">
        <v>4.21</v>
      </c>
      <c r="C155" s="128">
        <f t="shared" si="2"/>
        <v>4.2099999999999999E-2</v>
      </c>
    </row>
    <row r="156" spans="1:3" x14ac:dyDescent="0.25">
      <c r="A156" s="129">
        <v>23833</v>
      </c>
      <c r="B156" s="130">
        <v>4.2</v>
      </c>
      <c r="C156" s="128">
        <f t="shared" si="2"/>
        <v>4.2000000000000003E-2</v>
      </c>
    </row>
    <row r="157" spans="1:3" x14ac:dyDescent="0.25">
      <c r="A157" s="129">
        <v>23863</v>
      </c>
      <c r="B157" s="130">
        <v>4.21</v>
      </c>
      <c r="C157" s="128">
        <f t="shared" si="2"/>
        <v>4.2099999999999999E-2</v>
      </c>
    </row>
    <row r="158" spans="1:3" x14ac:dyDescent="0.25">
      <c r="A158" s="129">
        <v>23894</v>
      </c>
      <c r="B158" s="130">
        <v>4.21</v>
      </c>
      <c r="C158" s="128">
        <f t="shared" si="2"/>
        <v>4.2099999999999999E-2</v>
      </c>
    </row>
    <row r="159" spans="1:3" x14ac:dyDescent="0.25">
      <c r="A159" s="129">
        <v>23924</v>
      </c>
      <c r="B159" s="130">
        <v>4.2</v>
      </c>
      <c r="C159" s="128">
        <f t="shared" si="2"/>
        <v>4.2000000000000003E-2</v>
      </c>
    </row>
    <row r="160" spans="1:3" x14ac:dyDescent="0.25">
      <c r="A160" s="129">
        <v>23955</v>
      </c>
      <c r="B160" s="130">
        <v>4.25</v>
      </c>
      <c r="C160" s="128">
        <f t="shared" si="2"/>
        <v>4.2500000000000003E-2</v>
      </c>
    </row>
    <row r="161" spans="1:3" x14ac:dyDescent="0.25">
      <c r="A161" s="129">
        <v>23986</v>
      </c>
      <c r="B161" s="130">
        <v>4.29</v>
      </c>
      <c r="C161" s="128">
        <f t="shared" si="2"/>
        <v>4.2900000000000001E-2</v>
      </c>
    </row>
    <row r="162" spans="1:3" x14ac:dyDescent="0.25">
      <c r="A162" s="129">
        <v>24016</v>
      </c>
      <c r="B162" s="130">
        <v>4.3499999999999996</v>
      </c>
      <c r="C162" s="128">
        <f t="shared" si="2"/>
        <v>4.3499999999999997E-2</v>
      </c>
    </row>
    <row r="163" spans="1:3" x14ac:dyDescent="0.25">
      <c r="A163" s="129">
        <v>24047</v>
      </c>
      <c r="B163" s="130">
        <v>4.45</v>
      </c>
      <c r="C163" s="128">
        <f t="shared" si="2"/>
        <v>4.4500000000000005E-2</v>
      </c>
    </row>
    <row r="164" spans="1:3" x14ac:dyDescent="0.25">
      <c r="A164" s="129">
        <v>24077</v>
      </c>
      <c r="B164" s="130">
        <v>4.62</v>
      </c>
      <c r="C164" s="128">
        <f t="shared" si="2"/>
        <v>4.6199999999999998E-2</v>
      </c>
    </row>
    <row r="165" spans="1:3" x14ac:dyDescent="0.25">
      <c r="A165" s="129">
        <v>24108</v>
      </c>
      <c r="B165" s="130">
        <v>4.6100000000000003</v>
      </c>
      <c r="C165" s="128">
        <f t="shared" si="2"/>
        <v>4.6100000000000002E-2</v>
      </c>
    </row>
    <row r="166" spans="1:3" x14ac:dyDescent="0.25">
      <c r="A166" s="129">
        <v>24139</v>
      </c>
      <c r="B166" s="130">
        <v>4.83</v>
      </c>
      <c r="C166" s="128">
        <f t="shared" si="2"/>
        <v>4.8300000000000003E-2</v>
      </c>
    </row>
    <row r="167" spans="1:3" x14ac:dyDescent="0.25">
      <c r="A167" s="129">
        <v>24167</v>
      </c>
      <c r="B167" s="130">
        <v>4.87</v>
      </c>
      <c r="C167" s="128">
        <f t="shared" si="2"/>
        <v>4.87E-2</v>
      </c>
    </row>
    <row r="168" spans="1:3" x14ac:dyDescent="0.25">
      <c r="A168" s="129">
        <v>24198</v>
      </c>
      <c r="B168" s="130">
        <v>4.75</v>
      </c>
      <c r="C168" s="128">
        <f t="shared" si="2"/>
        <v>4.7500000000000001E-2</v>
      </c>
    </row>
    <row r="169" spans="1:3" x14ac:dyDescent="0.25">
      <c r="A169" s="129">
        <v>24228</v>
      </c>
      <c r="B169" s="130">
        <v>4.78</v>
      </c>
      <c r="C169" s="128">
        <f t="shared" si="2"/>
        <v>4.7800000000000002E-2</v>
      </c>
    </row>
    <row r="170" spans="1:3" x14ac:dyDescent="0.25">
      <c r="A170" s="129">
        <v>24259</v>
      </c>
      <c r="B170" s="130">
        <v>4.8099999999999996</v>
      </c>
      <c r="C170" s="128">
        <f t="shared" si="2"/>
        <v>4.8099999999999997E-2</v>
      </c>
    </row>
    <row r="171" spans="1:3" x14ac:dyDescent="0.25">
      <c r="A171" s="129">
        <v>24289</v>
      </c>
      <c r="B171" s="130">
        <v>5.0199999999999996</v>
      </c>
      <c r="C171" s="128">
        <f t="shared" si="2"/>
        <v>5.0199999999999995E-2</v>
      </c>
    </row>
    <row r="172" spans="1:3" x14ac:dyDescent="0.25">
      <c r="A172" s="129">
        <v>24320</v>
      </c>
      <c r="B172" s="130">
        <v>5.22</v>
      </c>
      <c r="C172" s="128">
        <f t="shared" si="2"/>
        <v>5.2199999999999996E-2</v>
      </c>
    </row>
    <row r="173" spans="1:3" x14ac:dyDescent="0.25">
      <c r="A173" s="129">
        <v>24351</v>
      </c>
      <c r="B173" s="130">
        <v>5.18</v>
      </c>
      <c r="C173" s="128">
        <f t="shared" si="2"/>
        <v>5.1799999999999999E-2</v>
      </c>
    </row>
    <row r="174" spans="1:3" x14ac:dyDescent="0.25">
      <c r="A174" s="129">
        <v>24381</v>
      </c>
      <c r="B174" s="130">
        <v>5.01</v>
      </c>
      <c r="C174" s="128">
        <f t="shared" si="2"/>
        <v>5.0099999999999999E-2</v>
      </c>
    </row>
    <row r="175" spans="1:3" x14ac:dyDescent="0.25">
      <c r="A175" s="129">
        <v>24412</v>
      </c>
      <c r="B175" s="130">
        <v>5.16</v>
      </c>
      <c r="C175" s="128">
        <f t="shared" si="2"/>
        <v>5.16E-2</v>
      </c>
    </row>
    <row r="176" spans="1:3" x14ac:dyDescent="0.25">
      <c r="A176" s="129">
        <v>24442</v>
      </c>
      <c r="B176" s="130">
        <v>4.84</v>
      </c>
      <c r="C176" s="128">
        <f t="shared" si="2"/>
        <v>4.8399999999999999E-2</v>
      </c>
    </row>
    <row r="177" spans="1:3" x14ac:dyDescent="0.25">
      <c r="A177" s="129">
        <v>24473</v>
      </c>
      <c r="B177" s="130">
        <v>4.58</v>
      </c>
      <c r="C177" s="128">
        <f t="shared" si="2"/>
        <v>4.58E-2</v>
      </c>
    </row>
    <row r="178" spans="1:3" x14ac:dyDescent="0.25">
      <c r="A178" s="129">
        <v>24504</v>
      </c>
      <c r="B178" s="130">
        <v>4.63</v>
      </c>
      <c r="C178" s="128">
        <f t="shared" si="2"/>
        <v>4.6300000000000001E-2</v>
      </c>
    </row>
    <row r="179" spans="1:3" x14ac:dyDescent="0.25">
      <c r="A179" s="129">
        <v>24532</v>
      </c>
      <c r="B179" s="130">
        <v>4.54</v>
      </c>
      <c r="C179" s="128">
        <f t="shared" si="2"/>
        <v>4.5400000000000003E-2</v>
      </c>
    </row>
    <row r="180" spans="1:3" x14ac:dyDescent="0.25">
      <c r="A180" s="129">
        <v>24563</v>
      </c>
      <c r="B180" s="130">
        <v>4.59</v>
      </c>
      <c r="C180" s="128">
        <f t="shared" si="2"/>
        <v>4.5899999999999996E-2</v>
      </c>
    </row>
    <row r="181" spans="1:3" x14ac:dyDescent="0.25">
      <c r="A181" s="129">
        <v>24593</v>
      </c>
      <c r="B181" s="130">
        <v>4.8499999999999996</v>
      </c>
      <c r="C181" s="128">
        <f t="shared" si="2"/>
        <v>4.8499999999999995E-2</v>
      </c>
    </row>
    <row r="182" spans="1:3" x14ac:dyDescent="0.25">
      <c r="A182" s="129">
        <v>24624</v>
      </c>
      <c r="B182" s="130">
        <v>5.0199999999999996</v>
      </c>
      <c r="C182" s="128">
        <f t="shared" si="2"/>
        <v>5.0199999999999995E-2</v>
      </c>
    </row>
    <row r="183" spans="1:3" x14ac:dyDescent="0.25">
      <c r="A183" s="129">
        <v>24654</v>
      </c>
      <c r="B183" s="130">
        <v>5.16</v>
      </c>
      <c r="C183" s="128">
        <f t="shared" si="2"/>
        <v>5.16E-2</v>
      </c>
    </row>
    <row r="184" spans="1:3" x14ac:dyDescent="0.25">
      <c r="A184" s="129">
        <v>24685</v>
      </c>
      <c r="B184" s="130">
        <v>5.28</v>
      </c>
      <c r="C184" s="128">
        <f t="shared" si="2"/>
        <v>5.28E-2</v>
      </c>
    </row>
    <row r="185" spans="1:3" x14ac:dyDescent="0.25">
      <c r="A185" s="129">
        <v>24716</v>
      </c>
      <c r="B185" s="130">
        <v>5.3</v>
      </c>
      <c r="C185" s="128">
        <f t="shared" si="2"/>
        <v>5.2999999999999999E-2</v>
      </c>
    </row>
    <row r="186" spans="1:3" x14ac:dyDescent="0.25">
      <c r="A186" s="129">
        <v>24746</v>
      </c>
      <c r="B186" s="130">
        <v>5.48</v>
      </c>
      <c r="C186" s="128">
        <f t="shared" si="2"/>
        <v>5.4800000000000001E-2</v>
      </c>
    </row>
    <row r="187" spans="1:3" x14ac:dyDescent="0.25">
      <c r="A187" s="129">
        <v>24777</v>
      </c>
      <c r="B187" s="130">
        <v>5.75</v>
      </c>
      <c r="C187" s="128">
        <f t="shared" si="2"/>
        <v>5.7500000000000002E-2</v>
      </c>
    </row>
    <row r="188" spans="1:3" x14ac:dyDescent="0.25">
      <c r="A188" s="129">
        <v>24807</v>
      </c>
      <c r="B188" s="130">
        <v>5.7</v>
      </c>
      <c r="C188" s="128">
        <f t="shared" si="2"/>
        <v>5.7000000000000002E-2</v>
      </c>
    </row>
    <row r="189" spans="1:3" x14ac:dyDescent="0.25">
      <c r="A189" s="129">
        <v>24838</v>
      </c>
      <c r="B189" s="130">
        <v>5.53</v>
      </c>
      <c r="C189" s="128">
        <f t="shared" si="2"/>
        <v>5.5300000000000002E-2</v>
      </c>
    </row>
    <row r="190" spans="1:3" x14ac:dyDescent="0.25">
      <c r="A190" s="129">
        <v>24869</v>
      </c>
      <c r="B190" s="130">
        <v>5.56</v>
      </c>
      <c r="C190" s="128">
        <f t="shared" si="2"/>
        <v>5.5599999999999997E-2</v>
      </c>
    </row>
    <row r="191" spans="1:3" x14ac:dyDescent="0.25">
      <c r="A191" s="129">
        <v>24898</v>
      </c>
      <c r="B191" s="130">
        <v>5.74</v>
      </c>
      <c r="C191" s="128">
        <f t="shared" si="2"/>
        <v>5.74E-2</v>
      </c>
    </row>
    <row r="192" spans="1:3" x14ac:dyDescent="0.25">
      <c r="A192" s="129">
        <v>24929</v>
      </c>
      <c r="B192" s="130">
        <v>5.64</v>
      </c>
      <c r="C192" s="128">
        <f t="shared" si="2"/>
        <v>5.6399999999999999E-2</v>
      </c>
    </row>
    <row r="193" spans="1:3" x14ac:dyDescent="0.25">
      <c r="A193" s="129">
        <v>24959</v>
      </c>
      <c r="B193" s="130">
        <v>5.87</v>
      </c>
      <c r="C193" s="128">
        <f t="shared" si="2"/>
        <v>5.8700000000000002E-2</v>
      </c>
    </row>
    <row r="194" spans="1:3" x14ac:dyDescent="0.25">
      <c r="A194" s="129">
        <v>24990</v>
      </c>
      <c r="B194" s="130">
        <v>5.72</v>
      </c>
      <c r="C194" s="128">
        <f t="shared" si="2"/>
        <v>5.7200000000000001E-2</v>
      </c>
    </row>
    <row r="195" spans="1:3" x14ac:dyDescent="0.25">
      <c r="A195" s="129">
        <v>25020</v>
      </c>
      <c r="B195" s="130">
        <v>5.5</v>
      </c>
      <c r="C195" s="128">
        <f t="shared" si="2"/>
        <v>5.5E-2</v>
      </c>
    </row>
    <row r="196" spans="1:3" x14ac:dyDescent="0.25">
      <c r="A196" s="129">
        <v>25051</v>
      </c>
      <c r="B196" s="130">
        <v>5.42</v>
      </c>
      <c r="C196" s="128">
        <f t="shared" si="2"/>
        <v>5.4199999999999998E-2</v>
      </c>
    </row>
    <row r="197" spans="1:3" x14ac:dyDescent="0.25">
      <c r="A197" s="129">
        <v>25082</v>
      </c>
      <c r="B197" s="130">
        <v>5.46</v>
      </c>
      <c r="C197" s="128">
        <f t="shared" si="2"/>
        <v>5.4600000000000003E-2</v>
      </c>
    </row>
    <row r="198" spans="1:3" x14ac:dyDescent="0.25">
      <c r="A198" s="129">
        <v>25112</v>
      </c>
      <c r="B198" s="130">
        <v>5.58</v>
      </c>
      <c r="C198" s="128">
        <f t="shared" si="2"/>
        <v>5.5800000000000002E-2</v>
      </c>
    </row>
    <row r="199" spans="1:3" x14ac:dyDescent="0.25">
      <c r="A199" s="129">
        <v>25143</v>
      </c>
      <c r="B199" s="130">
        <v>5.7</v>
      </c>
      <c r="C199" s="128">
        <f t="shared" si="2"/>
        <v>5.7000000000000002E-2</v>
      </c>
    </row>
    <row r="200" spans="1:3" x14ac:dyDescent="0.25">
      <c r="A200" s="129">
        <v>25173</v>
      </c>
      <c r="B200" s="130">
        <v>6.03</v>
      </c>
      <c r="C200" s="128">
        <f t="shared" si="2"/>
        <v>6.0299999999999999E-2</v>
      </c>
    </row>
    <row r="201" spans="1:3" x14ac:dyDescent="0.25">
      <c r="A201" s="129">
        <v>25204</v>
      </c>
      <c r="B201" s="130">
        <v>6.04</v>
      </c>
      <c r="C201" s="128">
        <f t="shared" si="2"/>
        <v>6.0400000000000002E-2</v>
      </c>
    </row>
    <row r="202" spans="1:3" x14ac:dyDescent="0.25">
      <c r="A202" s="129">
        <v>25235</v>
      </c>
      <c r="B202" s="130">
        <v>6.19</v>
      </c>
      <c r="C202" s="128">
        <f t="shared" si="2"/>
        <v>6.1900000000000004E-2</v>
      </c>
    </row>
    <row r="203" spans="1:3" x14ac:dyDescent="0.25">
      <c r="A203" s="129">
        <v>25263</v>
      </c>
      <c r="B203" s="130">
        <v>6.3</v>
      </c>
      <c r="C203" s="128">
        <f t="shared" si="2"/>
        <v>6.3E-2</v>
      </c>
    </row>
    <row r="204" spans="1:3" x14ac:dyDescent="0.25">
      <c r="A204" s="129">
        <v>25294</v>
      </c>
      <c r="B204" s="130">
        <v>6.17</v>
      </c>
      <c r="C204" s="128">
        <f t="shared" si="2"/>
        <v>6.1699999999999998E-2</v>
      </c>
    </row>
    <row r="205" spans="1:3" x14ac:dyDescent="0.25">
      <c r="A205" s="129">
        <v>25324</v>
      </c>
      <c r="B205" s="130">
        <v>6.32</v>
      </c>
      <c r="C205" s="128">
        <f t="shared" ref="C205:C268" si="3">B205/100</f>
        <v>6.3200000000000006E-2</v>
      </c>
    </row>
    <row r="206" spans="1:3" x14ac:dyDescent="0.25">
      <c r="A206" s="129">
        <v>25355</v>
      </c>
      <c r="B206" s="130">
        <v>6.57</v>
      </c>
      <c r="C206" s="128">
        <f t="shared" si="3"/>
        <v>6.5700000000000008E-2</v>
      </c>
    </row>
    <row r="207" spans="1:3" x14ac:dyDescent="0.25">
      <c r="A207" s="129">
        <v>25385</v>
      </c>
      <c r="B207" s="130">
        <v>6.72</v>
      </c>
      <c r="C207" s="128">
        <f t="shared" si="3"/>
        <v>6.7199999999999996E-2</v>
      </c>
    </row>
    <row r="208" spans="1:3" x14ac:dyDescent="0.25">
      <c r="A208" s="129">
        <v>25416</v>
      </c>
      <c r="B208" s="130">
        <v>6.69</v>
      </c>
      <c r="C208" s="128">
        <f t="shared" si="3"/>
        <v>6.6900000000000001E-2</v>
      </c>
    </row>
    <row r="209" spans="1:3" x14ac:dyDescent="0.25">
      <c r="A209" s="129">
        <v>25447</v>
      </c>
      <c r="B209" s="130">
        <v>7.16</v>
      </c>
      <c r="C209" s="128">
        <f t="shared" si="3"/>
        <v>7.1599999999999997E-2</v>
      </c>
    </row>
    <row r="210" spans="1:3" x14ac:dyDescent="0.25">
      <c r="A210" s="129">
        <v>25477</v>
      </c>
      <c r="B210" s="130">
        <v>7.1</v>
      </c>
      <c r="C210" s="128">
        <f t="shared" si="3"/>
        <v>7.0999999999999994E-2</v>
      </c>
    </row>
    <row r="211" spans="1:3" x14ac:dyDescent="0.25">
      <c r="A211" s="129">
        <v>25508</v>
      </c>
      <c r="B211" s="130">
        <v>7.14</v>
      </c>
      <c r="C211" s="128">
        <f t="shared" si="3"/>
        <v>7.1399999999999991E-2</v>
      </c>
    </row>
    <row r="212" spans="1:3" x14ac:dyDescent="0.25">
      <c r="A212" s="129">
        <v>25538</v>
      </c>
      <c r="B212" s="130">
        <v>7.65</v>
      </c>
      <c r="C212" s="128">
        <f t="shared" si="3"/>
        <v>7.6499999999999999E-2</v>
      </c>
    </row>
    <row r="213" spans="1:3" x14ac:dyDescent="0.25">
      <c r="A213" s="129">
        <v>25569</v>
      </c>
      <c r="B213" s="130">
        <v>7.79</v>
      </c>
      <c r="C213" s="128">
        <f t="shared" si="3"/>
        <v>7.7899999999999997E-2</v>
      </c>
    </row>
    <row r="214" spans="1:3" x14ac:dyDescent="0.25">
      <c r="A214" s="129">
        <v>25600</v>
      </c>
      <c r="B214" s="130">
        <v>7.24</v>
      </c>
      <c r="C214" s="128">
        <f t="shared" si="3"/>
        <v>7.2400000000000006E-2</v>
      </c>
    </row>
    <row r="215" spans="1:3" x14ac:dyDescent="0.25">
      <c r="A215" s="129">
        <v>25628</v>
      </c>
      <c r="B215" s="130">
        <v>7.07</v>
      </c>
      <c r="C215" s="128">
        <f t="shared" si="3"/>
        <v>7.0699999999999999E-2</v>
      </c>
    </row>
    <row r="216" spans="1:3" x14ac:dyDescent="0.25">
      <c r="A216" s="129">
        <v>25659</v>
      </c>
      <c r="B216" s="130">
        <v>7.39</v>
      </c>
      <c r="C216" s="128">
        <f t="shared" si="3"/>
        <v>7.3899999999999993E-2</v>
      </c>
    </row>
    <row r="217" spans="1:3" x14ac:dyDescent="0.25">
      <c r="A217" s="129">
        <v>25689</v>
      </c>
      <c r="B217" s="130">
        <v>7.91</v>
      </c>
      <c r="C217" s="128">
        <f t="shared" si="3"/>
        <v>7.9100000000000004E-2</v>
      </c>
    </row>
    <row r="218" spans="1:3" x14ac:dyDescent="0.25">
      <c r="A218" s="129">
        <v>25720</v>
      </c>
      <c r="B218" s="130">
        <v>7.84</v>
      </c>
      <c r="C218" s="128">
        <f t="shared" si="3"/>
        <v>7.8399999999999997E-2</v>
      </c>
    </row>
    <row r="219" spans="1:3" x14ac:dyDescent="0.25">
      <c r="A219" s="129">
        <v>25750</v>
      </c>
      <c r="B219" s="130">
        <v>7.46</v>
      </c>
      <c r="C219" s="128">
        <f t="shared" si="3"/>
        <v>7.46E-2</v>
      </c>
    </row>
    <row r="220" spans="1:3" x14ac:dyDescent="0.25">
      <c r="A220" s="129">
        <v>25781</v>
      </c>
      <c r="B220" s="130">
        <v>7.53</v>
      </c>
      <c r="C220" s="128">
        <f t="shared" si="3"/>
        <v>7.5300000000000006E-2</v>
      </c>
    </row>
    <row r="221" spans="1:3" x14ac:dyDescent="0.25">
      <c r="A221" s="129">
        <v>25812</v>
      </c>
      <c r="B221" s="130">
        <v>7.39</v>
      </c>
      <c r="C221" s="128">
        <f t="shared" si="3"/>
        <v>7.3899999999999993E-2</v>
      </c>
    </row>
    <row r="222" spans="1:3" x14ac:dyDescent="0.25">
      <c r="A222" s="129">
        <v>25842</v>
      </c>
      <c r="B222" s="130">
        <v>7.33</v>
      </c>
      <c r="C222" s="128">
        <f t="shared" si="3"/>
        <v>7.3300000000000004E-2</v>
      </c>
    </row>
    <row r="223" spans="1:3" x14ac:dyDescent="0.25">
      <c r="A223" s="129">
        <v>25873</v>
      </c>
      <c r="B223" s="130">
        <v>6.84</v>
      </c>
      <c r="C223" s="128">
        <f t="shared" si="3"/>
        <v>6.8400000000000002E-2</v>
      </c>
    </row>
    <row r="224" spans="1:3" x14ac:dyDescent="0.25">
      <c r="A224" s="129">
        <v>25903</v>
      </c>
      <c r="B224" s="130">
        <v>6.39</v>
      </c>
      <c r="C224" s="128">
        <f t="shared" si="3"/>
        <v>6.3899999999999998E-2</v>
      </c>
    </row>
    <row r="225" spans="1:3" x14ac:dyDescent="0.25">
      <c r="A225" s="129">
        <v>25934</v>
      </c>
      <c r="B225" s="130">
        <v>6.24</v>
      </c>
      <c r="C225" s="128">
        <f t="shared" si="3"/>
        <v>6.2400000000000004E-2</v>
      </c>
    </row>
    <row r="226" spans="1:3" x14ac:dyDescent="0.25">
      <c r="A226" s="129">
        <v>25965</v>
      </c>
      <c r="B226" s="130">
        <v>6.11</v>
      </c>
      <c r="C226" s="128">
        <f t="shared" si="3"/>
        <v>6.1100000000000002E-2</v>
      </c>
    </row>
    <row r="227" spans="1:3" x14ac:dyDescent="0.25">
      <c r="A227" s="129">
        <v>25993</v>
      </c>
      <c r="B227" s="130">
        <v>5.7</v>
      </c>
      <c r="C227" s="128">
        <f t="shared" si="3"/>
        <v>5.7000000000000002E-2</v>
      </c>
    </row>
    <row r="228" spans="1:3" x14ac:dyDescent="0.25">
      <c r="A228" s="129">
        <v>26024</v>
      </c>
      <c r="B228" s="130">
        <v>5.83</v>
      </c>
      <c r="C228" s="128">
        <f t="shared" si="3"/>
        <v>5.8299999999999998E-2</v>
      </c>
    </row>
    <row r="229" spans="1:3" x14ac:dyDescent="0.25">
      <c r="A229" s="129">
        <v>26054</v>
      </c>
      <c r="B229" s="130">
        <v>6.39</v>
      </c>
      <c r="C229" s="128">
        <f t="shared" si="3"/>
        <v>6.3899999999999998E-2</v>
      </c>
    </row>
    <row r="230" spans="1:3" x14ac:dyDescent="0.25">
      <c r="A230" s="129">
        <v>26085</v>
      </c>
      <c r="B230" s="130">
        <v>6.52</v>
      </c>
      <c r="C230" s="128">
        <f t="shared" si="3"/>
        <v>6.5199999999999994E-2</v>
      </c>
    </row>
    <row r="231" spans="1:3" x14ac:dyDescent="0.25">
      <c r="A231" s="129">
        <v>26115</v>
      </c>
      <c r="B231" s="130">
        <v>6.73</v>
      </c>
      <c r="C231" s="128">
        <f t="shared" si="3"/>
        <v>6.7299999999999999E-2</v>
      </c>
    </row>
    <row r="232" spans="1:3" x14ac:dyDescent="0.25">
      <c r="A232" s="129">
        <v>26146</v>
      </c>
      <c r="B232" s="130">
        <v>6.58</v>
      </c>
      <c r="C232" s="128">
        <f t="shared" si="3"/>
        <v>6.5799999999999997E-2</v>
      </c>
    </row>
    <row r="233" spans="1:3" x14ac:dyDescent="0.25">
      <c r="A233" s="129">
        <v>26177</v>
      </c>
      <c r="B233" s="130">
        <v>6.14</v>
      </c>
      <c r="C233" s="128">
        <f t="shared" si="3"/>
        <v>6.1399999999999996E-2</v>
      </c>
    </row>
    <row r="234" spans="1:3" x14ac:dyDescent="0.25">
      <c r="A234" s="129">
        <v>26207</v>
      </c>
      <c r="B234" s="130">
        <v>5.93</v>
      </c>
      <c r="C234" s="128">
        <f t="shared" si="3"/>
        <v>5.9299999999999999E-2</v>
      </c>
    </row>
    <row r="235" spans="1:3" x14ac:dyDescent="0.25">
      <c r="A235" s="129">
        <v>26238</v>
      </c>
      <c r="B235" s="130">
        <v>5.81</v>
      </c>
      <c r="C235" s="128">
        <f t="shared" si="3"/>
        <v>5.8099999999999999E-2</v>
      </c>
    </row>
    <row r="236" spans="1:3" x14ac:dyDescent="0.25">
      <c r="A236" s="129">
        <v>26268</v>
      </c>
      <c r="B236" s="130">
        <v>5.93</v>
      </c>
      <c r="C236" s="128">
        <f t="shared" si="3"/>
        <v>5.9299999999999999E-2</v>
      </c>
    </row>
    <row r="237" spans="1:3" x14ac:dyDescent="0.25">
      <c r="A237" s="129">
        <v>26299</v>
      </c>
      <c r="B237" s="130">
        <v>5.95</v>
      </c>
      <c r="C237" s="128">
        <f t="shared" si="3"/>
        <v>5.9500000000000004E-2</v>
      </c>
    </row>
    <row r="238" spans="1:3" x14ac:dyDescent="0.25">
      <c r="A238" s="129">
        <v>26330</v>
      </c>
      <c r="B238" s="130">
        <v>6.08</v>
      </c>
      <c r="C238" s="128">
        <f t="shared" si="3"/>
        <v>6.08E-2</v>
      </c>
    </row>
    <row r="239" spans="1:3" x14ac:dyDescent="0.25">
      <c r="A239" s="129">
        <v>26359</v>
      </c>
      <c r="B239" s="130">
        <v>6.07</v>
      </c>
      <c r="C239" s="128">
        <f t="shared" si="3"/>
        <v>6.0700000000000004E-2</v>
      </c>
    </row>
    <row r="240" spans="1:3" x14ac:dyDescent="0.25">
      <c r="A240" s="129">
        <v>26390</v>
      </c>
      <c r="B240" s="130">
        <v>6.19</v>
      </c>
      <c r="C240" s="128">
        <f t="shared" si="3"/>
        <v>6.1900000000000004E-2</v>
      </c>
    </row>
    <row r="241" spans="1:3" x14ac:dyDescent="0.25">
      <c r="A241" s="129">
        <v>26420</v>
      </c>
      <c r="B241" s="130">
        <v>6.13</v>
      </c>
      <c r="C241" s="128">
        <f t="shared" si="3"/>
        <v>6.13E-2</v>
      </c>
    </row>
    <row r="242" spans="1:3" x14ac:dyDescent="0.25">
      <c r="A242" s="129">
        <v>26451</v>
      </c>
      <c r="B242" s="130">
        <v>6.11</v>
      </c>
      <c r="C242" s="128">
        <f t="shared" si="3"/>
        <v>6.1100000000000002E-2</v>
      </c>
    </row>
    <row r="243" spans="1:3" x14ac:dyDescent="0.25">
      <c r="A243" s="129">
        <v>26481</v>
      </c>
      <c r="B243" s="130">
        <v>6.11</v>
      </c>
      <c r="C243" s="128">
        <f t="shared" si="3"/>
        <v>6.1100000000000002E-2</v>
      </c>
    </row>
    <row r="244" spans="1:3" x14ac:dyDescent="0.25">
      <c r="A244" s="129">
        <v>26512</v>
      </c>
      <c r="B244" s="130">
        <v>6.21</v>
      </c>
      <c r="C244" s="128">
        <f t="shared" si="3"/>
        <v>6.2100000000000002E-2</v>
      </c>
    </row>
    <row r="245" spans="1:3" x14ac:dyDescent="0.25">
      <c r="A245" s="129">
        <v>26543</v>
      </c>
      <c r="B245" s="130">
        <v>6.55</v>
      </c>
      <c r="C245" s="128">
        <f t="shared" si="3"/>
        <v>6.5500000000000003E-2</v>
      </c>
    </row>
    <row r="246" spans="1:3" x14ac:dyDescent="0.25">
      <c r="A246" s="129">
        <v>26573</v>
      </c>
      <c r="B246" s="130">
        <v>6.48</v>
      </c>
      <c r="C246" s="128">
        <f t="shared" si="3"/>
        <v>6.480000000000001E-2</v>
      </c>
    </row>
    <row r="247" spans="1:3" x14ac:dyDescent="0.25">
      <c r="A247" s="129">
        <v>26604</v>
      </c>
      <c r="B247" s="130">
        <v>6.28</v>
      </c>
      <c r="C247" s="128">
        <f t="shared" si="3"/>
        <v>6.2800000000000009E-2</v>
      </c>
    </row>
    <row r="248" spans="1:3" x14ac:dyDescent="0.25">
      <c r="A248" s="129">
        <v>26634</v>
      </c>
      <c r="B248" s="130">
        <v>6.36</v>
      </c>
      <c r="C248" s="128">
        <f t="shared" si="3"/>
        <v>6.3600000000000004E-2</v>
      </c>
    </row>
    <row r="249" spans="1:3" x14ac:dyDescent="0.25">
      <c r="A249" s="129">
        <v>26665</v>
      </c>
      <c r="B249" s="130">
        <v>6.46</v>
      </c>
      <c r="C249" s="128">
        <f t="shared" si="3"/>
        <v>6.4600000000000005E-2</v>
      </c>
    </row>
    <row r="250" spans="1:3" x14ac:dyDescent="0.25">
      <c r="A250" s="129">
        <v>26696</v>
      </c>
      <c r="B250" s="130">
        <v>6.64</v>
      </c>
      <c r="C250" s="128">
        <f t="shared" si="3"/>
        <v>6.6400000000000001E-2</v>
      </c>
    </row>
    <row r="251" spans="1:3" x14ac:dyDescent="0.25">
      <c r="A251" s="129">
        <v>26724</v>
      </c>
      <c r="B251" s="130">
        <v>6.71</v>
      </c>
      <c r="C251" s="128">
        <f t="shared" si="3"/>
        <v>6.7099999999999993E-2</v>
      </c>
    </row>
    <row r="252" spans="1:3" x14ac:dyDescent="0.25">
      <c r="A252" s="129">
        <v>26755</v>
      </c>
      <c r="B252" s="130">
        <v>6.67</v>
      </c>
      <c r="C252" s="128">
        <f t="shared" si="3"/>
        <v>6.6699999999999995E-2</v>
      </c>
    </row>
    <row r="253" spans="1:3" x14ac:dyDescent="0.25">
      <c r="A253" s="129">
        <v>26785</v>
      </c>
      <c r="B253" s="130">
        <v>6.85</v>
      </c>
      <c r="C253" s="128">
        <f t="shared" si="3"/>
        <v>6.8499999999999991E-2</v>
      </c>
    </row>
    <row r="254" spans="1:3" x14ac:dyDescent="0.25">
      <c r="A254" s="129">
        <v>26816</v>
      </c>
      <c r="B254" s="130">
        <v>6.9</v>
      </c>
      <c r="C254" s="128">
        <f t="shared" si="3"/>
        <v>6.9000000000000006E-2</v>
      </c>
    </row>
    <row r="255" spans="1:3" x14ac:dyDescent="0.25">
      <c r="A255" s="129">
        <v>26846</v>
      </c>
      <c r="B255" s="130">
        <v>7.13</v>
      </c>
      <c r="C255" s="128">
        <f t="shared" si="3"/>
        <v>7.1300000000000002E-2</v>
      </c>
    </row>
    <row r="256" spans="1:3" x14ac:dyDescent="0.25">
      <c r="A256" s="129">
        <v>26877</v>
      </c>
      <c r="B256" s="130">
        <v>7.4</v>
      </c>
      <c r="C256" s="128">
        <f t="shared" si="3"/>
        <v>7.400000000000001E-2</v>
      </c>
    </row>
    <row r="257" spans="1:3" x14ac:dyDescent="0.25">
      <c r="A257" s="129">
        <v>26908</v>
      </c>
      <c r="B257" s="130">
        <v>7.09</v>
      </c>
      <c r="C257" s="128">
        <f t="shared" si="3"/>
        <v>7.0900000000000005E-2</v>
      </c>
    </row>
    <row r="258" spans="1:3" x14ac:dyDescent="0.25">
      <c r="A258" s="129">
        <v>26938</v>
      </c>
      <c r="B258" s="130">
        <v>6.79</v>
      </c>
      <c r="C258" s="128">
        <f t="shared" si="3"/>
        <v>6.7900000000000002E-2</v>
      </c>
    </row>
    <row r="259" spans="1:3" x14ac:dyDescent="0.25">
      <c r="A259" s="129">
        <v>26969</v>
      </c>
      <c r="B259" s="130">
        <v>6.73</v>
      </c>
      <c r="C259" s="128">
        <f t="shared" si="3"/>
        <v>6.7299999999999999E-2</v>
      </c>
    </row>
    <row r="260" spans="1:3" x14ac:dyDescent="0.25">
      <c r="A260" s="129">
        <v>26999</v>
      </c>
      <c r="B260" s="130">
        <v>6.74</v>
      </c>
      <c r="C260" s="128">
        <f t="shared" si="3"/>
        <v>6.7400000000000002E-2</v>
      </c>
    </row>
    <row r="261" spans="1:3" x14ac:dyDescent="0.25">
      <c r="A261" s="129">
        <v>27030</v>
      </c>
      <c r="B261" s="130">
        <v>6.99</v>
      </c>
      <c r="C261" s="128">
        <f t="shared" si="3"/>
        <v>6.9900000000000004E-2</v>
      </c>
    </row>
    <row r="262" spans="1:3" x14ac:dyDescent="0.25">
      <c r="A262" s="129">
        <v>27061</v>
      </c>
      <c r="B262" s="130">
        <v>6.96</v>
      </c>
      <c r="C262" s="128">
        <f t="shared" si="3"/>
        <v>6.9599999999999995E-2</v>
      </c>
    </row>
    <row r="263" spans="1:3" x14ac:dyDescent="0.25">
      <c r="A263" s="129">
        <v>27089</v>
      </c>
      <c r="B263" s="130">
        <v>7.21</v>
      </c>
      <c r="C263" s="128">
        <f t="shared" si="3"/>
        <v>7.2099999999999997E-2</v>
      </c>
    </row>
    <row r="264" spans="1:3" x14ac:dyDescent="0.25">
      <c r="A264" s="129">
        <v>27120</v>
      </c>
      <c r="B264" s="130">
        <v>7.51</v>
      </c>
      <c r="C264" s="128">
        <f t="shared" si="3"/>
        <v>7.51E-2</v>
      </c>
    </row>
    <row r="265" spans="1:3" x14ac:dyDescent="0.25">
      <c r="A265" s="129">
        <v>27150</v>
      </c>
      <c r="B265" s="130">
        <v>7.58</v>
      </c>
      <c r="C265" s="128">
        <f t="shared" si="3"/>
        <v>7.5800000000000006E-2</v>
      </c>
    </row>
    <row r="266" spans="1:3" x14ac:dyDescent="0.25">
      <c r="A266" s="129">
        <v>27181</v>
      </c>
      <c r="B266" s="130">
        <v>7.54</v>
      </c>
      <c r="C266" s="128">
        <f t="shared" si="3"/>
        <v>7.5399999999999995E-2</v>
      </c>
    </row>
    <row r="267" spans="1:3" x14ac:dyDescent="0.25">
      <c r="A267" s="129">
        <v>27211</v>
      </c>
      <c r="B267" s="130">
        <v>7.81</v>
      </c>
      <c r="C267" s="128">
        <f t="shared" si="3"/>
        <v>7.8100000000000003E-2</v>
      </c>
    </row>
    <row r="268" spans="1:3" x14ac:dyDescent="0.25">
      <c r="A268" s="129">
        <v>27242</v>
      </c>
      <c r="B268" s="130">
        <v>8.0399999999999991</v>
      </c>
      <c r="C268" s="128">
        <f t="shared" si="3"/>
        <v>8.0399999999999985E-2</v>
      </c>
    </row>
    <row r="269" spans="1:3" x14ac:dyDescent="0.25">
      <c r="A269" s="129">
        <v>27273</v>
      </c>
      <c r="B269" s="130">
        <v>8.0399999999999991</v>
      </c>
      <c r="C269" s="128">
        <f t="shared" ref="C269:C332" si="4">B269/100</f>
        <v>8.0399999999999985E-2</v>
      </c>
    </row>
    <row r="270" spans="1:3" x14ac:dyDescent="0.25">
      <c r="A270" s="129">
        <v>27303</v>
      </c>
      <c r="B270" s="130">
        <v>7.9</v>
      </c>
      <c r="C270" s="128">
        <f t="shared" si="4"/>
        <v>7.9000000000000001E-2</v>
      </c>
    </row>
    <row r="271" spans="1:3" x14ac:dyDescent="0.25">
      <c r="A271" s="129">
        <v>27334</v>
      </c>
      <c r="B271" s="130">
        <v>7.68</v>
      </c>
      <c r="C271" s="128">
        <f t="shared" si="4"/>
        <v>7.6799999999999993E-2</v>
      </c>
    </row>
    <row r="272" spans="1:3" x14ac:dyDescent="0.25">
      <c r="A272" s="129">
        <v>27364</v>
      </c>
      <c r="B272" s="130">
        <v>7.43</v>
      </c>
      <c r="C272" s="128">
        <f t="shared" si="4"/>
        <v>7.4299999999999991E-2</v>
      </c>
    </row>
    <row r="273" spans="1:3" x14ac:dyDescent="0.25">
      <c r="A273" s="129">
        <v>27395</v>
      </c>
      <c r="B273" s="130">
        <v>7.5</v>
      </c>
      <c r="C273" s="128">
        <f t="shared" si="4"/>
        <v>7.4999999999999997E-2</v>
      </c>
    </row>
    <row r="274" spans="1:3" x14ac:dyDescent="0.25">
      <c r="A274" s="129">
        <v>27426</v>
      </c>
      <c r="B274" s="130">
        <v>7.39</v>
      </c>
      <c r="C274" s="128">
        <f t="shared" si="4"/>
        <v>7.3899999999999993E-2</v>
      </c>
    </row>
    <row r="275" spans="1:3" x14ac:dyDescent="0.25">
      <c r="A275" s="129">
        <v>27454</v>
      </c>
      <c r="B275" s="130">
        <v>7.73</v>
      </c>
      <c r="C275" s="128">
        <f t="shared" si="4"/>
        <v>7.7300000000000008E-2</v>
      </c>
    </row>
    <row r="276" spans="1:3" x14ac:dyDescent="0.25">
      <c r="A276" s="129">
        <v>27485</v>
      </c>
      <c r="B276" s="130">
        <v>8.23</v>
      </c>
      <c r="C276" s="128">
        <f t="shared" si="4"/>
        <v>8.2299999999999998E-2</v>
      </c>
    </row>
    <row r="277" spans="1:3" x14ac:dyDescent="0.25">
      <c r="A277" s="129">
        <v>27515</v>
      </c>
      <c r="B277" s="130">
        <v>8.06</v>
      </c>
      <c r="C277" s="128">
        <f t="shared" si="4"/>
        <v>8.0600000000000005E-2</v>
      </c>
    </row>
    <row r="278" spans="1:3" x14ac:dyDescent="0.25">
      <c r="A278" s="129">
        <v>27546</v>
      </c>
      <c r="B278" s="130">
        <v>7.86</v>
      </c>
      <c r="C278" s="128">
        <f t="shared" si="4"/>
        <v>7.8600000000000003E-2</v>
      </c>
    </row>
    <row r="279" spans="1:3" x14ac:dyDescent="0.25">
      <c r="A279" s="129">
        <v>27576</v>
      </c>
      <c r="B279" s="130">
        <v>8.06</v>
      </c>
      <c r="C279" s="128">
        <f t="shared" si="4"/>
        <v>8.0600000000000005E-2</v>
      </c>
    </row>
    <row r="280" spans="1:3" x14ac:dyDescent="0.25">
      <c r="A280" s="129">
        <v>27607</v>
      </c>
      <c r="B280" s="130">
        <v>8.4</v>
      </c>
      <c r="C280" s="128">
        <f t="shared" si="4"/>
        <v>8.4000000000000005E-2</v>
      </c>
    </row>
    <row r="281" spans="1:3" x14ac:dyDescent="0.25">
      <c r="A281" s="129">
        <v>27638</v>
      </c>
      <c r="B281" s="130">
        <v>8.43</v>
      </c>
      <c r="C281" s="128">
        <f t="shared" si="4"/>
        <v>8.43E-2</v>
      </c>
    </row>
    <row r="282" spans="1:3" x14ac:dyDescent="0.25">
      <c r="A282" s="129">
        <v>27668</v>
      </c>
      <c r="B282" s="130">
        <v>8.14</v>
      </c>
      <c r="C282" s="128">
        <f t="shared" si="4"/>
        <v>8.14E-2</v>
      </c>
    </row>
    <row r="283" spans="1:3" x14ac:dyDescent="0.25">
      <c r="A283" s="129">
        <v>27699</v>
      </c>
      <c r="B283" s="130">
        <v>8.0500000000000007</v>
      </c>
      <c r="C283" s="128">
        <f t="shared" si="4"/>
        <v>8.0500000000000002E-2</v>
      </c>
    </row>
    <row r="284" spans="1:3" x14ac:dyDescent="0.25">
      <c r="A284" s="129">
        <v>27729</v>
      </c>
      <c r="B284" s="130">
        <v>8</v>
      </c>
      <c r="C284" s="128">
        <f t="shared" si="4"/>
        <v>0.08</v>
      </c>
    </row>
    <row r="285" spans="1:3" x14ac:dyDescent="0.25">
      <c r="A285" s="129">
        <v>27760</v>
      </c>
      <c r="B285" s="130">
        <v>7.74</v>
      </c>
      <c r="C285" s="128">
        <f t="shared" si="4"/>
        <v>7.7399999999999997E-2</v>
      </c>
    </row>
    <row r="286" spans="1:3" x14ac:dyDescent="0.25">
      <c r="A286" s="129">
        <v>27791</v>
      </c>
      <c r="B286" s="130">
        <v>7.79</v>
      </c>
      <c r="C286" s="128">
        <f t="shared" si="4"/>
        <v>7.7899999999999997E-2</v>
      </c>
    </row>
    <row r="287" spans="1:3" x14ac:dyDescent="0.25">
      <c r="A287" s="129">
        <v>27820</v>
      </c>
      <c r="B287" s="130">
        <v>7.73</v>
      </c>
      <c r="C287" s="128">
        <f t="shared" si="4"/>
        <v>7.7300000000000008E-2</v>
      </c>
    </row>
    <row r="288" spans="1:3" x14ac:dyDescent="0.25">
      <c r="A288" s="129">
        <v>27851</v>
      </c>
      <c r="B288" s="130">
        <v>7.56</v>
      </c>
      <c r="C288" s="128">
        <f t="shared" si="4"/>
        <v>7.5600000000000001E-2</v>
      </c>
    </row>
    <row r="289" spans="1:3" x14ac:dyDescent="0.25">
      <c r="A289" s="129">
        <v>27881</v>
      </c>
      <c r="B289" s="130">
        <v>7.9</v>
      </c>
      <c r="C289" s="128">
        <f t="shared" si="4"/>
        <v>7.9000000000000001E-2</v>
      </c>
    </row>
    <row r="290" spans="1:3" x14ac:dyDescent="0.25">
      <c r="A290" s="129">
        <v>27912</v>
      </c>
      <c r="B290" s="130">
        <v>7.86</v>
      </c>
      <c r="C290" s="128">
        <f t="shared" si="4"/>
        <v>7.8600000000000003E-2</v>
      </c>
    </row>
    <row r="291" spans="1:3" x14ac:dyDescent="0.25">
      <c r="A291" s="129">
        <v>27942</v>
      </c>
      <c r="B291" s="130">
        <v>7.83</v>
      </c>
      <c r="C291" s="128">
        <f t="shared" si="4"/>
        <v>7.8299999999999995E-2</v>
      </c>
    </row>
    <row r="292" spans="1:3" x14ac:dyDescent="0.25">
      <c r="A292" s="129">
        <v>27973</v>
      </c>
      <c r="B292" s="130">
        <v>7.77</v>
      </c>
      <c r="C292" s="128">
        <f t="shared" si="4"/>
        <v>7.7699999999999991E-2</v>
      </c>
    </row>
    <row r="293" spans="1:3" x14ac:dyDescent="0.25">
      <c r="A293" s="129">
        <v>28004</v>
      </c>
      <c r="B293" s="130">
        <v>7.59</v>
      </c>
      <c r="C293" s="128">
        <f t="shared" si="4"/>
        <v>7.5899999999999995E-2</v>
      </c>
    </row>
    <row r="294" spans="1:3" x14ac:dyDescent="0.25">
      <c r="A294" s="129">
        <v>28034</v>
      </c>
      <c r="B294" s="130">
        <v>7.41</v>
      </c>
      <c r="C294" s="128">
        <f t="shared" si="4"/>
        <v>7.4099999999999999E-2</v>
      </c>
    </row>
    <row r="295" spans="1:3" x14ac:dyDescent="0.25">
      <c r="A295" s="129">
        <v>28065</v>
      </c>
      <c r="B295" s="130">
        <v>7.29</v>
      </c>
      <c r="C295" s="128">
        <f t="shared" si="4"/>
        <v>7.2900000000000006E-2</v>
      </c>
    </row>
    <row r="296" spans="1:3" x14ac:dyDescent="0.25">
      <c r="A296" s="129">
        <v>28095</v>
      </c>
      <c r="B296" s="130">
        <v>6.87</v>
      </c>
      <c r="C296" s="128">
        <f t="shared" si="4"/>
        <v>6.8699999999999997E-2</v>
      </c>
    </row>
    <row r="297" spans="1:3" x14ac:dyDescent="0.25">
      <c r="A297" s="129">
        <v>28126</v>
      </c>
      <c r="B297" s="130">
        <v>7.21</v>
      </c>
      <c r="C297" s="128">
        <f t="shared" si="4"/>
        <v>7.2099999999999997E-2</v>
      </c>
    </row>
    <row r="298" spans="1:3" x14ac:dyDescent="0.25">
      <c r="A298" s="129">
        <v>28157</v>
      </c>
      <c r="B298" s="130">
        <v>7.39</v>
      </c>
      <c r="C298" s="128">
        <f t="shared" si="4"/>
        <v>7.3899999999999993E-2</v>
      </c>
    </row>
    <row r="299" spans="1:3" x14ac:dyDescent="0.25">
      <c r="A299" s="129">
        <v>28185</v>
      </c>
      <c r="B299" s="130">
        <v>7.46</v>
      </c>
      <c r="C299" s="128">
        <f t="shared" si="4"/>
        <v>7.46E-2</v>
      </c>
    </row>
    <row r="300" spans="1:3" x14ac:dyDescent="0.25">
      <c r="A300" s="129">
        <v>28216</v>
      </c>
      <c r="B300" s="130">
        <v>7.37</v>
      </c>
      <c r="C300" s="128">
        <f t="shared" si="4"/>
        <v>7.3700000000000002E-2</v>
      </c>
    </row>
    <row r="301" spans="1:3" x14ac:dyDescent="0.25">
      <c r="A301" s="129">
        <v>28246</v>
      </c>
      <c r="B301" s="130">
        <v>7.46</v>
      </c>
      <c r="C301" s="128">
        <f t="shared" si="4"/>
        <v>7.46E-2</v>
      </c>
    </row>
    <row r="302" spans="1:3" x14ac:dyDescent="0.25">
      <c r="A302" s="129">
        <v>28277</v>
      </c>
      <c r="B302" s="130">
        <v>7.28</v>
      </c>
      <c r="C302" s="128">
        <f t="shared" si="4"/>
        <v>7.2800000000000004E-2</v>
      </c>
    </row>
    <row r="303" spans="1:3" x14ac:dyDescent="0.25">
      <c r="A303" s="129">
        <v>28307</v>
      </c>
      <c r="B303" s="130">
        <v>7.33</v>
      </c>
      <c r="C303" s="128">
        <f t="shared" si="4"/>
        <v>7.3300000000000004E-2</v>
      </c>
    </row>
    <row r="304" spans="1:3" x14ac:dyDescent="0.25">
      <c r="A304" s="129">
        <v>28338</v>
      </c>
      <c r="B304" s="130">
        <v>7.4</v>
      </c>
      <c r="C304" s="128">
        <f t="shared" si="4"/>
        <v>7.400000000000001E-2</v>
      </c>
    </row>
    <row r="305" spans="1:3" x14ac:dyDescent="0.25">
      <c r="A305" s="129">
        <v>28369</v>
      </c>
      <c r="B305" s="130">
        <v>7.34</v>
      </c>
      <c r="C305" s="128">
        <f t="shared" si="4"/>
        <v>7.3399999999999993E-2</v>
      </c>
    </row>
    <row r="306" spans="1:3" x14ac:dyDescent="0.25">
      <c r="A306" s="129">
        <v>28399</v>
      </c>
      <c r="B306" s="130">
        <v>7.52</v>
      </c>
      <c r="C306" s="128">
        <f t="shared" si="4"/>
        <v>7.5199999999999989E-2</v>
      </c>
    </row>
    <row r="307" spans="1:3" x14ac:dyDescent="0.25">
      <c r="A307" s="129">
        <v>28430</v>
      </c>
      <c r="B307" s="130">
        <v>7.58</v>
      </c>
      <c r="C307" s="128">
        <f t="shared" si="4"/>
        <v>7.5800000000000006E-2</v>
      </c>
    </row>
    <row r="308" spans="1:3" x14ac:dyDescent="0.25">
      <c r="A308" s="129">
        <v>28460</v>
      </c>
      <c r="B308" s="130">
        <v>7.69</v>
      </c>
      <c r="C308" s="128">
        <f t="shared" si="4"/>
        <v>7.690000000000001E-2</v>
      </c>
    </row>
    <row r="309" spans="1:3" x14ac:dyDescent="0.25">
      <c r="A309" s="129">
        <v>28491</v>
      </c>
      <c r="B309" s="130">
        <v>7.96</v>
      </c>
      <c r="C309" s="128">
        <f t="shared" si="4"/>
        <v>7.9600000000000004E-2</v>
      </c>
    </row>
    <row r="310" spans="1:3" x14ac:dyDescent="0.25">
      <c r="A310" s="129">
        <v>28522</v>
      </c>
      <c r="B310" s="130">
        <v>8.0299999999999994</v>
      </c>
      <c r="C310" s="128">
        <f t="shared" si="4"/>
        <v>8.0299999999999996E-2</v>
      </c>
    </row>
    <row r="311" spans="1:3" x14ac:dyDescent="0.25">
      <c r="A311" s="129">
        <v>28550</v>
      </c>
      <c r="B311" s="130">
        <v>8.0399999999999991</v>
      </c>
      <c r="C311" s="128">
        <f t="shared" si="4"/>
        <v>8.0399999999999985E-2</v>
      </c>
    </row>
    <row r="312" spans="1:3" x14ac:dyDescent="0.25">
      <c r="A312" s="129">
        <v>28581</v>
      </c>
      <c r="B312" s="130">
        <v>8.15</v>
      </c>
      <c r="C312" s="128">
        <f t="shared" si="4"/>
        <v>8.1500000000000003E-2</v>
      </c>
    </row>
    <row r="313" spans="1:3" x14ac:dyDescent="0.25">
      <c r="A313" s="129">
        <v>28611</v>
      </c>
      <c r="B313" s="130">
        <v>8.35</v>
      </c>
      <c r="C313" s="128">
        <f t="shared" si="4"/>
        <v>8.3499999999999991E-2</v>
      </c>
    </row>
    <row r="314" spans="1:3" x14ac:dyDescent="0.25">
      <c r="A314" s="129">
        <v>28642</v>
      </c>
      <c r="B314" s="130">
        <v>8.4600000000000009</v>
      </c>
      <c r="C314" s="128">
        <f t="shared" si="4"/>
        <v>8.4600000000000009E-2</v>
      </c>
    </row>
    <row r="315" spans="1:3" x14ac:dyDescent="0.25">
      <c r="A315" s="129">
        <v>28672</v>
      </c>
      <c r="B315" s="130">
        <v>8.64</v>
      </c>
      <c r="C315" s="128">
        <f t="shared" si="4"/>
        <v>8.6400000000000005E-2</v>
      </c>
    </row>
    <row r="316" spans="1:3" x14ac:dyDescent="0.25">
      <c r="A316" s="129">
        <v>28703</v>
      </c>
      <c r="B316" s="130">
        <v>8.41</v>
      </c>
      <c r="C316" s="128">
        <f t="shared" si="4"/>
        <v>8.4100000000000008E-2</v>
      </c>
    </row>
    <row r="317" spans="1:3" x14ac:dyDescent="0.25">
      <c r="A317" s="129">
        <v>28734</v>
      </c>
      <c r="B317" s="130">
        <v>8.42</v>
      </c>
      <c r="C317" s="128">
        <f t="shared" si="4"/>
        <v>8.4199999999999997E-2</v>
      </c>
    </row>
    <row r="318" spans="1:3" x14ac:dyDescent="0.25">
      <c r="A318" s="129">
        <v>28764</v>
      </c>
      <c r="B318" s="130">
        <v>8.64</v>
      </c>
      <c r="C318" s="128">
        <f t="shared" si="4"/>
        <v>8.6400000000000005E-2</v>
      </c>
    </row>
    <row r="319" spans="1:3" x14ac:dyDescent="0.25">
      <c r="A319" s="129">
        <v>28795</v>
      </c>
      <c r="B319" s="130">
        <v>8.81</v>
      </c>
      <c r="C319" s="128">
        <f t="shared" si="4"/>
        <v>8.8100000000000012E-2</v>
      </c>
    </row>
    <row r="320" spans="1:3" x14ac:dyDescent="0.25">
      <c r="A320" s="129">
        <v>28825</v>
      </c>
      <c r="B320" s="130">
        <v>9.01</v>
      </c>
      <c r="C320" s="128">
        <f t="shared" si="4"/>
        <v>9.01E-2</v>
      </c>
    </row>
    <row r="321" spans="1:3" x14ac:dyDescent="0.25">
      <c r="A321" s="129">
        <v>28856</v>
      </c>
      <c r="B321" s="130">
        <v>9.1</v>
      </c>
      <c r="C321" s="128">
        <f t="shared" si="4"/>
        <v>9.0999999999999998E-2</v>
      </c>
    </row>
    <row r="322" spans="1:3" x14ac:dyDescent="0.25">
      <c r="A322" s="129">
        <v>28887</v>
      </c>
      <c r="B322" s="130">
        <v>9.1</v>
      </c>
      <c r="C322" s="128">
        <f t="shared" si="4"/>
        <v>9.0999999999999998E-2</v>
      </c>
    </row>
    <row r="323" spans="1:3" x14ac:dyDescent="0.25">
      <c r="A323" s="129">
        <v>28915</v>
      </c>
      <c r="B323" s="130">
        <v>9.1199999999999992</v>
      </c>
      <c r="C323" s="128">
        <f t="shared" si="4"/>
        <v>9.1199999999999989E-2</v>
      </c>
    </row>
    <row r="324" spans="1:3" x14ac:dyDescent="0.25">
      <c r="A324" s="129">
        <v>28946</v>
      </c>
      <c r="B324" s="130">
        <v>9.18</v>
      </c>
      <c r="C324" s="128">
        <f t="shared" si="4"/>
        <v>9.1799999999999993E-2</v>
      </c>
    </row>
    <row r="325" spans="1:3" x14ac:dyDescent="0.25">
      <c r="A325" s="129">
        <v>28976</v>
      </c>
      <c r="B325" s="130">
        <v>9.25</v>
      </c>
      <c r="C325" s="128">
        <f t="shared" si="4"/>
        <v>9.2499999999999999E-2</v>
      </c>
    </row>
    <row r="326" spans="1:3" x14ac:dyDescent="0.25">
      <c r="A326" s="129">
        <v>29007</v>
      </c>
      <c r="B326" s="130">
        <v>8.91</v>
      </c>
      <c r="C326" s="128">
        <f t="shared" si="4"/>
        <v>8.9099999999999999E-2</v>
      </c>
    </row>
    <row r="327" spans="1:3" x14ac:dyDescent="0.25">
      <c r="A327" s="129">
        <v>29037</v>
      </c>
      <c r="B327" s="130">
        <v>8.9499999999999993</v>
      </c>
      <c r="C327" s="128">
        <f t="shared" si="4"/>
        <v>8.9499999999999996E-2</v>
      </c>
    </row>
    <row r="328" spans="1:3" x14ac:dyDescent="0.25">
      <c r="A328" s="129">
        <v>29068</v>
      </c>
      <c r="B328" s="130">
        <v>9.0299999999999994</v>
      </c>
      <c r="C328" s="128">
        <f t="shared" si="4"/>
        <v>9.0299999999999991E-2</v>
      </c>
    </row>
    <row r="329" spans="1:3" x14ac:dyDescent="0.25">
      <c r="A329" s="129">
        <v>29099</v>
      </c>
      <c r="B329" s="130">
        <v>9.33</v>
      </c>
      <c r="C329" s="128">
        <f t="shared" si="4"/>
        <v>9.3299999999999994E-2</v>
      </c>
    </row>
    <row r="330" spans="1:3" x14ac:dyDescent="0.25">
      <c r="A330" s="129">
        <v>29129</v>
      </c>
      <c r="B330" s="130">
        <v>10.3</v>
      </c>
      <c r="C330" s="128">
        <f t="shared" si="4"/>
        <v>0.10300000000000001</v>
      </c>
    </row>
    <row r="331" spans="1:3" x14ac:dyDescent="0.25">
      <c r="A331" s="129">
        <v>29160</v>
      </c>
      <c r="B331" s="130">
        <v>10.65</v>
      </c>
      <c r="C331" s="128">
        <f t="shared" si="4"/>
        <v>0.1065</v>
      </c>
    </row>
    <row r="332" spans="1:3" x14ac:dyDescent="0.25">
      <c r="A332" s="129">
        <v>29190</v>
      </c>
      <c r="B332" s="130">
        <v>10.39</v>
      </c>
      <c r="C332" s="128">
        <f t="shared" si="4"/>
        <v>0.10390000000000001</v>
      </c>
    </row>
    <row r="333" spans="1:3" x14ac:dyDescent="0.25">
      <c r="A333" s="129">
        <v>29221</v>
      </c>
      <c r="B333" s="130">
        <v>10.8</v>
      </c>
      <c r="C333" s="128">
        <f t="shared" ref="C333:C396" si="5">B333/100</f>
        <v>0.10800000000000001</v>
      </c>
    </row>
    <row r="334" spans="1:3" x14ac:dyDescent="0.25">
      <c r="A334" s="129">
        <v>29252</v>
      </c>
      <c r="B334" s="130">
        <v>12.41</v>
      </c>
      <c r="C334" s="128">
        <f t="shared" si="5"/>
        <v>0.1241</v>
      </c>
    </row>
    <row r="335" spans="1:3" x14ac:dyDescent="0.25">
      <c r="A335" s="129">
        <v>29281</v>
      </c>
      <c r="B335" s="130">
        <v>12.75</v>
      </c>
      <c r="C335" s="128">
        <f t="shared" si="5"/>
        <v>0.1275</v>
      </c>
    </row>
    <row r="336" spans="1:3" x14ac:dyDescent="0.25">
      <c r="A336" s="129">
        <v>29312</v>
      </c>
      <c r="B336" s="130">
        <v>11.47</v>
      </c>
      <c r="C336" s="128">
        <f t="shared" si="5"/>
        <v>0.11470000000000001</v>
      </c>
    </row>
    <row r="337" spans="1:3" x14ac:dyDescent="0.25">
      <c r="A337" s="129">
        <v>29342</v>
      </c>
      <c r="B337" s="130">
        <v>10.18</v>
      </c>
      <c r="C337" s="128">
        <f t="shared" si="5"/>
        <v>0.1018</v>
      </c>
    </row>
    <row r="338" spans="1:3" x14ac:dyDescent="0.25">
      <c r="A338" s="129">
        <v>29373</v>
      </c>
      <c r="B338" s="130">
        <v>9.7799999999999994</v>
      </c>
      <c r="C338" s="128">
        <f t="shared" si="5"/>
        <v>9.7799999999999998E-2</v>
      </c>
    </row>
    <row r="339" spans="1:3" x14ac:dyDescent="0.25">
      <c r="A339" s="129">
        <v>29403</v>
      </c>
      <c r="B339" s="130">
        <v>10.25</v>
      </c>
      <c r="C339" s="128">
        <f t="shared" si="5"/>
        <v>0.10249999999999999</v>
      </c>
    </row>
    <row r="340" spans="1:3" x14ac:dyDescent="0.25">
      <c r="A340" s="129">
        <v>29434</v>
      </c>
      <c r="B340" s="130">
        <v>11.1</v>
      </c>
      <c r="C340" s="128">
        <f t="shared" si="5"/>
        <v>0.111</v>
      </c>
    </row>
    <row r="341" spans="1:3" x14ac:dyDescent="0.25">
      <c r="A341" s="129">
        <v>29465</v>
      </c>
      <c r="B341" s="130">
        <v>11.51</v>
      </c>
      <c r="C341" s="128">
        <f t="shared" si="5"/>
        <v>0.11509999999999999</v>
      </c>
    </row>
    <row r="342" spans="1:3" x14ac:dyDescent="0.25">
      <c r="A342" s="129">
        <v>29495</v>
      </c>
      <c r="B342" s="130">
        <v>11.75</v>
      </c>
      <c r="C342" s="128">
        <f t="shared" si="5"/>
        <v>0.11749999999999999</v>
      </c>
    </row>
    <row r="343" spans="1:3" x14ac:dyDescent="0.25">
      <c r="A343" s="129">
        <v>29526</v>
      </c>
      <c r="B343" s="130">
        <v>12.68</v>
      </c>
      <c r="C343" s="128">
        <f t="shared" si="5"/>
        <v>0.1268</v>
      </c>
    </row>
    <row r="344" spans="1:3" x14ac:dyDescent="0.25">
      <c r="A344" s="129">
        <v>29556</v>
      </c>
      <c r="B344" s="130">
        <v>12.84</v>
      </c>
      <c r="C344" s="128">
        <f t="shared" si="5"/>
        <v>0.12839999999999999</v>
      </c>
    </row>
    <row r="345" spans="1:3" x14ac:dyDescent="0.25">
      <c r="A345" s="129">
        <v>29587</v>
      </c>
      <c r="B345" s="130">
        <v>12.57</v>
      </c>
      <c r="C345" s="128">
        <f t="shared" si="5"/>
        <v>0.12570000000000001</v>
      </c>
    </row>
    <row r="346" spans="1:3" x14ac:dyDescent="0.25">
      <c r="A346" s="129">
        <v>29618</v>
      </c>
      <c r="B346" s="130">
        <v>13.19</v>
      </c>
      <c r="C346" s="128">
        <f t="shared" si="5"/>
        <v>0.13189999999999999</v>
      </c>
    </row>
    <row r="347" spans="1:3" x14ac:dyDescent="0.25">
      <c r="A347" s="129">
        <v>29646</v>
      </c>
      <c r="B347" s="130">
        <v>13.12</v>
      </c>
      <c r="C347" s="128">
        <f t="shared" si="5"/>
        <v>0.13119999999999998</v>
      </c>
    </row>
    <row r="348" spans="1:3" x14ac:dyDescent="0.25">
      <c r="A348" s="129">
        <v>29677</v>
      </c>
      <c r="B348" s="130">
        <v>13.68</v>
      </c>
      <c r="C348" s="128">
        <f t="shared" si="5"/>
        <v>0.1368</v>
      </c>
    </row>
    <row r="349" spans="1:3" x14ac:dyDescent="0.25">
      <c r="A349" s="129">
        <v>29707</v>
      </c>
      <c r="B349" s="130">
        <v>14.1</v>
      </c>
      <c r="C349" s="128">
        <f t="shared" si="5"/>
        <v>0.14099999999999999</v>
      </c>
    </row>
    <row r="350" spans="1:3" x14ac:dyDescent="0.25">
      <c r="A350" s="129">
        <v>29738</v>
      </c>
      <c r="B350" s="130">
        <v>13.47</v>
      </c>
      <c r="C350" s="128">
        <f t="shared" si="5"/>
        <v>0.13470000000000001</v>
      </c>
    </row>
    <row r="351" spans="1:3" x14ac:dyDescent="0.25">
      <c r="A351" s="129">
        <v>29768</v>
      </c>
      <c r="B351" s="130">
        <v>14.28</v>
      </c>
      <c r="C351" s="128">
        <f t="shared" si="5"/>
        <v>0.14279999999999998</v>
      </c>
    </row>
    <row r="352" spans="1:3" x14ac:dyDescent="0.25">
      <c r="A352" s="129">
        <v>29799</v>
      </c>
      <c r="B352" s="130">
        <v>14.94</v>
      </c>
      <c r="C352" s="128">
        <f t="shared" si="5"/>
        <v>0.14940000000000001</v>
      </c>
    </row>
    <row r="353" spans="1:3" x14ac:dyDescent="0.25">
      <c r="A353" s="129">
        <v>29830</v>
      </c>
      <c r="B353" s="130">
        <v>15.32</v>
      </c>
      <c r="C353" s="128">
        <f t="shared" si="5"/>
        <v>0.1532</v>
      </c>
    </row>
    <row r="354" spans="1:3" x14ac:dyDescent="0.25">
      <c r="A354" s="129">
        <v>29860</v>
      </c>
      <c r="B354" s="130">
        <v>15.15</v>
      </c>
      <c r="C354" s="128">
        <f t="shared" si="5"/>
        <v>0.1515</v>
      </c>
    </row>
    <row r="355" spans="1:3" x14ac:dyDescent="0.25">
      <c r="A355" s="129">
        <v>29891</v>
      </c>
      <c r="B355" s="130">
        <v>13.39</v>
      </c>
      <c r="C355" s="128">
        <f t="shared" si="5"/>
        <v>0.13390000000000002</v>
      </c>
    </row>
    <row r="356" spans="1:3" x14ac:dyDescent="0.25">
      <c r="A356" s="129">
        <v>29921</v>
      </c>
      <c r="B356" s="130">
        <v>13.72</v>
      </c>
      <c r="C356" s="128">
        <f t="shared" si="5"/>
        <v>0.13720000000000002</v>
      </c>
    </row>
    <row r="357" spans="1:3" x14ac:dyDescent="0.25">
      <c r="A357" s="129">
        <v>29952</v>
      </c>
      <c r="B357" s="130">
        <v>14.59</v>
      </c>
      <c r="C357" s="128">
        <f t="shared" si="5"/>
        <v>0.1459</v>
      </c>
    </row>
    <row r="358" spans="1:3" x14ac:dyDescent="0.25">
      <c r="A358" s="129">
        <v>29983</v>
      </c>
      <c r="B358" s="130">
        <v>14.43</v>
      </c>
      <c r="C358" s="128">
        <f t="shared" si="5"/>
        <v>0.14429999999999998</v>
      </c>
    </row>
    <row r="359" spans="1:3" x14ac:dyDescent="0.25">
      <c r="A359" s="129">
        <v>30011</v>
      </c>
      <c r="B359" s="130">
        <v>13.86</v>
      </c>
      <c r="C359" s="128">
        <f t="shared" si="5"/>
        <v>0.1386</v>
      </c>
    </row>
    <row r="360" spans="1:3" x14ac:dyDescent="0.25">
      <c r="A360" s="129">
        <v>30042</v>
      </c>
      <c r="B360" s="130">
        <v>13.87</v>
      </c>
      <c r="C360" s="128">
        <f t="shared" si="5"/>
        <v>0.13869999999999999</v>
      </c>
    </row>
    <row r="361" spans="1:3" x14ac:dyDescent="0.25">
      <c r="A361" s="129">
        <v>30072</v>
      </c>
      <c r="B361" s="130">
        <v>13.62</v>
      </c>
      <c r="C361" s="128">
        <f t="shared" si="5"/>
        <v>0.13619999999999999</v>
      </c>
    </row>
    <row r="362" spans="1:3" x14ac:dyDescent="0.25">
      <c r="A362" s="129">
        <v>30103</v>
      </c>
      <c r="B362" s="130">
        <v>14.3</v>
      </c>
      <c r="C362" s="128">
        <f t="shared" si="5"/>
        <v>0.14300000000000002</v>
      </c>
    </row>
    <row r="363" spans="1:3" x14ac:dyDescent="0.25">
      <c r="A363" s="129">
        <v>30133</v>
      </c>
      <c r="B363" s="130">
        <v>13.95</v>
      </c>
      <c r="C363" s="128">
        <f t="shared" si="5"/>
        <v>0.13949999999999999</v>
      </c>
    </row>
    <row r="364" spans="1:3" x14ac:dyDescent="0.25">
      <c r="A364" s="129">
        <v>30164</v>
      </c>
      <c r="B364" s="130">
        <v>13.06</v>
      </c>
      <c r="C364" s="128">
        <f t="shared" si="5"/>
        <v>0.13059999999999999</v>
      </c>
    </row>
    <row r="365" spans="1:3" x14ac:dyDescent="0.25">
      <c r="A365" s="129">
        <v>30195</v>
      </c>
      <c r="B365" s="130">
        <v>12.34</v>
      </c>
      <c r="C365" s="128">
        <f t="shared" si="5"/>
        <v>0.1234</v>
      </c>
    </row>
    <row r="366" spans="1:3" x14ac:dyDescent="0.25">
      <c r="A366" s="129">
        <v>30225</v>
      </c>
      <c r="B366" s="130">
        <v>10.91</v>
      </c>
      <c r="C366" s="128">
        <f t="shared" si="5"/>
        <v>0.1091</v>
      </c>
    </row>
    <row r="367" spans="1:3" x14ac:dyDescent="0.25">
      <c r="A367" s="129">
        <v>30256</v>
      </c>
      <c r="B367" s="130">
        <v>10.55</v>
      </c>
      <c r="C367" s="128">
        <f t="shared" si="5"/>
        <v>0.10550000000000001</v>
      </c>
    </row>
    <row r="368" spans="1:3" x14ac:dyDescent="0.25">
      <c r="A368" s="129">
        <v>30286</v>
      </c>
      <c r="B368" s="130">
        <v>10.54</v>
      </c>
      <c r="C368" s="128">
        <f t="shared" si="5"/>
        <v>0.10539999999999999</v>
      </c>
    </row>
    <row r="369" spans="1:3" x14ac:dyDescent="0.25">
      <c r="A369" s="129">
        <v>30317</v>
      </c>
      <c r="B369" s="130">
        <v>10.46</v>
      </c>
      <c r="C369" s="128">
        <f t="shared" si="5"/>
        <v>0.10460000000000001</v>
      </c>
    </row>
    <row r="370" spans="1:3" x14ac:dyDescent="0.25">
      <c r="A370" s="129">
        <v>30348</v>
      </c>
      <c r="B370" s="130">
        <v>10.72</v>
      </c>
      <c r="C370" s="128">
        <f t="shared" si="5"/>
        <v>0.1072</v>
      </c>
    </row>
    <row r="371" spans="1:3" x14ac:dyDescent="0.25">
      <c r="A371" s="129">
        <v>30376</v>
      </c>
      <c r="B371" s="130">
        <v>10.51</v>
      </c>
      <c r="C371" s="128">
        <f t="shared" si="5"/>
        <v>0.1051</v>
      </c>
    </row>
    <row r="372" spans="1:3" x14ac:dyDescent="0.25">
      <c r="A372" s="129">
        <v>30407</v>
      </c>
      <c r="B372" s="130">
        <v>10.4</v>
      </c>
      <c r="C372" s="128">
        <f t="shared" si="5"/>
        <v>0.10400000000000001</v>
      </c>
    </row>
    <row r="373" spans="1:3" x14ac:dyDescent="0.25">
      <c r="A373" s="129">
        <v>30437</v>
      </c>
      <c r="B373" s="130">
        <v>10.38</v>
      </c>
      <c r="C373" s="128">
        <f t="shared" si="5"/>
        <v>0.1038</v>
      </c>
    </row>
    <row r="374" spans="1:3" x14ac:dyDescent="0.25">
      <c r="A374" s="129">
        <v>30468</v>
      </c>
      <c r="B374" s="130">
        <v>10.85</v>
      </c>
      <c r="C374" s="128">
        <f t="shared" si="5"/>
        <v>0.1085</v>
      </c>
    </row>
    <row r="375" spans="1:3" x14ac:dyDescent="0.25">
      <c r="A375" s="129">
        <v>30498</v>
      </c>
      <c r="B375" s="130">
        <v>11.38</v>
      </c>
      <c r="C375" s="128">
        <f t="shared" si="5"/>
        <v>0.11380000000000001</v>
      </c>
    </row>
    <row r="376" spans="1:3" x14ac:dyDescent="0.25">
      <c r="A376" s="129">
        <v>30529</v>
      </c>
      <c r="B376" s="130">
        <v>11.85</v>
      </c>
      <c r="C376" s="128">
        <f t="shared" si="5"/>
        <v>0.11849999999999999</v>
      </c>
    </row>
    <row r="377" spans="1:3" x14ac:dyDescent="0.25">
      <c r="A377" s="129">
        <v>30560</v>
      </c>
      <c r="B377" s="130">
        <v>11.65</v>
      </c>
      <c r="C377" s="128">
        <f t="shared" si="5"/>
        <v>0.11650000000000001</v>
      </c>
    </row>
    <row r="378" spans="1:3" x14ac:dyDescent="0.25">
      <c r="A378" s="129">
        <v>30590</v>
      </c>
      <c r="B378" s="130">
        <v>11.54</v>
      </c>
      <c r="C378" s="128">
        <f t="shared" si="5"/>
        <v>0.11539999999999999</v>
      </c>
    </row>
    <row r="379" spans="1:3" x14ac:dyDescent="0.25">
      <c r="A379" s="129">
        <v>30621</v>
      </c>
      <c r="B379" s="130">
        <v>11.69</v>
      </c>
      <c r="C379" s="128">
        <f t="shared" si="5"/>
        <v>0.11689999999999999</v>
      </c>
    </row>
    <row r="380" spans="1:3" x14ac:dyDescent="0.25">
      <c r="A380" s="129">
        <v>30651</v>
      </c>
      <c r="B380" s="130">
        <v>11.83</v>
      </c>
      <c r="C380" s="128">
        <f t="shared" si="5"/>
        <v>0.1183</v>
      </c>
    </row>
    <row r="381" spans="1:3" x14ac:dyDescent="0.25">
      <c r="A381" s="129">
        <v>30682</v>
      </c>
      <c r="B381" s="130">
        <v>11.67</v>
      </c>
      <c r="C381" s="128">
        <f t="shared" si="5"/>
        <v>0.1167</v>
      </c>
    </row>
    <row r="382" spans="1:3" x14ac:dyDescent="0.25">
      <c r="A382" s="129">
        <v>30713</v>
      </c>
      <c r="B382" s="130">
        <v>11.84</v>
      </c>
      <c r="C382" s="128">
        <f t="shared" si="5"/>
        <v>0.11840000000000001</v>
      </c>
    </row>
    <row r="383" spans="1:3" x14ac:dyDescent="0.25">
      <c r="A383" s="129">
        <v>30742</v>
      </c>
      <c r="B383" s="130">
        <v>12.32</v>
      </c>
      <c r="C383" s="128">
        <f t="shared" si="5"/>
        <v>0.1232</v>
      </c>
    </row>
    <row r="384" spans="1:3" x14ac:dyDescent="0.25">
      <c r="A384" s="129">
        <v>30773</v>
      </c>
      <c r="B384" s="130">
        <v>12.63</v>
      </c>
      <c r="C384" s="128">
        <f t="shared" si="5"/>
        <v>0.1263</v>
      </c>
    </row>
    <row r="385" spans="1:3" x14ac:dyDescent="0.25">
      <c r="A385" s="129">
        <v>30803</v>
      </c>
      <c r="B385" s="130">
        <v>13.41</v>
      </c>
      <c r="C385" s="128">
        <f t="shared" si="5"/>
        <v>0.1341</v>
      </c>
    </row>
    <row r="386" spans="1:3" x14ac:dyDescent="0.25">
      <c r="A386" s="129">
        <v>30834</v>
      </c>
      <c r="B386" s="130">
        <v>13.56</v>
      </c>
      <c r="C386" s="128">
        <f t="shared" si="5"/>
        <v>0.1356</v>
      </c>
    </row>
    <row r="387" spans="1:3" x14ac:dyDescent="0.25">
      <c r="A387" s="129">
        <v>30864</v>
      </c>
      <c r="B387" s="130">
        <v>13.36</v>
      </c>
      <c r="C387" s="128">
        <f t="shared" si="5"/>
        <v>0.1336</v>
      </c>
    </row>
    <row r="388" spans="1:3" x14ac:dyDescent="0.25">
      <c r="A388" s="129">
        <v>30895</v>
      </c>
      <c r="B388" s="130">
        <v>12.72</v>
      </c>
      <c r="C388" s="128">
        <f t="shared" si="5"/>
        <v>0.12720000000000001</v>
      </c>
    </row>
    <row r="389" spans="1:3" x14ac:dyDescent="0.25">
      <c r="A389" s="129">
        <v>30926</v>
      </c>
      <c r="B389" s="130">
        <v>12.52</v>
      </c>
      <c r="C389" s="128">
        <f t="shared" si="5"/>
        <v>0.12520000000000001</v>
      </c>
    </row>
    <row r="390" spans="1:3" x14ac:dyDescent="0.25">
      <c r="A390" s="129">
        <v>30956</v>
      </c>
      <c r="B390" s="130">
        <v>12.16</v>
      </c>
      <c r="C390" s="128">
        <f t="shared" si="5"/>
        <v>0.1216</v>
      </c>
    </row>
    <row r="391" spans="1:3" x14ac:dyDescent="0.25">
      <c r="A391" s="129">
        <v>30987</v>
      </c>
      <c r="B391" s="130">
        <v>11.57</v>
      </c>
      <c r="C391" s="128">
        <f t="shared" si="5"/>
        <v>0.1157</v>
      </c>
    </row>
    <row r="392" spans="1:3" x14ac:dyDescent="0.25">
      <c r="A392" s="129">
        <v>31017</v>
      </c>
      <c r="B392" s="130">
        <v>11.5</v>
      </c>
      <c r="C392" s="128">
        <f t="shared" si="5"/>
        <v>0.115</v>
      </c>
    </row>
    <row r="393" spans="1:3" x14ac:dyDescent="0.25">
      <c r="A393" s="129">
        <v>31048</v>
      </c>
      <c r="B393" s="130">
        <v>11.38</v>
      </c>
      <c r="C393" s="128">
        <f t="shared" si="5"/>
        <v>0.11380000000000001</v>
      </c>
    </row>
    <row r="394" spans="1:3" x14ac:dyDescent="0.25">
      <c r="A394" s="129">
        <v>31079</v>
      </c>
      <c r="B394" s="130">
        <v>11.51</v>
      </c>
      <c r="C394" s="128">
        <f t="shared" si="5"/>
        <v>0.11509999999999999</v>
      </c>
    </row>
    <row r="395" spans="1:3" x14ac:dyDescent="0.25">
      <c r="A395" s="129">
        <v>31107</v>
      </c>
      <c r="B395" s="130">
        <v>11.86</v>
      </c>
      <c r="C395" s="128">
        <f t="shared" si="5"/>
        <v>0.1186</v>
      </c>
    </row>
    <row r="396" spans="1:3" x14ac:dyDescent="0.25">
      <c r="A396" s="129">
        <v>31138</v>
      </c>
      <c r="B396" s="130">
        <v>11.43</v>
      </c>
      <c r="C396" s="128">
        <f t="shared" si="5"/>
        <v>0.1143</v>
      </c>
    </row>
    <row r="397" spans="1:3" x14ac:dyDescent="0.25">
      <c r="A397" s="129">
        <v>31168</v>
      </c>
      <c r="B397" s="130">
        <v>10.85</v>
      </c>
      <c r="C397" s="128">
        <f t="shared" ref="C397:C460" si="6">B397/100</f>
        <v>0.1085</v>
      </c>
    </row>
    <row r="398" spans="1:3" x14ac:dyDescent="0.25">
      <c r="A398" s="129">
        <v>31199</v>
      </c>
      <c r="B398" s="130">
        <v>10.16</v>
      </c>
      <c r="C398" s="128">
        <f t="shared" si="6"/>
        <v>0.1016</v>
      </c>
    </row>
    <row r="399" spans="1:3" x14ac:dyDescent="0.25">
      <c r="A399" s="129">
        <v>31229</v>
      </c>
      <c r="B399" s="130">
        <v>10.31</v>
      </c>
      <c r="C399" s="128">
        <f t="shared" si="6"/>
        <v>0.10310000000000001</v>
      </c>
    </row>
    <row r="400" spans="1:3" x14ac:dyDescent="0.25">
      <c r="A400" s="129">
        <v>31260</v>
      </c>
      <c r="B400" s="130">
        <v>10.33</v>
      </c>
      <c r="C400" s="128">
        <f t="shared" si="6"/>
        <v>0.1033</v>
      </c>
    </row>
    <row r="401" spans="1:3" x14ac:dyDescent="0.25">
      <c r="A401" s="129">
        <v>31291</v>
      </c>
      <c r="B401" s="130">
        <v>10.37</v>
      </c>
      <c r="C401" s="128">
        <f t="shared" si="6"/>
        <v>0.10369999999999999</v>
      </c>
    </row>
    <row r="402" spans="1:3" x14ac:dyDescent="0.25">
      <c r="A402" s="129">
        <v>31321</v>
      </c>
      <c r="B402" s="130">
        <v>10.24</v>
      </c>
      <c r="C402" s="128">
        <f t="shared" si="6"/>
        <v>0.1024</v>
      </c>
    </row>
    <row r="403" spans="1:3" x14ac:dyDescent="0.25">
      <c r="A403" s="129">
        <v>31352</v>
      </c>
      <c r="B403" s="130">
        <v>9.7799999999999994</v>
      </c>
      <c r="C403" s="128">
        <f t="shared" si="6"/>
        <v>9.7799999999999998E-2</v>
      </c>
    </row>
    <row r="404" spans="1:3" x14ac:dyDescent="0.25">
      <c r="A404" s="129">
        <v>31382</v>
      </c>
      <c r="B404" s="130">
        <v>9.26</v>
      </c>
      <c r="C404" s="128">
        <f t="shared" si="6"/>
        <v>9.2600000000000002E-2</v>
      </c>
    </row>
    <row r="405" spans="1:3" x14ac:dyDescent="0.25">
      <c r="A405" s="129">
        <v>31413</v>
      </c>
      <c r="B405" s="130">
        <v>9.19</v>
      </c>
      <c r="C405" s="128">
        <f t="shared" si="6"/>
        <v>9.1899999999999996E-2</v>
      </c>
    </row>
    <row r="406" spans="1:3" x14ac:dyDescent="0.25">
      <c r="A406" s="129">
        <v>31444</v>
      </c>
      <c r="B406" s="130">
        <v>8.6999999999999993</v>
      </c>
      <c r="C406" s="128">
        <f t="shared" si="6"/>
        <v>8.6999999999999994E-2</v>
      </c>
    </row>
    <row r="407" spans="1:3" x14ac:dyDescent="0.25">
      <c r="A407" s="129">
        <v>31472</v>
      </c>
      <c r="B407" s="130">
        <v>7.78</v>
      </c>
      <c r="C407" s="128">
        <f t="shared" si="6"/>
        <v>7.7800000000000008E-2</v>
      </c>
    </row>
    <row r="408" spans="1:3" x14ac:dyDescent="0.25">
      <c r="A408" s="129">
        <v>31503</v>
      </c>
      <c r="B408" s="130">
        <v>7.3</v>
      </c>
      <c r="C408" s="128">
        <f t="shared" si="6"/>
        <v>7.2999999999999995E-2</v>
      </c>
    </row>
    <row r="409" spans="1:3" x14ac:dyDescent="0.25">
      <c r="A409" s="129">
        <v>31533</v>
      </c>
      <c r="B409" s="130">
        <v>7.71</v>
      </c>
      <c r="C409" s="128">
        <f t="shared" si="6"/>
        <v>7.7100000000000002E-2</v>
      </c>
    </row>
    <row r="410" spans="1:3" x14ac:dyDescent="0.25">
      <c r="A410" s="129">
        <v>31564</v>
      </c>
      <c r="B410" s="130">
        <v>7.8</v>
      </c>
      <c r="C410" s="128">
        <f t="shared" si="6"/>
        <v>7.8E-2</v>
      </c>
    </row>
    <row r="411" spans="1:3" x14ac:dyDescent="0.25">
      <c r="A411" s="129">
        <v>31594</v>
      </c>
      <c r="B411" s="130">
        <v>7.3</v>
      </c>
      <c r="C411" s="128">
        <f t="shared" si="6"/>
        <v>7.2999999999999995E-2</v>
      </c>
    </row>
    <row r="412" spans="1:3" x14ac:dyDescent="0.25">
      <c r="A412" s="129">
        <v>31625</v>
      </c>
      <c r="B412" s="130">
        <v>7.17</v>
      </c>
      <c r="C412" s="128">
        <f t="shared" si="6"/>
        <v>7.17E-2</v>
      </c>
    </row>
    <row r="413" spans="1:3" x14ac:dyDescent="0.25">
      <c r="A413" s="129">
        <v>31656</v>
      </c>
      <c r="B413" s="130">
        <v>7.45</v>
      </c>
      <c r="C413" s="128">
        <f t="shared" si="6"/>
        <v>7.4499999999999997E-2</v>
      </c>
    </row>
    <row r="414" spans="1:3" x14ac:dyDescent="0.25">
      <c r="A414" s="129">
        <v>31686</v>
      </c>
      <c r="B414" s="130">
        <v>7.43</v>
      </c>
      <c r="C414" s="128">
        <f t="shared" si="6"/>
        <v>7.4299999999999991E-2</v>
      </c>
    </row>
    <row r="415" spans="1:3" x14ac:dyDescent="0.25">
      <c r="A415" s="129">
        <v>31717</v>
      </c>
      <c r="B415" s="130">
        <v>7.25</v>
      </c>
      <c r="C415" s="128">
        <f t="shared" si="6"/>
        <v>7.2499999999999995E-2</v>
      </c>
    </row>
    <row r="416" spans="1:3" x14ac:dyDescent="0.25">
      <c r="A416" s="129">
        <v>31747</v>
      </c>
      <c r="B416" s="130">
        <v>7.11</v>
      </c>
      <c r="C416" s="128">
        <f t="shared" si="6"/>
        <v>7.1099999999999997E-2</v>
      </c>
    </row>
    <row r="417" spans="1:3" x14ac:dyDescent="0.25">
      <c r="A417" s="129">
        <v>31778</v>
      </c>
      <c r="B417" s="130">
        <v>7.08</v>
      </c>
      <c r="C417" s="128">
        <f t="shared" si="6"/>
        <v>7.0800000000000002E-2</v>
      </c>
    </row>
    <row r="418" spans="1:3" x14ac:dyDescent="0.25">
      <c r="A418" s="129">
        <v>31809</v>
      </c>
      <c r="B418" s="130">
        <v>7.25</v>
      </c>
      <c r="C418" s="128">
        <f t="shared" si="6"/>
        <v>7.2499999999999995E-2</v>
      </c>
    </row>
    <row r="419" spans="1:3" x14ac:dyDescent="0.25">
      <c r="A419" s="129">
        <v>31837</v>
      </c>
      <c r="B419" s="130">
        <v>7.25</v>
      </c>
      <c r="C419" s="128">
        <f t="shared" si="6"/>
        <v>7.2499999999999995E-2</v>
      </c>
    </row>
    <row r="420" spans="1:3" x14ac:dyDescent="0.25">
      <c r="A420" s="129">
        <v>31868</v>
      </c>
      <c r="B420" s="130">
        <v>8.02</v>
      </c>
      <c r="C420" s="128">
        <f t="shared" si="6"/>
        <v>8.0199999999999994E-2</v>
      </c>
    </row>
    <row r="421" spans="1:3" x14ac:dyDescent="0.25">
      <c r="A421" s="129">
        <v>31898</v>
      </c>
      <c r="B421" s="130">
        <v>8.61</v>
      </c>
      <c r="C421" s="128">
        <f t="shared" si="6"/>
        <v>8.6099999999999996E-2</v>
      </c>
    </row>
    <row r="422" spans="1:3" x14ac:dyDescent="0.25">
      <c r="A422" s="129">
        <v>31929</v>
      </c>
      <c r="B422" s="130">
        <v>8.4</v>
      </c>
      <c r="C422" s="128">
        <f t="shared" si="6"/>
        <v>8.4000000000000005E-2</v>
      </c>
    </row>
    <row r="423" spans="1:3" x14ac:dyDescent="0.25">
      <c r="A423" s="129">
        <v>31959</v>
      </c>
      <c r="B423" s="130">
        <v>8.4499999999999993</v>
      </c>
      <c r="C423" s="128">
        <f t="shared" si="6"/>
        <v>8.4499999999999992E-2</v>
      </c>
    </row>
    <row r="424" spans="1:3" x14ac:dyDescent="0.25">
      <c r="A424" s="129">
        <v>31990</v>
      </c>
      <c r="B424" s="130">
        <v>8.76</v>
      </c>
      <c r="C424" s="128">
        <f t="shared" si="6"/>
        <v>8.7599999999999997E-2</v>
      </c>
    </row>
    <row r="425" spans="1:3" x14ac:dyDescent="0.25">
      <c r="A425" s="129">
        <v>32021</v>
      </c>
      <c r="B425" s="130">
        <v>9.42</v>
      </c>
      <c r="C425" s="128">
        <f t="shared" si="6"/>
        <v>9.4200000000000006E-2</v>
      </c>
    </row>
    <row r="426" spans="1:3" x14ac:dyDescent="0.25">
      <c r="A426" s="129">
        <v>32051</v>
      </c>
      <c r="B426" s="130">
        <v>9.52</v>
      </c>
      <c r="C426" s="128">
        <f t="shared" si="6"/>
        <v>9.5199999999999993E-2</v>
      </c>
    </row>
    <row r="427" spans="1:3" x14ac:dyDescent="0.25">
      <c r="A427" s="129">
        <v>32082</v>
      </c>
      <c r="B427" s="130">
        <v>8.86</v>
      </c>
      <c r="C427" s="128">
        <f t="shared" si="6"/>
        <v>8.8599999999999998E-2</v>
      </c>
    </row>
    <row r="428" spans="1:3" x14ac:dyDescent="0.25">
      <c r="A428" s="129">
        <v>32112</v>
      </c>
      <c r="B428" s="130">
        <v>8.99</v>
      </c>
      <c r="C428" s="128">
        <f t="shared" si="6"/>
        <v>8.9900000000000008E-2</v>
      </c>
    </row>
    <row r="429" spans="1:3" x14ac:dyDescent="0.25">
      <c r="A429" s="129">
        <v>32143</v>
      </c>
      <c r="B429" s="130">
        <v>8.67</v>
      </c>
      <c r="C429" s="128">
        <f t="shared" si="6"/>
        <v>8.6699999999999999E-2</v>
      </c>
    </row>
    <row r="430" spans="1:3" x14ac:dyDescent="0.25">
      <c r="A430" s="129">
        <v>32174</v>
      </c>
      <c r="B430" s="130">
        <v>8.2100000000000009</v>
      </c>
      <c r="C430" s="128">
        <f t="shared" si="6"/>
        <v>8.2100000000000006E-2</v>
      </c>
    </row>
    <row r="431" spans="1:3" x14ac:dyDescent="0.25">
      <c r="A431" s="129">
        <v>32203</v>
      </c>
      <c r="B431" s="130">
        <v>8.3699999999999992</v>
      </c>
      <c r="C431" s="128">
        <f t="shared" si="6"/>
        <v>8.3699999999999997E-2</v>
      </c>
    </row>
    <row r="432" spans="1:3" x14ac:dyDescent="0.25">
      <c r="A432" s="129">
        <v>32234</v>
      </c>
      <c r="B432" s="130">
        <v>8.7200000000000006</v>
      </c>
      <c r="C432" s="128">
        <f t="shared" si="6"/>
        <v>8.72E-2</v>
      </c>
    </row>
    <row r="433" spans="1:3" x14ac:dyDescent="0.25">
      <c r="A433" s="129">
        <v>32264</v>
      </c>
      <c r="B433" s="130">
        <v>9.09</v>
      </c>
      <c r="C433" s="128">
        <f t="shared" si="6"/>
        <v>9.0899999999999995E-2</v>
      </c>
    </row>
    <row r="434" spans="1:3" x14ac:dyDescent="0.25">
      <c r="A434" s="129">
        <v>32295</v>
      </c>
      <c r="B434" s="130">
        <v>8.92</v>
      </c>
      <c r="C434" s="128">
        <f t="shared" si="6"/>
        <v>8.9200000000000002E-2</v>
      </c>
    </row>
    <row r="435" spans="1:3" x14ac:dyDescent="0.25">
      <c r="A435" s="129">
        <v>32325</v>
      </c>
      <c r="B435" s="130">
        <v>9.06</v>
      </c>
      <c r="C435" s="128">
        <f t="shared" si="6"/>
        <v>9.06E-2</v>
      </c>
    </row>
    <row r="436" spans="1:3" x14ac:dyDescent="0.25">
      <c r="A436" s="129">
        <v>32356</v>
      </c>
      <c r="B436" s="130">
        <v>9.26</v>
      </c>
      <c r="C436" s="128">
        <f t="shared" si="6"/>
        <v>9.2600000000000002E-2</v>
      </c>
    </row>
    <row r="437" spans="1:3" x14ac:dyDescent="0.25">
      <c r="A437" s="129">
        <v>32387</v>
      </c>
      <c r="B437" s="130">
        <v>8.98</v>
      </c>
      <c r="C437" s="128">
        <f t="shared" si="6"/>
        <v>8.9800000000000005E-2</v>
      </c>
    </row>
    <row r="438" spans="1:3" x14ac:dyDescent="0.25">
      <c r="A438" s="129">
        <v>32417</v>
      </c>
      <c r="B438" s="130">
        <v>8.8000000000000007</v>
      </c>
      <c r="C438" s="128">
        <f t="shared" si="6"/>
        <v>8.8000000000000009E-2</v>
      </c>
    </row>
    <row r="439" spans="1:3" x14ac:dyDescent="0.25">
      <c r="A439" s="129">
        <v>32448</v>
      </c>
      <c r="B439" s="130">
        <v>8.9600000000000009</v>
      </c>
      <c r="C439" s="128">
        <f t="shared" si="6"/>
        <v>8.9600000000000013E-2</v>
      </c>
    </row>
    <row r="440" spans="1:3" x14ac:dyDescent="0.25">
      <c r="A440" s="129">
        <v>32478</v>
      </c>
      <c r="B440" s="130">
        <v>9.11</v>
      </c>
      <c r="C440" s="128">
        <f t="shared" si="6"/>
        <v>9.11E-2</v>
      </c>
    </row>
    <row r="441" spans="1:3" x14ac:dyDescent="0.25">
      <c r="A441" s="129">
        <v>32509</v>
      </c>
      <c r="B441" s="130">
        <v>9.09</v>
      </c>
      <c r="C441" s="128">
        <f t="shared" si="6"/>
        <v>9.0899999999999995E-2</v>
      </c>
    </row>
    <row r="442" spans="1:3" x14ac:dyDescent="0.25">
      <c r="A442" s="129">
        <v>32540</v>
      </c>
      <c r="B442" s="130">
        <v>9.17</v>
      </c>
      <c r="C442" s="128">
        <f t="shared" si="6"/>
        <v>9.1700000000000004E-2</v>
      </c>
    </row>
    <row r="443" spans="1:3" x14ac:dyDescent="0.25">
      <c r="A443" s="129">
        <v>32568</v>
      </c>
      <c r="B443" s="130">
        <v>9.36</v>
      </c>
      <c r="C443" s="128">
        <f t="shared" si="6"/>
        <v>9.3599999999999989E-2</v>
      </c>
    </row>
    <row r="444" spans="1:3" x14ac:dyDescent="0.25">
      <c r="A444" s="129">
        <v>32599</v>
      </c>
      <c r="B444" s="130">
        <v>9.18</v>
      </c>
      <c r="C444" s="128">
        <f t="shared" si="6"/>
        <v>9.1799999999999993E-2</v>
      </c>
    </row>
    <row r="445" spans="1:3" x14ac:dyDescent="0.25">
      <c r="A445" s="129">
        <v>32629</v>
      </c>
      <c r="B445" s="130">
        <v>8.86</v>
      </c>
      <c r="C445" s="128">
        <f t="shared" si="6"/>
        <v>8.8599999999999998E-2</v>
      </c>
    </row>
    <row r="446" spans="1:3" x14ac:dyDescent="0.25">
      <c r="A446" s="129">
        <v>32660</v>
      </c>
      <c r="B446" s="130">
        <v>8.2799999999999994</v>
      </c>
      <c r="C446" s="128">
        <f t="shared" si="6"/>
        <v>8.2799999999999999E-2</v>
      </c>
    </row>
    <row r="447" spans="1:3" x14ac:dyDescent="0.25">
      <c r="A447" s="129">
        <v>32690</v>
      </c>
      <c r="B447" s="130">
        <v>8.02</v>
      </c>
      <c r="C447" s="128">
        <f t="shared" si="6"/>
        <v>8.0199999999999994E-2</v>
      </c>
    </row>
    <row r="448" spans="1:3" x14ac:dyDescent="0.25">
      <c r="A448" s="129">
        <v>32721</v>
      </c>
      <c r="B448" s="130">
        <v>8.11</v>
      </c>
      <c r="C448" s="128">
        <f t="shared" si="6"/>
        <v>8.1099999999999992E-2</v>
      </c>
    </row>
    <row r="449" spans="1:3" x14ac:dyDescent="0.25">
      <c r="A449" s="129">
        <v>32752</v>
      </c>
      <c r="B449" s="130">
        <v>8.19</v>
      </c>
      <c r="C449" s="128">
        <f t="shared" si="6"/>
        <v>8.1900000000000001E-2</v>
      </c>
    </row>
    <row r="450" spans="1:3" x14ac:dyDescent="0.25">
      <c r="A450" s="129">
        <v>32782</v>
      </c>
      <c r="B450" s="130">
        <v>8.01</v>
      </c>
      <c r="C450" s="128">
        <f t="shared" si="6"/>
        <v>8.0100000000000005E-2</v>
      </c>
    </row>
    <row r="451" spans="1:3" x14ac:dyDescent="0.25">
      <c r="A451" s="129">
        <v>32813</v>
      </c>
      <c r="B451" s="130">
        <v>7.87</v>
      </c>
      <c r="C451" s="128">
        <f t="shared" si="6"/>
        <v>7.8700000000000006E-2</v>
      </c>
    </row>
    <row r="452" spans="1:3" x14ac:dyDescent="0.25">
      <c r="A452" s="129">
        <v>32843</v>
      </c>
      <c r="B452" s="130">
        <v>7.84</v>
      </c>
      <c r="C452" s="128">
        <f t="shared" si="6"/>
        <v>7.8399999999999997E-2</v>
      </c>
    </row>
    <row r="453" spans="1:3" x14ac:dyDescent="0.25">
      <c r="A453" s="129">
        <v>32874</v>
      </c>
      <c r="B453" s="130">
        <v>8.2100000000000009</v>
      </c>
      <c r="C453" s="128">
        <f t="shared" si="6"/>
        <v>8.2100000000000006E-2</v>
      </c>
    </row>
    <row r="454" spans="1:3" x14ac:dyDescent="0.25">
      <c r="A454" s="129">
        <v>32905</v>
      </c>
      <c r="B454" s="130">
        <v>8.4700000000000006</v>
      </c>
      <c r="C454" s="128">
        <f t="shared" si="6"/>
        <v>8.4700000000000011E-2</v>
      </c>
    </row>
    <row r="455" spans="1:3" x14ac:dyDescent="0.25">
      <c r="A455" s="129">
        <v>32933</v>
      </c>
      <c r="B455" s="130">
        <v>8.59</v>
      </c>
      <c r="C455" s="128">
        <f t="shared" si="6"/>
        <v>8.5900000000000004E-2</v>
      </c>
    </row>
    <row r="456" spans="1:3" x14ac:dyDescent="0.25">
      <c r="A456" s="129">
        <v>32964</v>
      </c>
      <c r="B456" s="130">
        <v>8.7899999999999991</v>
      </c>
      <c r="C456" s="128">
        <f t="shared" si="6"/>
        <v>8.7899999999999992E-2</v>
      </c>
    </row>
    <row r="457" spans="1:3" x14ac:dyDescent="0.25">
      <c r="A457" s="129">
        <v>32994</v>
      </c>
      <c r="B457" s="130">
        <v>8.76</v>
      </c>
      <c r="C457" s="128">
        <f t="shared" si="6"/>
        <v>8.7599999999999997E-2</v>
      </c>
    </row>
    <row r="458" spans="1:3" x14ac:dyDescent="0.25">
      <c r="A458" s="129">
        <v>33025</v>
      </c>
      <c r="B458" s="130">
        <v>8.48</v>
      </c>
      <c r="C458" s="128">
        <f t="shared" si="6"/>
        <v>8.48E-2</v>
      </c>
    </row>
    <row r="459" spans="1:3" x14ac:dyDescent="0.25">
      <c r="A459" s="129">
        <v>33055</v>
      </c>
      <c r="B459" s="130">
        <v>8.4700000000000006</v>
      </c>
      <c r="C459" s="128">
        <f t="shared" si="6"/>
        <v>8.4700000000000011E-2</v>
      </c>
    </row>
    <row r="460" spans="1:3" x14ac:dyDescent="0.25">
      <c r="A460" s="129">
        <v>33086</v>
      </c>
      <c r="B460" s="130">
        <v>8.75</v>
      </c>
      <c r="C460" s="128">
        <f t="shared" si="6"/>
        <v>8.7499999999999994E-2</v>
      </c>
    </row>
    <row r="461" spans="1:3" x14ac:dyDescent="0.25">
      <c r="A461" s="129">
        <v>33117</v>
      </c>
      <c r="B461" s="130">
        <v>8.89</v>
      </c>
      <c r="C461" s="128">
        <f t="shared" ref="C461:C524" si="7">B461/100</f>
        <v>8.8900000000000007E-2</v>
      </c>
    </row>
    <row r="462" spans="1:3" x14ac:dyDescent="0.25">
      <c r="A462" s="129">
        <v>33147</v>
      </c>
      <c r="B462" s="130">
        <v>8.7200000000000006</v>
      </c>
      <c r="C462" s="128">
        <f t="shared" si="7"/>
        <v>8.72E-2</v>
      </c>
    </row>
    <row r="463" spans="1:3" x14ac:dyDescent="0.25">
      <c r="A463" s="129">
        <v>33178</v>
      </c>
      <c r="B463" s="130">
        <v>8.39</v>
      </c>
      <c r="C463" s="128">
        <f t="shared" si="7"/>
        <v>8.3900000000000002E-2</v>
      </c>
    </row>
    <row r="464" spans="1:3" x14ac:dyDescent="0.25">
      <c r="A464" s="129">
        <v>33208</v>
      </c>
      <c r="B464" s="130">
        <v>8.08</v>
      </c>
      <c r="C464" s="128">
        <f t="shared" si="7"/>
        <v>8.0799999999999997E-2</v>
      </c>
    </row>
    <row r="465" spans="1:3" x14ac:dyDescent="0.25">
      <c r="A465" s="129">
        <v>33239</v>
      </c>
      <c r="B465" s="130">
        <v>8.09</v>
      </c>
      <c r="C465" s="128">
        <f t="shared" si="7"/>
        <v>8.09E-2</v>
      </c>
    </row>
    <row r="466" spans="1:3" x14ac:dyDescent="0.25">
      <c r="A466" s="129">
        <v>33270</v>
      </c>
      <c r="B466" s="130">
        <v>7.85</v>
      </c>
      <c r="C466" s="128">
        <f t="shared" si="7"/>
        <v>7.85E-2</v>
      </c>
    </row>
    <row r="467" spans="1:3" x14ac:dyDescent="0.25">
      <c r="A467" s="129">
        <v>33298</v>
      </c>
      <c r="B467" s="130">
        <v>8.11</v>
      </c>
      <c r="C467" s="128">
        <f t="shared" si="7"/>
        <v>8.1099999999999992E-2</v>
      </c>
    </row>
    <row r="468" spans="1:3" x14ac:dyDescent="0.25">
      <c r="A468" s="129">
        <v>33329</v>
      </c>
      <c r="B468" s="130">
        <v>8.0399999999999991</v>
      </c>
      <c r="C468" s="128">
        <f t="shared" si="7"/>
        <v>8.0399999999999985E-2</v>
      </c>
    </row>
    <row r="469" spans="1:3" x14ac:dyDescent="0.25">
      <c r="A469" s="129">
        <v>33359</v>
      </c>
      <c r="B469" s="130">
        <v>8.07</v>
      </c>
      <c r="C469" s="128">
        <f t="shared" si="7"/>
        <v>8.0700000000000008E-2</v>
      </c>
    </row>
    <row r="470" spans="1:3" x14ac:dyDescent="0.25">
      <c r="A470" s="129">
        <v>33390</v>
      </c>
      <c r="B470" s="130">
        <v>8.2799999999999994</v>
      </c>
      <c r="C470" s="128">
        <f t="shared" si="7"/>
        <v>8.2799999999999999E-2</v>
      </c>
    </row>
    <row r="471" spans="1:3" x14ac:dyDescent="0.25">
      <c r="A471" s="129">
        <v>33420</v>
      </c>
      <c r="B471" s="130">
        <v>8.27</v>
      </c>
      <c r="C471" s="128">
        <f t="shared" si="7"/>
        <v>8.2699999999999996E-2</v>
      </c>
    </row>
    <row r="472" spans="1:3" x14ac:dyDescent="0.25">
      <c r="A472" s="129">
        <v>33451</v>
      </c>
      <c r="B472" s="130">
        <v>7.9</v>
      </c>
      <c r="C472" s="128">
        <f t="shared" si="7"/>
        <v>7.9000000000000001E-2</v>
      </c>
    </row>
    <row r="473" spans="1:3" x14ac:dyDescent="0.25">
      <c r="A473" s="129">
        <v>33482</v>
      </c>
      <c r="B473" s="130">
        <v>7.65</v>
      </c>
      <c r="C473" s="128">
        <f t="shared" si="7"/>
        <v>7.6499999999999999E-2</v>
      </c>
    </row>
    <row r="474" spans="1:3" x14ac:dyDescent="0.25">
      <c r="A474" s="129">
        <v>33512</v>
      </c>
      <c r="B474" s="130">
        <v>7.53</v>
      </c>
      <c r="C474" s="128">
        <f t="shared" si="7"/>
        <v>7.5300000000000006E-2</v>
      </c>
    </row>
    <row r="475" spans="1:3" x14ac:dyDescent="0.25">
      <c r="A475" s="129">
        <v>33543</v>
      </c>
      <c r="B475" s="130">
        <v>7.42</v>
      </c>
      <c r="C475" s="128">
        <f t="shared" si="7"/>
        <v>7.4200000000000002E-2</v>
      </c>
    </row>
    <row r="476" spans="1:3" x14ac:dyDescent="0.25">
      <c r="A476" s="129">
        <v>33573</v>
      </c>
      <c r="B476" s="130">
        <v>7.09</v>
      </c>
      <c r="C476" s="128">
        <f t="shared" si="7"/>
        <v>7.0900000000000005E-2</v>
      </c>
    </row>
    <row r="477" spans="1:3" x14ac:dyDescent="0.25">
      <c r="A477" s="129">
        <v>33604</v>
      </c>
      <c r="B477" s="130">
        <v>7.03</v>
      </c>
      <c r="C477" s="128">
        <f t="shared" si="7"/>
        <v>7.0300000000000001E-2</v>
      </c>
    </row>
    <row r="478" spans="1:3" x14ac:dyDescent="0.25">
      <c r="A478" s="129">
        <v>33635</v>
      </c>
      <c r="B478" s="130">
        <v>7.34</v>
      </c>
      <c r="C478" s="128">
        <f t="shared" si="7"/>
        <v>7.3399999999999993E-2</v>
      </c>
    </row>
    <row r="479" spans="1:3" x14ac:dyDescent="0.25">
      <c r="A479" s="129">
        <v>33664</v>
      </c>
      <c r="B479" s="130">
        <v>7.54</v>
      </c>
      <c r="C479" s="128">
        <f t="shared" si="7"/>
        <v>7.5399999999999995E-2</v>
      </c>
    </row>
    <row r="480" spans="1:3" x14ac:dyDescent="0.25">
      <c r="A480" s="129">
        <v>33695</v>
      </c>
      <c r="B480" s="130">
        <v>7.48</v>
      </c>
      <c r="C480" s="128">
        <f t="shared" si="7"/>
        <v>7.4800000000000005E-2</v>
      </c>
    </row>
    <row r="481" spans="1:3" x14ac:dyDescent="0.25">
      <c r="A481" s="129">
        <v>33725</v>
      </c>
      <c r="B481" s="130">
        <v>7.39</v>
      </c>
      <c r="C481" s="128">
        <f t="shared" si="7"/>
        <v>7.3899999999999993E-2</v>
      </c>
    </row>
    <row r="482" spans="1:3" x14ac:dyDescent="0.25">
      <c r="A482" s="129">
        <v>33756</v>
      </c>
      <c r="B482" s="130">
        <v>7.26</v>
      </c>
      <c r="C482" s="128">
        <f t="shared" si="7"/>
        <v>7.2599999999999998E-2</v>
      </c>
    </row>
    <row r="483" spans="1:3" x14ac:dyDescent="0.25">
      <c r="A483" s="129">
        <v>33786</v>
      </c>
      <c r="B483" s="130">
        <v>6.84</v>
      </c>
      <c r="C483" s="128">
        <f t="shared" si="7"/>
        <v>6.8400000000000002E-2</v>
      </c>
    </row>
    <row r="484" spans="1:3" x14ac:dyDescent="0.25">
      <c r="A484" s="129">
        <v>33817</v>
      </c>
      <c r="B484" s="130">
        <v>6.59</v>
      </c>
      <c r="C484" s="128">
        <f t="shared" si="7"/>
        <v>6.59E-2</v>
      </c>
    </row>
    <row r="485" spans="1:3" x14ac:dyDescent="0.25">
      <c r="A485" s="129">
        <v>33848</v>
      </c>
      <c r="B485" s="130">
        <v>6.42</v>
      </c>
      <c r="C485" s="128">
        <f t="shared" si="7"/>
        <v>6.4199999999999993E-2</v>
      </c>
    </row>
    <row r="486" spans="1:3" x14ac:dyDescent="0.25">
      <c r="A486" s="129">
        <v>33878</v>
      </c>
      <c r="B486" s="130">
        <v>6.59</v>
      </c>
      <c r="C486" s="128">
        <f t="shared" si="7"/>
        <v>6.59E-2</v>
      </c>
    </row>
    <row r="487" spans="1:3" x14ac:dyDescent="0.25">
      <c r="A487" s="129">
        <v>33909</v>
      </c>
      <c r="B487" s="130">
        <v>6.87</v>
      </c>
      <c r="C487" s="128">
        <f t="shared" si="7"/>
        <v>6.8699999999999997E-2</v>
      </c>
    </row>
    <row r="488" spans="1:3" x14ac:dyDescent="0.25">
      <c r="A488" s="129">
        <v>33939</v>
      </c>
      <c r="B488" s="130">
        <v>6.77</v>
      </c>
      <c r="C488" s="128">
        <f t="shared" si="7"/>
        <v>6.7699999999999996E-2</v>
      </c>
    </row>
    <row r="489" spans="1:3" x14ac:dyDescent="0.25">
      <c r="A489" s="129">
        <v>33970</v>
      </c>
      <c r="B489" s="130">
        <v>6.6</v>
      </c>
      <c r="C489" s="128">
        <f t="shared" si="7"/>
        <v>6.6000000000000003E-2</v>
      </c>
    </row>
    <row r="490" spans="1:3" x14ac:dyDescent="0.25">
      <c r="A490" s="129">
        <v>34001</v>
      </c>
      <c r="B490" s="130">
        <v>6.26</v>
      </c>
      <c r="C490" s="128">
        <f t="shared" si="7"/>
        <v>6.2600000000000003E-2</v>
      </c>
    </row>
    <row r="491" spans="1:3" x14ac:dyDescent="0.25">
      <c r="A491" s="129">
        <v>34029</v>
      </c>
      <c r="B491" s="130">
        <v>5.98</v>
      </c>
      <c r="C491" s="128">
        <f t="shared" si="7"/>
        <v>5.9800000000000006E-2</v>
      </c>
    </row>
    <row r="492" spans="1:3" x14ac:dyDescent="0.25">
      <c r="A492" s="129">
        <v>34060</v>
      </c>
      <c r="B492" s="130">
        <v>5.97</v>
      </c>
      <c r="C492" s="128">
        <f t="shared" si="7"/>
        <v>5.9699999999999996E-2</v>
      </c>
    </row>
    <row r="493" spans="1:3" x14ac:dyDescent="0.25">
      <c r="A493" s="129">
        <v>34090</v>
      </c>
      <c r="B493" s="130">
        <v>6.04</v>
      </c>
      <c r="C493" s="128">
        <f t="shared" si="7"/>
        <v>6.0400000000000002E-2</v>
      </c>
    </row>
    <row r="494" spans="1:3" x14ac:dyDescent="0.25">
      <c r="A494" s="129">
        <v>34121</v>
      </c>
      <c r="B494" s="130">
        <v>5.96</v>
      </c>
      <c r="C494" s="128">
        <f t="shared" si="7"/>
        <v>5.96E-2</v>
      </c>
    </row>
    <row r="495" spans="1:3" x14ac:dyDescent="0.25">
      <c r="A495" s="129">
        <v>34151</v>
      </c>
      <c r="B495" s="130">
        <v>5.81</v>
      </c>
      <c r="C495" s="128">
        <f t="shared" si="7"/>
        <v>5.8099999999999999E-2</v>
      </c>
    </row>
    <row r="496" spans="1:3" x14ac:dyDescent="0.25">
      <c r="A496" s="129">
        <v>34182</v>
      </c>
      <c r="B496" s="130">
        <v>5.68</v>
      </c>
      <c r="C496" s="128">
        <f t="shared" si="7"/>
        <v>5.6799999999999996E-2</v>
      </c>
    </row>
    <row r="497" spans="1:3" x14ac:dyDescent="0.25">
      <c r="A497" s="129">
        <v>34213</v>
      </c>
      <c r="B497" s="130">
        <v>5.36</v>
      </c>
      <c r="C497" s="128">
        <f t="shared" si="7"/>
        <v>5.3600000000000002E-2</v>
      </c>
    </row>
    <row r="498" spans="1:3" x14ac:dyDescent="0.25">
      <c r="A498" s="129">
        <v>34243</v>
      </c>
      <c r="B498" s="130">
        <v>5.33</v>
      </c>
      <c r="C498" s="128">
        <f t="shared" si="7"/>
        <v>5.33E-2</v>
      </c>
    </row>
    <row r="499" spans="1:3" x14ac:dyDescent="0.25">
      <c r="A499" s="129">
        <v>34274</v>
      </c>
      <c r="B499" s="130">
        <v>5.72</v>
      </c>
      <c r="C499" s="128">
        <f t="shared" si="7"/>
        <v>5.7200000000000001E-2</v>
      </c>
    </row>
    <row r="500" spans="1:3" x14ac:dyDescent="0.25">
      <c r="A500" s="129">
        <v>34304</v>
      </c>
      <c r="B500" s="130">
        <v>5.77</v>
      </c>
      <c r="C500" s="128">
        <f t="shared" si="7"/>
        <v>5.7699999999999994E-2</v>
      </c>
    </row>
    <row r="501" spans="1:3" x14ac:dyDescent="0.25">
      <c r="A501" s="129">
        <v>34335</v>
      </c>
      <c r="B501" s="130">
        <v>5.75</v>
      </c>
      <c r="C501" s="128">
        <f t="shared" si="7"/>
        <v>5.7500000000000002E-2</v>
      </c>
    </row>
    <row r="502" spans="1:3" x14ac:dyDescent="0.25">
      <c r="A502" s="129">
        <v>34366</v>
      </c>
      <c r="B502" s="130">
        <v>5.97</v>
      </c>
      <c r="C502" s="128">
        <f t="shared" si="7"/>
        <v>5.9699999999999996E-2</v>
      </c>
    </row>
    <row r="503" spans="1:3" x14ac:dyDescent="0.25">
      <c r="A503" s="129">
        <v>34394</v>
      </c>
      <c r="B503" s="130">
        <v>6.48</v>
      </c>
      <c r="C503" s="128">
        <f t="shared" si="7"/>
        <v>6.480000000000001E-2</v>
      </c>
    </row>
    <row r="504" spans="1:3" x14ac:dyDescent="0.25">
      <c r="A504" s="129">
        <v>34425</v>
      </c>
      <c r="B504" s="130">
        <v>6.97</v>
      </c>
      <c r="C504" s="128">
        <f t="shared" si="7"/>
        <v>6.9699999999999998E-2</v>
      </c>
    </row>
    <row r="505" spans="1:3" x14ac:dyDescent="0.25">
      <c r="A505" s="129">
        <v>34455</v>
      </c>
      <c r="B505" s="130">
        <v>7.18</v>
      </c>
      <c r="C505" s="128">
        <f t="shared" si="7"/>
        <v>7.1800000000000003E-2</v>
      </c>
    </row>
    <row r="506" spans="1:3" x14ac:dyDescent="0.25">
      <c r="A506" s="129">
        <v>34486</v>
      </c>
      <c r="B506" s="130">
        <v>7.1</v>
      </c>
      <c r="C506" s="128">
        <f t="shared" si="7"/>
        <v>7.0999999999999994E-2</v>
      </c>
    </row>
    <row r="507" spans="1:3" x14ac:dyDescent="0.25">
      <c r="A507" s="129">
        <v>34516</v>
      </c>
      <c r="B507" s="130">
        <v>7.3</v>
      </c>
      <c r="C507" s="128">
        <f t="shared" si="7"/>
        <v>7.2999999999999995E-2</v>
      </c>
    </row>
    <row r="508" spans="1:3" x14ac:dyDescent="0.25">
      <c r="A508" s="129">
        <v>34547</v>
      </c>
      <c r="B508" s="130">
        <v>7.24</v>
      </c>
      <c r="C508" s="128">
        <f t="shared" si="7"/>
        <v>7.2400000000000006E-2</v>
      </c>
    </row>
    <row r="509" spans="1:3" x14ac:dyDescent="0.25">
      <c r="A509" s="129">
        <v>34578</v>
      </c>
      <c r="B509" s="130">
        <v>7.46</v>
      </c>
      <c r="C509" s="128">
        <f t="shared" si="7"/>
        <v>7.46E-2</v>
      </c>
    </row>
    <row r="510" spans="1:3" x14ac:dyDescent="0.25">
      <c r="A510" s="129">
        <v>34608</v>
      </c>
      <c r="B510" s="130">
        <v>7.74</v>
      </c>
      <c r="C510" s="128">
        <f t="shared" si="7"/>
        <v>7.7399999999999997E-2</v>
      </c>
    </row>
    <row r="511" spans="1:3" x14ac:dyDescent="0.25">
      <c r="A511" s="129">
        <v>34639</v>
      </c>
      <c r="B511" s="130">
        <v>7.96</v>
      </c>
      <c r="C511" s="128">
        <f t="shared" si="7"/>
        <v>7.9600000000000004E-2</v>
      </c>
    </row>
    <row r="512" spans="1:3" x14ac:dyDescent="0.25">
      <c r="A512" s="129">
        <v>34669</v>
      </c>
      <c r="B512" s="130">
        <v>7.81</v>
      </c>
      <c r="C512" s="128">
        <f t="shared" si="7"/>
        <v>7.8100000000000003E-2</v>
      </c>
    </row>
    <row r="513" spans="1:3" x14ac:dyDescent="0.25">
      <c r="A513" s="129">
        <v>34700</v>
      </c>
      <c r="B513" s="130">
        <v>7.78</v>
      </c>
      <c r="C513" s="128">
        <f t="shared" si="7"/>
        <v>7.7800000000000008E-2</v>
      </c>
    </row>
    <row r="514" spans="1:3" x14ac:dyDescent="0.25">
      <c r="A514" s="129">
        <v>34731</v>
      </c>
      <c r="B514" s="130">
        <v>7.47</v>
      </c>
      <c r="C514" s="128">
        <f t="shared" si="7"/>
        <v>7.4700000000000003E-2</v>
      </c>
    </row>
    <row r="515" spans="1:3" x14ac:dyDescent="0.25">
      <c r="A515" s="129">
        <v>34759</v>
      </c>
      <c r="B515" s="130">
        <v>7.2</v>
      </c>
      <c r="C515" s="128">
        <f t="shared" si="7"/>
        <v>7.2000000000000008E-2</v>
      </c>
    </row>
    <row r="516" spans="1:3" x14ac:dyDescent="0.25">
      <c r="A516" s="129">
        <v>34790</v>
      </c>
      <c r="B516" s="130">
        <v>7.06</v>
      </c>
      <c r="C516" s="128">
        <f t="shared" si="7"/>
        <v>7.0599999999999996E-2</v>
      </c>
    </row>
    <row r="517" spans="1:3" x14ac:dyDescent="0.25">
      <c r="A517" s="129">
        <v>34820</v>
      </c>
      <c r="B517" s="130">
        <v>6.63</v>
      </c>
      <c r="C517" s="128">
        <f t="shared" si="7"/>
        <v>6.6299999999999998E-2</v>
      </c>
    </row>
    <row r="518" spans="1:3" x14ac:dyDescent="0.25">
      <c r="A518" s="129">
        <v>34851</v>
      </c>
      <c r="B518" s="130">
        <v>6.17</v>
      </c>
      <c r="C518" s="128">
        <f t="shared" si="7"/>
        <v>6.1699999999999998E-2</v>
      </c>
    </row>
    <row r="519" spans="1:3" x14ac:dyDescent="0.25">
      <c r="A519" s="129">
        <v>34881</v>
      </c>
      <c r="B519" s="130">
        <v>6.28</v>
      </c>
      <c r="C519" s="128">
        <f t="shared" si="7"/>
        <v>6.2800000000000009E-2</v>
      </c>
    </row>
    <row r="520" spans="1:3" x14ac:dyDescent="0.25">
      <c r="A520" s="129">
        <v>34912</v>
      </c>
      <c r="B520" s="130">
        <v>6.49</v>
      </c>
      <c r="C520" s="128">
        <f t="shared" si="7"/>
        <v>6.4899999999999999E-2</v>
      </c>
    </row>
    <row r="521" spans="1:3" x14ac:dyDescent="0.25">
      <c r="A521" s="129">
        <v>34943</v>
      </c>
      <c r="B521" s="130">
        <v>6.2</v>
      </c>
      <c r="C521" s="128">
        <f t="shared" si="7"/>
        <v>6.2E-2</v>
      </c>
    </row>
    <row r="522" spans="1:3" x14ac:dyDescent="0.25">
      <c r="A522" s="129">
        <v>34973</v>
      </c>
      <c r="B522" s="130">
        <v>6.04</v>
      </c>
      <c r="C522" s="128">
        <f t="shared" si="7"/>
        <v>6.0400000000000002E-2</v>
      </c>
    </row>
    <row r="523" spans="1:3" x14ac:dyDescent="0.25">
      <c r="A523" s="129">
        <v>35004</v>
      </c>
      <c r="B523" s="130">
        <v>5.93</v>
      </c>
      <c r="C523" s="128">
        <f t="shared" si="7"/>
        <v>5.9299999999999999E-2</v>
      </c>
    </row>
    <row r="524" spans="1:3" x14ac:dyDescent="0.25">
      <c r="A524" s="129">
        <v>35034</v>
      </c>
      <c r="B524" s="130">
        <v>5.71</v>
      </c>
      <c r="C524" s="128">
        <f t="shared" si="7"/>
        <v>5.7099999999999998E-2</v>
      </c>
    </row>
    <row r="525" spans="1:3" x14ac:dyDescent="0.25">
      <c r="A525" s="129">
        <v>35065</v>
      </c>
      <c r="B525" s="130">
        <v>5.65</v>
      </c>
      <c r="C525" s="128">
        <f t="shared" ref="C525:C588" si="8">B525/100</f>
        <v>5.6500000000000002E-2</v>
      </c>
    </row>
    <row r="526" spans="1:3" x14ac:dyDescent="0.25">
      <c r="A526" s="129">
        <v>35096</v>
      </c>
      <c r="B526" s="130">
        <v>5.81</v>
      </c>
      <c r="C526" s="128">
        <f t="shared" si="8"/>
        <v>5.8099999999999999E-2</v>
      </c>
    </row>
    <row r="527" spans="1:3" x14ac:dyDescent="0.25">
      <c r="A527" s="129">
        <v>35125</v>
      </c>
      <c r="B527" s="130">
        <v>6.27</v>
      </c>
      <c r="C527" s="128">
        <f t="shared" si="8"/>
        <v>6.2699999999999992E-2</v>
      </c>
    </row>
    <row r="528" spans="1:3" x14ac:dyDescent="0.25">
      <c r="A528" s="129">
        <v>35156</v>
      </c>
      <c r="B528" s="130">
        <v>6.51</v>
      </c>
      <c r="C528" s="128">
        <f t="shared" si="8"/>
        <v>6.5099999999999991E-2</v>
      </c>
    </row>
    <row r="529" spans="1:3" x14ac:dyDescent="0.25">
      <c r="A529" s="129">
        <v>35186</v>
      </c>
      <c r="B529" s="130">
        <v>6.74</v>
      </c>
      <c r="C529" s="128">
        <f t="shared" si="8"/>
        <v>6.7400000000000002E-2</v>
      </c>
    </row>
    <row r="530" spans="1:3" x14ac:dyDescent="0.25">
      <c r="A530" s="129">
        <v>35217</v>
      </c>
      <c r="B530" s="130">
        <v>6.91</v>
      </c>
      <c r="C530" s="128">
        <f t="shared" si="8"/>
        <v>6.9099999999999995E-2</v>
      </c>
    </row>
    <row r="531" spans="1:3" x14ac:dyDescent="0.25">
      <c r="A531" s="129">
        <v>35247</v>
      </c>
      <c r="B531" s="130">
        <v>6.87</v>
      </c>
      <c r="C531" s="128">
        <f t="shared" si="8"/>
        <v>6.8699999999999997E-2</v>
      </c>
    </row>
    <row r="532" spans="1:3" x14ac:dyDescent="0.25">
      <c r="A532" s="129">
        <v>35278</v>
      </c>
      <c r="B532" s="130">
        <v>6.64</v>
      </c>
      <c r="C532" s="128">
        <f t="shared" si="8"/>
        <v>6.6400000000000001E-2</v>
      </c>
    </row>
    <row r="533" spans="1:3" x14ac:dyDescent="0.25">
      <c r="A533" s="129">
        <v>35309</v>
      </c>
      <c r="B533" s="130">
        <v>6.83</v>
      </c>
      <c r="C533" s="128">
        <f t="shared" si="8"/>
        <v>6.83E-2</v>
      </c>
    </row>
    <row r="534" spans="1:3" x14ac:dyDescent="0.25">
      <c r="A534" s="129">
        <v>35339</v>
      </c>
      <c r="B534" s="130">
        <v>6.53</v>
      </c>
      <c r="C534" s="128">
        <f t="shared" si="8"/>
        <v>6.5299999999999997E-2</v>
      </c>
    </row>
    <row r="535" spans="1:3" x14ac:dyDescent="0.25">
      <c r="A535" s="129">
        <v>35370</v>
      </c>
      <c r="B535" s="130">
        <v>6.2</v>
      </c>
      <c r="C535" s="128">
        <f t="shared" si="8"/>
        <v>6.2E-2</v>
      </c>
    </row>
    <row r="536" spans="1:3" x14ac:dyDescent="0.25">
      <c r="A536" s="129">
        <v>35400</v>
      </c>
      <c r="B536" s="130">
        <v>6.3</v>
      </c>
      <c r="C536" s="128">
        <f t="shared" si="8"/>
        <v>6.3E-2</v>
      </c>
    </row>
    <row r="537" spans="1:3" x14ac:dyDescent="0.25">
      <c r="A537" s="129">
        <v>35431</v>
      </c>
      <c r="B537" s="130">
        <v>6.58</v>
      </c>
      <c r="C537" s="128">
        <f t="shared" si="8"/>
        <v>6.5799999999999997E-2</v>
      </c>
    </row>
    <row r="538" spans="1:3" x14ac:dyDescent="0.25">
      <c r="A538" s="129">
        <v>35462</v>
      </c>
      <c r="B538" s="130">
        <v>6.42</v>
      </c>
      <c r="C538" s="128">
        <f t="shared" si="8"/>
        <v>6.4199999999999993E-2</v>
      </c>
    </row>
    <row r="539" spans="1:3" x14ac:dyDescent="0.25">
      <c r="A539" s="129">
        <v>35490</v>
      </c>
      <c r="B539" s="130">
        <v>6.69</v>
      </c>
      <c r="C539" s="128">
        <f t="shared" si="8"/>
        <v>6.6900000000000001E-2</v>
      </c>
    </row>
    <row r="540" spans="1:3" x14ac:dyDescent="0.25">
      <c r="A540" s="129">
        <v>35521</v>
      </c>
      <c r="B540" s="130">
        <v>6.89</v>
      </c>
      <c r="C540" s="128">
        <f t="shared" si="8"/>
        <v>6.8900000000000003E-2</v>
      </c>
    </row>
    <row r="541" spans="1:3" x14ac:dyDescent="0.25">
      <c r="A541" s="129">
        <v>35551</v>
      </c>
      <c r="B541" s="130">
        <v>6.71</v>
      </c>
      <c r="C541" s="128">
        <f t="shared" si="8"/>
        <v>6.7099999999999993E-2</v>
      </c>
    </row>
    <row r="542" spans="1:3" x14ac:dyDescent="0.25">
      <c r="A542" s="129">
        <v>35582</v>
      </c>
      <c r="B542" s="130">
        <v>6.49</v>
      </c>
      <c r="C542" s="128">
        <f t="shared" si="8"/>
        <v>6.4899999999999999E-2</v>
      </c>
    </row>
    <row r="543" spans="1:3" x14ac:dyDescent="0.25">
      <c r="A543" s="129">
        <v>35612</v>
      </c>
      <c r="B543" s="130">
        <v>6.22</v>
      </c>
      <c r="C543" s="128">
        <f t="shared" si="8"/>
        <v>6.2199999999999998E-2</v>
      </c>
    </row>
    <row r="544" spans="1:3" x14ac:dyDescent="0.25">
      <c r="A544" s="129">
        <v>35643</v>
      </c>
      <c r="B544" s="130">
        <v>6.3</v>
      </c>
      <c r="C544" s="128">
        <f t="shared" si="8"/>
        <v>6.3E-2</v>
      </c>
    </row>
    <row r="545" spans="1:3" x14ac:dyDescent="0.25">
      <c r="A545" s="129">
        <v>35674</v>
      </c>
      <c r="B545" s="130">
        <v>6.21</v>
      </c>
      <c r="C545" s="128">
        <f t="shared" si="8"/>
        <v>6.2100000000000002E-2</v>
      </c>
    </row>
    <row r="546" spans="1:3" x14ac:dyDescent="0.25">
      <c r="A546" s="129">
        <v>35704</v>
      </c>
      <c r="B546" s="130">
        <v>6.03</v>
      </c>
      <c r="C546" s="128">
        <f t="shared" si="8"/>
        <v>6.0299999999999999E-2</v>
      </c>
    </row>
    <row r="547" spans="1:3" x14ac:dyDescent="0.25">
      <c r="A547" s="129">
        <v>35735</v>
      </c>
      <c r="B547" s="130">
        <v>5.88</v>
      </c>
      <c r="C547" s="128">
        <f t="shared" si="8"/>
        <v>5.8799999999999998E-2</v>
      </c>
    </row>
    <row r="548" spans="1:3" x14ac:dyDescent="0.25">
      <c r="A548" s="129">
        <v>35765</v>
      </c>
      <c r="B548" s="130">
        <v>5.81</v>
      </c>
      <c r="C548" s="128">
        <f t="shared" si="8"/>
        <v>5.8099999999999999E-2</v>
      </c>
    </row>
    <row r="549" spans="1:3" x14ac:dyDescent="0.25">
      <c r="A549" s="129">
        <v>35796</v>
      </c>
      <c r="B549" s="130">
        <v>5.54</v>
      </c>
      <c r="C549" s="128">
        <f t="shared" si="8"/>
        <v>5.5399999999999998E-2</v>
      </c>
    </row>
    <row r="550" spans="1:3" x14ac:dyDescent="0.25">
      <c r="A550" s="129">
        <v>35827</v>
      </c>
      <c r="B550" s="130">
        <v>5.57</v>
      </c>
      <c r="C550" s="128">
        <f t="shared" si="8"/>
        <v>5.57E-2</v>
      </c>
    </row>
    <row r="551" spans="1:3" x14ac:dyDescent="0.25">
      <c r="A551" s="129">
        <v>35855</v>
      </c>
      <c r="B551" s="130">
        <v>5.65</v>
      </c>
      <c r="C551" s="128">
        <f t="shared" si="8"/>
        <v>5.6500000000000002E-2</v>
      </c>
    </row>
    <row r="552" spans="1:3" x14ac:dyDescent="0.25">
      <c r="A552" s="129">
        <v>35886</v>
      </c>
      <c r="B552" s="130">
        <v>5.64</v>
      </c>
      <c r="C552" s="128">
        <f t="shared" si="8"/>
        <v>5.6399999999999999E-2</v>
      </c>
    </row>
    <row r="553" spans="1:3" x14ac:dyDescent="0.25">
      <c r="A553" s="129">
        <v>35916</v>
      </c>
      <c r="B553" s="130">
        <v>5.65</v>
      </c>
      <c r="C553" s="128">
        <f t="shared" si="8"/>
        <v>5.6500000000000002E-2</v>
      </c>
    </row>
    <row r="554" spans="1:3" x14ac:dyDescent="0.25">
      <c r="A554" s="129">
        <v>35947</v>
      </c>
      <c r="B554" s="130">
        <v>5.5</v>
      </c>
      <c r="C554" s="128">
        <f t="shared" si="8"/>
        <v>5.5E-2</v>
      </c>
    </row>
    <row r="555" spans="1:3" x14ac:dyDescent="0.25">
      <c r="A555" s="129">
        <v>35977</v>
      </c>
      <c r="B555" s="130">
        <v>5.46</v>
      </c>
      <c r="C555" s="128">
        <f t="shared" si="8"/>
        <v>5.4600000000000003E-2</v>
      </c>
    </row>
    <row r="556" spans="1:3" x14ac:dyDescent="0.25">
      <c r="A556" s="129">
        <v>36008</v>
      </c>
      <c r="B556" s="130">
        <v>5.34</v>
      </c>
      <c r="C556" s="128">
        <f t="shared" si="8"/>
        <v>5.3399999999999996E-2</v>
      </c>
    </row>
    <row r="557" spans="1:3" x14ac:dyDescent="0.25">
      <c r="A557" s="129">
        <v>36039</v>
      </c>
      <c r="B557" s="130">
        <v>4.8099999999999996</v>
      </c>
      <c r="C557" s="128">
        <f t="shared" si="8"/>
        <v>4.8099999999999997E-2</v>
      </c>
    </row>
    <row r="558" spans="1:3" x14ac:dyDescent="0.25">
      <c r="A558" s="129">
        <v>36069</v>
      </c>
      <c r="B558" s="130">
        <v>4.53</v>
      </c>
      <c r="C558" s="128">
        <f t="shared" si="8"/>
        <v>4.53E-2</v>
      </c>
    </row>
    <row r="559" spans="1:3" x14ac:dyDescent="0.25">
      <c r="A559" s="129">
        <v>36100</v>
      </c>
      <c r="B559" s="130">
        <v>4.83</v>
      </c>
      <c r="C559" s="128">
        <f t="shared" si="8"/>
        <v>4.8300000000000003E-2</v>
      </c>
    </row>
    <row r="560" spans="1:3" x14ac:dyDescent="0.25">
      <c r="A560" s="129">
        <v>36130</v>
      </c>
      <c r="B560" s="130">
        <v>4.6500000000000004</v>
      </c>
      <c r="C560" s="128">
        <f t="shared" si="8"/>
        <v>4.6500000000000007E-2</v>
      </c>
    </row>
    <row r="561" spans="1:3" x14ac:dyDescent="0.25">
      <c r="A561" s="129">
        <v>36161</v>
      </c>
      <c r="B561" s="130">
        <v>4.72</v>
      </c>
      <c r="C561" s="128">
        <f t="shared" si="8"/>
        <v>4.7199999999999999E-2</v>
      </c>
    </row>
    <row r="562" spans="1:3" x14ac:dyDescent="0.25">
      <c r="A562" s="129">
        <v>36192</v>
      </c>
      <c r="B562" s="130">
        <v>5</v>
      </c>
      <c r="C562" s="128">
        <f t="shared" si="8"/>
        <v>0.05</v>
      </c>
    </row>
    <row r="563" spans="1:3" x14ac:dyDescent="0.25">
      <c r="A563" s="129">
        <v>36220</v>
      </c>
      <c r="B563" s="130">
        <v>5.23</v>
      </c>
      <c r="C563" s="128">
        <f t="shared" si="8"/>
        <v>5.2300000000000006E-2</v>
      </c>
    </row>
    <row r="564" spans="1:3" x14ac:dyDescent="0.25">
      <c r="A564" s="129">
        <v>36251</v>
      </c>
      <c r="B564" s="130">
        <v>5.18</v>
      </c>
      <c r="C564" s="128">
        <f t="shared" si="8"/>
        <v>5.1799999999999999E-2</v>
      </c>
    </row>
    <row r="565" spans="1:3" x14ac:dyDescent="0.25">
      <c r="A565" s="129">
        <v>36281</v>
      </c>
      <c r="B565" s="130">
        <v>5.54</v>
      </c>
      <c r="C565" s="128">
        <f t="shared" si="8"/>
        <v>5.5399999999999998E-2</v>
      </c>
    </row>
    <row r="566" spans="1:3" x14ac:dyDescent="0.25">
      <c r="A566" s="129">
        <v>36312</v>
      </c>
      <c r="B566" s="130">
        <v>5.9</v>
      </c>
      <c r="C566" s="128">
        <f t="shared" si="8"/>
        <v>5.9000000000000004E-2</v>
      </c>
    </row>
    <row r="567" spans="1:3" x14ac:dyDescent="0.25">
      <c r="A567" s="129">
        <v>36342</v>
      </c>
      <c r="B567" s="130">
        <v>5.79</v>
      </c>
      <c r="C567" s="128">
        <f t="shared" si="8"/>
        <v>5.79E-2</v>
      </c>
    </row>
    <row r="568" spans="1:3" x14ac:dyDescent="0.25">
      <c r="A568" s="129">
        <v>36373</v>
      </c>
      <c r="B568" s="130">
        <v>5.94</v>
      </c>
      <c r="C568" s="128">
        <f t="shared" si="8"/>
        <v>5.9400000000000001E-2</v>
      </c>
    </row>
    <row r="569" spans="1:3" x14ac:dyDescent="0.25">
      <c r="A569" s="129">
        <v>36404</v>
      </c>
      <c r="B569" s="130">
        <v>5.92</v>
      </c>
      <c r="C569" s="128">
        <f t="shared" si="8"/>
        <v>5.9200000000000003E-2</v>
      </c>
    </row>
    <row r="570" spans="1:3" x14ac:dyDescent="0.25">
      <c r="A570" s="129">
        <v>36434</v>
      </c>
      <c r="B570" s="130">
        <v>6.11</v>
      </c>
      <c r="C570" s="128">
        <f t="shared" si="8"/>
        <v>6.1100000000000002E-2</v>
      </c>
    </row>
    <row r="571" spans="1:3" x14ac:dyDescent="0.25">
      <c r="A571" s="129">
        <v>36465</v>
      </c>
      <c r="B571" s="130">
        <v>6.03</v>
      </c>
      <c r="C571" s="128">
        <f t="shared" si="8"/>
        <v>6.0299999999999999E-2</v>
      </c>
    </row>
    <row r="572" spans="1:3" x14ac:dyDescent="0.25">
      <c r="A572" s="129">
        <v>36495</v>
      </c>
      <c r="B572" s="130">
        <v>6.28</v>
      </c>
      <c r="C572" s="128">
        <f t="shared" si="8"/>
        <v>6.2800000000000009E-2</v>
      </c>
    </row>
    <row r="573" spans="1:3" x14ac:dyDescent="0.25">
      <c r="A573" s="129">
        <v>36526</v>
      </c>
      <c r="B573" s="130">
        <v>6.66</v>
      </c>
      <c r="C573" s="128">
        <f t="shared" si="8"/>
        <v>6.6600000000000006E-2</v>
      </c>
    </row>
    <row r="574" spans="1:3" x14ac:dyDescent="0.25">
      <c r="A574" s="129">
        <v>36557</v>
      </c>
      <c r="B574" s="130">
        <v>6.52</v>
      </c>
      <c r="C574" s="128">
        <f t="shared" si="8"/>
        <v>6.5199999999999994E-2</v>
      </c>
    </row>
    <row r="575" spans="1:3" x14ac:dyDescent="0.25">
      <c r="A575" s="129">
        <v>36586</v>
      </c>
      <c r="B575" s="130">
        <v>6.26</v>
      </c>
      <c r="C575" s="128">
        <f t="shared" si="8"/>
        <v>6.2600000000000003E-2</v>
      </c>
    </row>
    <row r="576" spans="1:3" x14ac:dyDescent="0.25">
      <c r="A576" s="129">
        <v>36617</v>
      </c>
      <c r="B576" s="130">
        <v>5.99</v>
      </c>
      <c r="C576" s="128">
        <f t="shared" si="8"/>
        <v>5.9900000000000002E-2</v>
      </c>
    </row>
    <row r="577" spans="1:3" x14ac:dyDescent="0.25">
      <c r="A577" s="129">
        <v>36647</v>
      </c>
      <c r="B577" s="130">
        <v>6.44</v>
      </c>
      <c r="C577" s="128">
        <f t="shared" si="8"/>
        <v>6.4399999999999999E-2</v>
      </c>
    </row>
    <row r="578" spans="1:3" x14ac:dyDescent="0.25">
      <c r="A578" s="129">
        <v>36678</v>
      </c>
      <c r="B578" s="130">
        <v>6.1</v>
      </c>
      <c r="C578" s="128">
        <f t="shared" si="8"/>
        <v>6.0999999999999999E-2</v>
      </c>
    </row>
    <row r="579" spans="1:3" x14ac:dyDescent="0.25">
      <c r="A579" s="129">
        <v>36708</v>
      </c>
      <c r="B579" s="130">
        <v>6.05</v>
      </c>
      <c r="C579" s="128">
        <f t="shared" si="8"/>
        <v>6.0499999999999998E-2</v>
      </c>
    </row>
    <row r="580" spans="1:3" x14ac:dyDescent="0.25">
      <c r="A580" s="129">
        <v>36739</v>
      </c>
      <c r="B580" s="130">
        <v>5.83</v>
      </c>
      <c r="C580" s="128">
        <f t="shared" si="8"/>
        <v>5.8299999999999998E-2</v>
      </c>
    </row>
    <row r="581" spans="1:3" x14ac:dyDescent="0.25">
      <c r="A581" s="129">
        <v>36770</v>
      </c>
      <c r="B581" s="130">
        <v>5.8</v>
      </c>
      <c r="C581" s="128">
        <f t="shared" si="8"/>
        <v>5.7999999999999996E-2</v>
      </c>
    </row>
    <row r="582" spans="1:3" x14ac:dyDescent="0.25">
      <c r="A582" s="129">
        <v>36800</v>
      </c>
      <c r="B582" s="130">
        <v>5.74</v>
      </c>
      <c r="C582" s="128">
        <f t="shared" si="8"/>
        <v>5.74E-2</v>
      </c>
    </row>
    <row r="583" spans="1:3" x14ac:dyDescent="0.25">
      <c r="A583" s="129">
        <v>36831</v>
      </c>
      <c r="B583" s="130">
        <v>5.72</v>
      </c>
      <c r="C583" s="128">
        <f t="shared" si="8"/>
        <v>5.7200000000000001E-2</v>
      </c>
    </row>
    <row r="584" spans="1:3" x14ac:dyDescent="0.25">
      <c r="A584" s="129">
        <v>36861</v>
      </c>
      <c r="B584" s="130">
        <v>5.24</v>
      </c>
      <c r="C584" s="128">
        <f t="shared" si="8"/>
        <v>5.2400000000000002E-2</v>
      </c>
    </row>
    <row r="585" spans="1:3" x14ac:dyDescent="0.25">
      <c r="A585" s="129">
        <v>36892</v>
      </c>
      <c r="B585" s="130">
        <v>5.16</v>
      </c>
      <c r="C585" s="128">
        <f t="shared" si="8"/>
        <v>5.16E-2</v>
      </c>
    </row>
    <row r="586" spans="1:3" x14ac:dyDescent="0.25">
      <c r="A586" s="129">
        <v>36923</v>
      </c>
      <c r="B586" s="130">
        <v>5.0999999999999996</v>
      </c>
      <c r="C586" s="128">
        <f t="shared" si="8"/>
        <v>5.0999999999999997E-2</v>
      </c>
    </row>
    <row r="587" spans="1:3" x14ac:dyDescent="0.25">
      <c r="A587" s="129">
        <v>36951</v>
      </c>
      <c r="B587" s="130">
        <v>4.8899999999999997</v>
      </c>
      <c r="C587" s="128">
        <f t="shared" si="8"/>
        <v>4.8899999999999999E-2</v>
      </c>
    </row>
    <row r="588" spans="1:3" x14ac:dyDescent="0.25">
      <c r="A588" s="129">
        <v>36982</v>
      </c>
      <c r="B588" s="130">
        <v>5.14</v>
      </c>
      <c r="C588" s="128">
        <f t="shared" si="8"/>
        <v>5.1399999999999994E-2</v>
      </c>
    </row>
    <row r="589" spans="1:3" x14ac:dyDescent="0.25">
      <c r="A589" s="129">
        <v>37012</v>
      </c>
      <c r="B589" s="130">
        <v>5.39</v>
      </c>
      <c r="C589" s="128">
        <f t="shared" ref="C589:C652" si="9">B589/100</f>
        <v>5.3899999999999997E-2</v>
      </c>
    </row>
    <row r="590" spans="1:3" x14ac:dyDescent="0.25">
      <c r="A590" s="129">
        <v>37043</v>
      </c>
      <c r="B590" s="130">
        <v>5.28</v>
      </c>
      <c r="C590" s="128">
        <f t="shared" si="9"/>
        <v>5.28E-2</v>
      </c>
    </row>
    <row r="591" spans="1:3" x14ac:dyDescent="0.25">
      <c r="A591" s="129">
        <v>37073</v>
      </c>
      <c r="B591" s="130">
        <v>5.24</v>
      </c>
      <c r="C591" s="128">
        <f t="shared" si="9"/>
        <v>5.2400000000000002E-2</v>
      </c>
    </row>
    <row r="592" spans="1:3" x14ac:dyDescent="0.25">
      <c r="A592" s="129">
        <v>37104</v>
      </c>
      <c r="B592" s="130">
        <v>4.97</v>
      </c>
      <c r="C592" s="128">
        <f t="shared" si="9"/>
        <v>4.9699999999999994E-2</v>
      </c>
    </row>
    <row r="593" spans="1:3" x14ac:dyDescent="0.25">
      <c r="A593" s="129">
        <v>37135</v>
      </c>
      <c r="B593" s="130">
        <v>4.7300000000000004</v>
      </c>
      <c r="C593" s="128">
        <f t="shared" si="9"/>
        <v>4.7300000000000002E-2</v>
      </c>
    </row>
    <row r="594" spans="1:3" x14ac:dyDescent="0.25">
      <c r="A594" s="129">
        <v>37165</v>
      </c>
      <c r="B594" s="130">
        <v>4.57</v>
      </c>
      <c r="C594" s="128">
        <f t="shared" si="9"/>
        <v>4.5700000000000005E-2</v>
      </c>
    </row>
    <row r="595" spans="1:3" x14ac:dyDescent="0.25">
      <c r="A595" s="129">
        <v>37196</v>
      </c>
      <c r="B595" s="130">
        <v>4.6500000000000004</v>
      </c>
      <c r="C595" s="128">
        <f t="shared" si="9"/>
        <v>4.6500000000000007E-2</v>
      </c>
    </row>
    <row r="596" spans="1:3" x14ac:dyDescent="0.25">
      <c r="A596" s="129">
        <v>37226</v>
      </c>
      <c r="B596" s="130">
        <v>5.09</v>
      </c>
      <c r="C596" s="128">
        <f t="shared" si="9"/>
        <v>5.0900000000000001E-2</v>
      </c>
    </row>
    <row r="597" spans="1:3" x14ac:dyDescent="0.25">
      <c r="A597" s="129">
        <v>37257</v>
      </c>
      <c r="B597" s="130">
        <v>5.04</v>
      </c>
      <c r="C597" s="128">
        <f t="shared" si="9"/>
        <v>5.04E-2</v>
      </c>
    </row>
    <row r="598" spans="1:3" x14ac:dyDescent="0.25">
      <c r="A598" s="129">
        <v>37288</v>
      </c>
      <c r="B598" s="130">
        <v>4.91</v>
      </c>
      <c r="C598" s="128">
        <f t="shared" si="9"/>
        <v>4.9100000000000005E-2</v>
      </c>
    </row>
    <row r="599" spans="1:3" x14ac:dyDescent="0.25">
      <c r="A599" s="129">
        <v>37316</v>
      </c>
      <c r="B599" s="130">
        <v>5.28</v>
      </c>
      <c r="C599" s="128">
        <f t="shared" si="9"/>
        <v>5.28E-2</v>
      </c>
    </row>
    <row r="600" spans="1:3" x14ac:dyDescent="0.25">
      <c r="A600" s="129">
        <v>37347</v>
      </c>
      <c r="B600" s="130">
        <v>5.21</v>
      </c>
      <c r="C600" s="128">
        <f t="shared" si="9"/>
        <v>5.21E-2</v>
      </c>
    </row>
    <row r="601" spans="1:3" x14ac:dyDescent="0.25">
      <c r="A601" s="129">
        <v>37377</v>
      </c>
      <c r="B601" s="130">
        <v>5.16</v>
      </c>
      <c r="C601" s="128">
        <f t="shared" si="9"/>
        <v>5.16E-2</v>
      </c>
    </row>
    <row r="602" spans="1:3" x14ac:dyDescent="0.25">
      <c r="A602" s="129">
        <v>37408</v>
      </c>
      <c r="B602" s="130">
        <v>4.93</v>
      </c>
      <c r="C602" s="128">
        <f t="shared" si="9"/>
        <v>4.9299999999999997E-2</v>
      </c>
    </row>
    <row r="603" spans="1:3" x14ac:dyDescent="0.25">
      <c r="A603" s="129">
        <v>37438</v>
      </c>
      <c r="B603" s="130">
        <v>4.6500000000000004</v>
      </c>
      <c r="C603" s="128">
        <f t="shared" si="9"/>
        <v>4.6500000000000007E-2</v>
      </c>
    </row>
    <row r="604" spans="1:3" x14ac:dyDescent="0.25">
      <c r="A604" s="129">
        <v>37469</v>
      </c>
      <c r="B604" s="130">
        <v>4.26</v>
      </c>
      <c r="C604" s="128">
        <f t="shared" si="9"/>
        <v>4.2599999999999999E-2</v>
      </c>
    </row>
    <row r="605" spans="1:3" x14ac:dyDescent="0.25">
      <c r="A605" s="129">
        <v>37500</v>
      </c>
      <c r="B605" s="130">
        <v>3.87</v>
      </c>
      <c r="C605" s="128">
        <f t="shared" si="9"/>
        <v>3.8699999999999998E-2</v>
      </c>
    </row>
    <row r="606" spans="1:3" x14ac:dyDescent="0.25">
      <c r="A606" s="129">
        <v>37530</v>
      </c>
      <c r="B606" s="130">
        <v>3.94</v>
      </c>
      <c r="C606" s="128">
        <f t="shared" si="9"/>
        <v>3.9399999999999998E-2</v>
      </c>
    </row>
    <row r="607" spans="1:3" x14ac:dyDescent="0.25">
      <c r="A607" s="129">
        <v>37561</v>
      </c>
      <c r="B607" s="130">
        <v>4.05</v>
      </c>
      <c r="C607" s="128">
        <f t="shared" si="9"/>
        <v>4.0500000000000001E-2</v>
      </c>
    </row>
    <row r="608" spans="1:3" x14ac:dyDescent="0.25">
      <c r="A608" s="129">
        <v>37591</v>
      </c>
      <c r="B608" s="130">
        <v>4.03</v>
      </c>
      <c r="C608" s="128">
        <f t="shared" si="9"/>
        <v>4.0300000000000002E-2</v>
      </c>
    </row>
    <row r="609" spans="1:3" x14ac:dyDescent="0.25">
      <c r="A609" s="129">
        <v>37622</v>
      </c>
      <c r="B609" s="130">
        <v>4.05</v>
      </c>
      <c r="C609" s="128">
        <f t="shared" si="9"/>
        <v>4.0500000000000001E-2</v>
      </c>
    </row>
    <row r="610" spans="1:3" x14ac:dyDescent="0.25">
      <c r="A610" s="129">
        <v>37653</v>
      </c>
      <c r="B610" s="130">
        <v>3.9</v>
      </c>
      <c r="C610" s="128">
        <f t="shared" si="9"/>
        <v>3.9E-2</v>
      </c>
    </row>
    <row r="611" spans="1:3" x14ac:dyDescent="0.25">
      <c r="A611" s="129">
        <v>37681</v>
      </c>
      <c r="B611" s="130">
        <v>3.81</v>
      </c>
      <c r="C611" s="128">
        <f t="shared" si="9"/>
        <v>3.8100000000000002E-2</v>
      </c>
    </row>
    <row r="612" spans="1:3" x14ac:dyDescent="0.25">
      <c r="A612" s="129">
        <v>37712</v>
      </c>
      <c r="B612" s="130">
        <v>3.96</v>
      </c>
      <c r="C612" s="128">
        <f t="shared" si="9"/>
        <v>3.9599999999999996E-2</v>
      </c>
    </row>
    <row r="613" spans="1:3" x14ac:dyDescent="0.25">
      <c r="A613" s="129">
        <v>37742</v>
      </c>
      <c r="B613" s="130">
        <v>3.57</v>
      </c>
      <c r="C613" s="128">
        <f t="shared" si="9"/>
        <v>3.5699999999999996E-2</v>
      </c>
    </row>
    <row r="614" spans="1:3" x14ac:dyDescent="0.25">
      <c r="A614" s="129">
        <v>37773</v>
      </c>
      <c r="B614" s="130">
        <v>3.33</v>
      </c>
      <c r="C614" s="128">
        <f t="shared" si="9"/>
        <v>3.3300000000000003E-2</v>
      </c>
    </row>
    <row r="615" spans="1:3" x14ac:dyDescent="0.25">
      <c r="A615" s="129">
        <v>37803</v>
      </c>
      <c r="B615" s="130">
        <v>3.98</v>
      </c>
      <c r="C615" s="128">
        <f t="shared" si="9"/>
        <v>3.9800000000000002E-2</v>
      </c>
    </row>
    <row r="616" spans="1:3" x14ac:dyDescent="0.25">
      <c r="A616" s="129">
        <v>37834</v>
      </c>
      <c r="B616" s="130">
        <v>4.45</v>
      </c>
      <c r="C616" s="128">
        <f t="shared" si="9"/>
        <v>4.4500000000000005E-2</v>
      </c>
    </row>
    <row r="617" spans="1:3" x14ac:dyDescent="0.25">
      <c r="A617" s="129">
        <v>37865</v>
      </c>
      <c r="B617" s="130">
        <v>4.2699999999999996</v>
      </c>
      <c r="C617" s="128">
        <f t="shared" si="9"/>
        <v>4.2699999999999995E-2</v>
      </c>
    </row>
    <row r="618" spans="1:3" x14ac:dyDescent="0.25">
      <c r="A618" s="129">
        <v>37895</v>
      </c>
      <c r="B618" s="130">
        <v>4.29</v>
      </c>
      <c r="C618" s="128">
        <f t="shared" si="9"/>
        <v>4.2900000000000001E-2</v>
      </c>
    </row>
    <row r="619" spans="1:3" x14ac:dyDescent="0.25">
      <c r="A619" s="129">
        <v>37926</v>
      </c>
      <c r="B619" s="130">
        <v>4.3</v>
      </c>
      <c r="C619" s="128">
        <f t="shared" si="9"/>
        <v>4.2999999999999997E-2</v>
      </c>
    </row>
    <row r="620" spans="1:3" x14ac:dyDescent="0.25">
      <c r="A620" s="129">
        <v>37956</v>
      </c>
      <c r="B620" s="130">
        <v>4.2699999999999996</v>
      </c>
      <c r="C620" s="128">
        <f t="shared" si="9"/>
        <v>4.2699999999999995E-2</v>
      </c>
    </row>
    <row r="621" spans="1:3" x14ac:dyDescent="0.25">
      <c r="A621" s="129">
        <v>37987</v>
      </c>
      <c r="B621" s="130">
        <v>4.1500000000000004</v>
      </c>
      <c r="C621" s="128">
        <f t="shared" si="9"/>
        <v>4.1500000000000002E-2</v>
      </c>
    </row>
    <row r="622" spans="1:3" x14ac:dyDescent="0.25">
      <c r="A622" s="129">
        <v>38018</v>
      </c>
      <c r="B622" s="130">
        <v>4.08</v>
      </c>
      <c r="C622" s="128">
        <f t="shared" si="9"/>
        <v>4.0800000000000003E-2</v>
      </c>
    </row>
    <row r="623" spans="1:3" x14ac:dyDescent="0.25">
      <c r="A623" s="129">
        <v>38047</v>
      </c>
      <c r="B623" s="130">
        <v>3.83</v>
      </c>
      <c r="C623" s="128">
        <f t="shared" si="9"/>
        <v>3.8300000000000001E-2</v>
      </c>
    </row>
    <row r="624" spans="1:3" x14ac:dyDescent="0.25">
      <c r="A624" s="129">
        <v>38078</v>
      </c>
      <c r="B624" s="130">
        <v>4.3499999999999996</v>
      </c>
      <c r="C624" s="128">
        <f t="shared" si="9"/>
        <v>4.3499999999999997E-2</v>
      </c>
    </row>
    <row r="625" spans="1:3" x14ac:dyDescent="0.25">
      <c r="A625" s="129">
        <v>38108</v>
      </c>
      <c r="B625" s="130">
        <v>4.72</v>
      </c>
      <c r="C625" s="128">
        <f t="shared" si="9"/>
        <v>4.7199999999999999E-2</v>
      </c>
    </row>
    <row r="626" spans="1:3" x14ac:dyDescent="0.25">
      <c r="A626" s="129">
        <v>38139</v>
      </c>
      <c r="B626" s="130">
        <v>4.7300000000000004</v>
      </c>
      <c r="C626" s="128">
        <f t="shared" si="9"/>
        <v>4.7300000000000002E-2</v>
      </c>
    </row>
    <row r="627" spans="1:3" x14ac:dyDescent="0.25">
      <c r="A627" s="129">
        <v>38169</v>
      </c>
      <c r="B627" s="130">
        <v>4.5</v>
      </c>
      <c r="C627" s="128">
        <f t="shared" si="9"/>
        <v>4.4999999999999998E-2</v>
      </c>
    </row>
    <row r="628" spans="1:3" x14ac:dyDescent="0.25">
      <c r="A628" s="129">
        <v>38200</v>
      </c>
      <c r="B628" s="130">
        <v>4.28</v>
      </c>
      <c r="C628" s="128">
        <f t="shared" si="9"/>
        <v>4.2800000000000005E-2</v>
      </c>
    </row>
    <row r="629" spans="1:3" x14ac:dyDescent="0.25">
      <c r="A629" s="129">
        <v>38231</v>
      </c>
      <c r="B629" s="130">
        <v>4.13</v>
      </c>
      <c r="C629" s="128">
        <f t="shared" si="9"/>
        <v>4.1299999999999996E-2</v>
      </c>
    </row>
    <row r="630" spans="1:3" x14ac:dyDescent="0.25">
      <c r="A630" s="129">
        <v>38261</v>
      </c>
      <c r="B630" s="130">
        <v>4.0999999999999996</v>
      </c>
      <c r="C630" s="128">
        <f t="shared" si="9"/>
        <v>4.0999999999999995E-2</v>
      </c>
    </row>
    <row r="631" spans="1:3" x14ac:dyDescent="0.25">
      <c r="A631" s="129">
        <v>38292</v>
      </c>
      <c r="B631" s="130">
        <v>4.1900000000000004</v>
      </c>
      <c r="C631" s="128">
        <f t="shared" si="9"/>
        <v>4.1900000000000007E-2</v>
      </c>
    </row>
    <row r="632" spans="1:3" x14ac:dyDescent="0.25">
      <c r="A632" s="129">
        <v>38322</v>
      </c>
      <c r="B632" s="130">
        <v>4.2300000000000004</v>
      </c>
      <c r="C632" s="128">
        <f t="shared" si="9"/>
        <v>4.2300000000000004E-2</v>
      </c>
    </row>
    <row r="633" spans="1:3" x14ac:dyDescent="0.25">
      <c r="A633" s="129">
        <v>38353</v>
      </c>
      <c r="B633" s="130">
        <v>4.22</v>
      </c>
      <c r="C633" s="128">
        <f t="shared" si="9"/>
        <v>4.2199999999999994E-2</v>
      </c>
    </row>
    <row r="634" spans="1:3" x14ac:dyDescent="0.25">
      <c r="A634" s="129">
        <v>38384</v>
      </c>
      <c r="B634" s="130">
        <v>4.17</v>
      </c>
      <c r="C634" s="128">
        <f t="shared" si="9"/>
        <v>4.1700000000000001E-2</v>
      </c>
    </row>
    <row r="635" spans="1:3" x14ac:dyDescent="0.25">
      <c r="A635" s="129">
        <v>38412</v>
      </c>
      <c r="B635" s="130">
        <v>4.5</v>
      </c>
      <c r="C635" s="128">
        <f t="shared" si="9"/>
        <v>4.4999999999999998E-2</v>
      </c>
    </row>
    <row r="636" spans="1:3" x14ac:dyDescent="0.25">
      <c r="A636" s="129">
        <v>38443</v>
      </c>
      <c r="B636" s="130">
        <v>4.34</v>
      </c>
      <c r="C636" s="128">
        <f t="shared" si="9"/>
        <v>4.3400000000000001E-2</v>
      </c>
    </row>
    <row r="637" spans="1:3" x14ac:dyDescent="0.25">
      <c r="A637" s="129">
        <v>38473</v>
      </c>
      <c r="B637" s="130">
        <v>4.1399999999999997</v>
      </c>
      <c r="C637" s="128">
        <f t="shared" si="9"/>
        <v>4.1399999999999999E-2</v>
      </c>
    </row>
    <row r="638" spans="1:3" x14ac:dyDescent="0.25">
      <c r="A638" s="129">
        <v>38504</v>
      </c>
      <c r="B638" s="130">
        <v>4</v>
      </c>
      <c r="C638" s="128">
        <f t="shared" si="9"/>
        <v>0.04</v>
      </c>
    </row>
    <row r="639" spans="1:3" x14ac:dyDescent="0.25">
      <c r="A639" s="129">
        <v>38534</v>
      </c>
      <c r="B639" s="130">
        <v>4.18</v>
      </c>
      <c r="C639" s="128">
        <f t="shared" si="9"/>
        <v>4.1799999999999997E-2</v>
      </c>
    </row>
    <row r="640" spans="1:3" x14ac:dyDescent="0.25">
      <c r="A640" s="129">
        <v>38565</v>
      </c>
      <c r="B640" s="130">
        <v>4.26</v>
      </c>
      <c r="C640" s="128">
        <f t="shared" si="9"/>
        <v>4.2599999999999999E-2</v>
      </c>
    </row>
    <row r="641" spans="1:3" x14ac:dyDescent="0.25">
      <c r="A641" s="129">
        <v>38596</v>
      </c>
      <c r="B641" s="130">
        <v>4.2</v>
      </c>
      <c r="C641" s="128">
        <f t="shared" si="9"/>
        <v>4.2000000000000003E-2</v>
      </c>
    </row>
    <row r="642" spans="1:3" x14ac:dyDescent="0.25">
      <c r="A642" s="129">
        <v>38626</v>
      </c>
      <c r="B642" s="130">
        <v>4.46</v>
      </c>
      <c r="C642" s="128">
        <f t="shared" si="9"/>
        <v>4.4600000000000001E-2</v>
      </c>
    </row>
    <row r="643" spans="1:3" x14ac:dyDescent="0.25">
      <c r="A643" s="129">
        <v>38657</v>
      </c>
      <c r="B643" s="130">
        <v>4.54</v>
      </c>
      <c r="C643" s="128">
        <f t="shared" si="9"/>
        <v>4.5400000000000003E-2</v>
      </c>
    </row>
    <row r="644" spans="1:3" x14ac:dyDescent="0.25">
      <c r="A644" s="129">
        <v>38687</v>
      </c>
      <c r="B644" s="130">
        <v>4.47</v>
      </c>
      <c r="C644" s="128">
        <f t="shared" si="9"/>
        <v>4.4699999999999997E-2</v>
      </c>
    </row>
    <row r="645" spans="1:3" x14ac:dyDescent="0.25">
      <c r="A645" s="129">
        <v>38718</v>
      </c>
      <c r="B645" s="130">
        <v>4.42</v>
      </c>
      <c r="C645" s="128">
        <f t="shared" si="9"/>
        <v>4.4199999999999996E-2</v>
      </c>
    </row>
    <row r="646" spans="1:3" x14ac:dyDescent="0.25">
      <c r="A646" s="129">
        <v>38749</v>
      </c>
      <c r="B646" s="130">
        <v>4.57</v>
      </c>
      <c r="C646" s="128">
        <f t="shared" si="9"/>
        <v>4.5700000000000005E-2</v>
      </c>
    </row>
    <row r="647" spans="1:3" x14ac:dyDescent="0.25">
      <c r="A647" s="129">
        <v>38777</v>
      </c>
      <c r="B647" s="130">
        <v>4.72</v>
      </c>
      <c r="C647" s="128">
        <f t="shared" si="9"/>
        <v>4.7199999999999999E-2</v>
      </c>
    </row>
    <row r="648" spans="1:3" x14ac:dyDescent="0.25">
      <c r="A648" s="129">
        <v>38808</v>
      </c>
      <c r="B648" s="130">
        <v>4.99</v>
      </c>
      <c r="C648" s="128">
        <f t="shared" si="9"/>
        <v>4.99E-2</v>
      </c>
    </row>
    <row r="649" spans="1:3" x14ac:dyDescent="0.25">
      <c r="A649" s="129">
        <v>38838</v>
      </c>
      <c r="B649" s="130">
        <v>5.1100000000000003</v>
      </c>
      <c r="C649" s="128">
        <f t="shared" si="9"/>
        <v>5.1100000000000007E-2</v>
      </c>
    </row>
    <row r="650" spans="1:3" x14ac:dyDescent="0.25">
      <c r="A650" s="129">
        <v>38869</v>
      </c>
      <c r="B650" s="130">
        <v>5.1100000000000003</v>
      </c>
      <c r="C650" s="128">
        <f t="shared" si="9"/>
        <v>5.1100000000000007E-2</v>
      </c>
    </row>
    <row r="651" spans="1:3" x14ac:dyDescent="0.25">
      <c r="A651" s="129">
        <v>38899</v>
      </c>
      <c r="B651" s="130">
        <v>5.09</v>
      </c>
      <c r="C651" s="128">
        <f t="shared" si="9"/>
        <v>5.0900000000000001E-2</v>
      </c>
    </row>
    <row r="652" spans="1:3" x14ac:dyDescent="0.25">
      <c r="A652" s="129">
        <v>38930</v>
      </c>
      <c r="B652" s="130">
        <v>4.88</v>
      </c>
      <c r="C652" s="128">
        <f t="shared" si="9"/>
        <v>4.8799999999999996E-2</v>
      </c>
    </row>
    <row r="653" spans="1:3" x14ac:dyDescent="0.25">
      <c r="A653" s="129">
        <v>38961</v>
      </c>
      <c r="B653" s="130">
        <v>4.72</v>
      </c>
      <c r="C653" s="128">
        <f t="shared" ref="C653:C716" si="10">B653/100</f>
        <v>4.7199999999999999E-2</v>
      </c>
    </row>
    <row r="654" spans="1:3" x14ac:dyDescent="0.25">
      <c r="A654" s="129">
        <v>38991</v>
      </c>
      <c r="B654" s="130">
        <v>4.7300000000000004</v>
      </c>
      <c r="C654" s="128">
        <f t="shared" si="10"/>
        <v>4.7300000000000002E-2</v>
      </c>
    </row>
    <row r="655" spans="1:3" x14ac:dyDescent="0.25">
      <c r="A655" s="129">
        <v>39022</v>
      </c>
      <c r="B655" s="130">
        <v>4.5999999999999996</v>
      </c>
      <c r="C655" s="128">
        <f t="shared" si="10"/>
        <v>4.5999999999999999E-2</v>
      </c>
    </row>
    <row r="656" spans="1:3" x14ac:dyDescent="0.25">
      <c r="A656" s="129">
        <v>39052</v>
      </c>
      <c r="B656" s="130">
        <v>4.5599999999999996</v>
      </c>
      <c r="C656" s="128">
        <f t="shared" si="10"/>
        <v>4.5599999999999995E-2</v>
      </c>
    </row>
    <row r="657" spans="1:3" x14ac:dyDescent="0.25">
      <c r="A657" s="129">
        <v>39083</v>
      </c>
      <c r="B657" s="130">
        <v>4.76</v>
      </c>
      <c r="C657" s="128">
        <f t="shared" si="10"/>
        <v>4.7599999999999996E-2</v>
      </c>
    </row>
    <row r="658" spans="1:3" x14ac:dyDescent="0.25">
      <c r="A658" s="129">
        <v>39114</v>
      </c>
      <c r="B658" s="130">
        <v>4.72</v>
      </c>
      <c r="C658" s="128">
        <f t="shared" si="10"/>
        <v>4.7199999999999999E-2</v>
      </c>
    </row>
    <row r="659" spans="1:3" x14ac:dyDescent="0.25">
      <c r="A659" s="129">
        <v>39142</v>
      </c>
      <c r="B659" s="130">
        <v>4.5599999999999996</v>
      </c>
      <c r="C659" s="128">
        <f t="shared" si="10"/>
        <v>4.5599999999999995E-2</v>
      </c>
    </row>
    <row r="660" spans="1:3" x14ac:dyDescent="0.25">
      <c r="A660" s="129">
        <v>39173</v>
      </c>
      <c r="B660" s="130">
        <v>4.6900000000000004</v>
      </c>
      <c r="C660" s="128">
        <f t="shared" si="10"/>
        <v>4.6900000000000004E-2</v>
      </c>
    </row>
    <row r="661" spans="1:3" x14ac:dyDescent="0.25">
      <c r="A661" s="129">
        <v>39203</v>
      </c>
      <c r="B661" s="130">
        <v>4.75</v>
      </c>
      <c r="C661" s="128">
        <f t="shared" si="10"/>
        <v>4.7500000000000001E-2</v>
      </c>
    </row>
    <row r="662" spans="1:3" x14ac:dyDescent="0.25">
      <c r="A662" s="129">
        <v>39234</v>
      </c>
      <c r="B662" s="130">
        <v>5.0999999999999996</v>
      </c>
      <c r="C662" s="128">
        <f t="shared" si="10"/>
        <v>5.0999999999999997E-2</v>
      </c>
    </row>
    <row r="663" spans="1:3" x14ac:dyDescent="0.25">
      <c r="A663" s="129">
        <v>39264</v>
      </c>
      <c r="B663" s="130">
        <v>5</v>
      </c>
      <c r="C663" s="128">
        <f t="shared" si="10"/>
        <v>0.05</v>
      </c>
    </row>
    <row r="664" spans="1:3" x14ac:dyDescent="0.25">
      <c r="A664" s="129">
        <v>39295</v>
      </c>
      <c r="B664" s="130">
        <v>4.67</v>
      </c>
      <c r="C664" s="128">
        <f t="shared" si="10"/>
        <v>4.6699999999999998E-2</v>
      </c>
    </row>
    <row r="665" spans="1:3" x14ac:dyDescent="0.25">
      <c r="A665" s="129">
        <v>39326</v>
      </c>
      <c r="B665" s="130">
        <v>4.5199999999999996</v>
      </c>
      <c r="C665" s="128">
        <f t="shared" si="10"/>
        <v>4.5199999999999997E-2</v>
      </c>
    </row>
    <row r="666" spans="1:3" x14ac:dyDescent="0.25">
      <c r="A666" s="129">
        <v>39356</v>
      </c>
      <c r="B666" s="130">
        <v>4.53</v>
      </c>
      <c r="C666" s="128">
        <f t="shared" si="10"/>
        <v>4.53E-2</v>
      </c>
    </row>
    <row r="667" spans="1:3" x14ac:dyDescent="0.25">
      <c r="A667" s="129">
        <v>39387</v>
      </c>
      <c r="B667" s="130">
        <v>4.1500000000000004</v>
      </c>
      <c r="C667" s="128">
        <f t="shared" si="10"/>
        <v>4.1500000000000002E-2</v>
      </c>
    </row>
    <row r="668" spans="1:3" x14ac:dyDescent="0.25">
      <c r="A668" s="129">
        <v>39417</v>
      </c>
      <c r="B668" s="130">
        <v>4.0999999999999996</v>
      </c>
      <c r="C668" s="128">
        <f t="shared" si="10"/>
        <v>4.0999999999999995E-2</v>
      </c>
    </row>
    <row r="669" spans="1:3" x14ac:dyDescent="0.25">
      <c r="A669" s="129">
        <v>39448</v>
      </c>
      <c r="B669" s="130">
        <v>3.74</v>
      </c>
      <c r="C669" s="128">
        <f t="shared" si="10"/>
        <v>3.7400000000000003E-2</v>
      </c>
    </row>
    <row r="670" spans="1:3" x14ac:dyDescent="0.25">
      <c r="A670" s="129">
        <v>39479</v>
      </c>
      <c r="B670" s="130">
        <v>3.74</v>
      </c>
      <c r="C670" s="128">
        <f t="shared" si="10"/>
        <v>3.7400000000000003E-2</v>
      </c>
    </row>
    <row r="671" spans="1:3" x14ac:dyDescent="0.25">
      <c r="A671" s="129">
        <v>39508</v>
      </c>
      <c r="B671" s="130">
        <v>3.51</v>
      </c>
      <c r="C671" s="128">
        <f t="shared" si="10"/>
        <v>3.5099999999999999E-2</v>
      </c>
    </row>
    <row r="672" spans="1:3" x14ac:dyDescent="0.25">
      <c r="A672" s="129">
        <v>39539</v>
      </c>
      <c r="B672" s="130">
        <v>3.68</v>
      </c>
      <c r="C672" s="128">
        <f t="shared" si="10"/>
        <v>3.6799999999999999E-2</v>
      </c>
    </row>
    <row r="673" spans="1:3" x14ac:dyDescent="0.25">
      <c r="A673" s="129">
        <v>39569</v>
      </c>
      <c r="B673" s="130">
        <v>3.88</v>
      </c>
      <c r="C673" s="128">
        <f t="shared" si="10"/>
        <v>3.8800000000000001E-2</v>
      </c>
    </row>
    <row r="674" spans="1:3" x14ac:dyDescent="0.25">
      <c r="A674" s="129">
        <v>39600</v>
      </c>
      <c r="B674" s="130">
        <v>4.0999999999999996</v>
      </c>
      <c r="C674" s="128">
        <f t="shared" si="10"/>
        <v>4.0999999999999995E-2</v>
      </c>
    </row>
    <row r="675" spans="1:3" x14ac:dyDescent="0.25">
      <c r="A675" s="129">
        <v>39630</v>
      </c>
      <c r="B675" s="130">
        <v>4.01</v>
      </c>
      <c r="C675" s="128">
        <f t="shared" si="10"/>
        <v>4.0099999999999997E-2</v>
      </c>
    </row>
    <row r="676" spans="1:3" x14ac:dyDescent="0.25">
      <c r="A676" s="129">
        <v>39661</v>
      </c>
      <c r="B676" s="130">
        <v>3.89</v>
      </c>
      <c r="C676" s="128">
        <f t="shared" si="10"/>
        <v>3.8900000000000004E-2</v>
      </c>
    </row>
    <row r="677" spans="1:3" x14ac:dyDescent="0.25">
      <c r="A677" s="129">
        <v>39692</v>
      </c>
      <c r="B677" s="130">
        <v>3.69</v>
      </c>
      <c r="C677" s="128">
        <f t="shared" si="10"/>
        <v>3.6900000000000002E-2</v>
      </c>
    </row>
    <row r="678" spans="1:3" x14ac:dyDescent="0.25">
      <c r="A678" s="129">
        <v>39722</v>
      </c>
      <c r="B678" s="130">
        <v>3.81</v>
      </c>
      <c r="C678" s="128">
        <f t="shared" si="10"/>
        <v>3.8100000000000002E-2</v>
      </c>
    </row>
    <row r="679" spans="1:3" x14ac:dyDescent="0.25">
      <c r="A679" s="129">
        <v>39753</v>
      </c>
      <c r="B679" s="130">
        <v>3.53</v>
      </c>
      <c r="C679" s="128">
        <f t="shared" si="10"/>
        <v>3.5299999999999998E-2</v>
      </c>
    </row>
    <row r="680" spans="1:3" x14ac:dyDescent="0.25">
      <c r="A680" s="129">
        <v>39783</v>
      </c>
      <c r="B680" s="130">
        <v>2.42</v>
      </c>
      <c r="C680" s="128">
        <f t="shared" si="10"/>
        <v>2.4199999999999999E-2</v>
      </c>
    </row>
    <row r="681" spans="1:3" x14ac:dyDescent="0.25">
      <c r="A681" s="129">
        <v>39814</v>
      </c>
      <c r="B681" s="130">
        <v>2.52</v>
      </c>
      <c r="C681" s="128">
        <f t="shared" si="10"/>
        <v>2.52E-2</v>
      </c>
    </row>
    <row r="682" spans="1:3" x14ac:dyDescent="0.25">
      <c r="A682" s="129">
        <v>39845</v>
      </c>
      <c r="B682" s="130">
        <v>2.87</v>
      </c>
      <c r="C682" s="128">
        <f t="shared" si="10"/>
        <v>2.87E-2</v>
      </c>
    </row>
    <row r="683" spans="1:3" x14ac:dyDescent="0.25">
      <c r="A683" s="129">
        <v>39873</v>
      </c>
      <c r="B683" s="130">
        <v>2.82</v>
      </c>
      <c r="C683" s="128">
        <f t="shared" si="10"/>
        <v>2.8199999999999999E-2</v>
      </c>
    </row>
    <row r="684" spans="1:3" x14ac:dyDescent="0.25">
      <c r="A684" s="129">
        <v>39904</v>
      </c>
      <c r="B684" s="130">
        <v>2.93</v>
      </c>
      <c r="C684" s="128">
        <f t="shared" si="10"/>
        <v>2.9300000000000003E-2</v>
      </c>
    </row>
    <row r="685" spans="1:3" x14ac:dyDescent="0.25">
      <c r="A685" s="129">
        <v>39934</v>
      </c>
      <c r="B685" s="130">
        <v>3.29</v>
      </c>
      <c r="C685" s="128">
        <f t="shared" si="10"/>
        <v>3.2899999999999999E-2</v>
      </c>
    </row>
    <row r="686" spans="1:3" x14ac:dyDescent="0.25">
      <c r="A686" s="129">
        <v>39965</v>
      </c>
      <c r="B686" s="130">
        <v>3.72</v>
      </c>
      <c r="C686" s="128">
        <f t="shared" si="10"/>
        <v>3.7200000000000004E-2</v>
      </c>
    </row>
    <row r="687" spans="1:3" x14ac:dyDescent="0.25">
      <c r="A687" s="129">
        <v>39995</v>
      </c>
      <c r="B687" s="130">
        <v>3.56</v>
      </c>
      <c r="C687" s="128">
        <f t="shared" si="10"/>
        <v>3.56E-2</v>
      </c>
    </row>
    <row r="688" spans="1:3" x14ac:dyDescent="0.25">
      <c r="A688" s="129">
        <v>40026</v>
      </c>
      <c r="B688" s="130">
        <v>3.59</v>
      </c>
      <c r="C688" s="128">
        <f t="shared" si="10"/>
        <v>3.5900000000000001E-2</v>
      </c>
    </row>
    <row r="689" spans="1:3" x14ac:dyDescent="0.25">
      <c r="A689" s="129">
        <v>40057</v>
      </c>
      <c r="B689" s="130">
        <v>3.4</v>
      </c>
      <c r="C689" s="128">
        <f t="shared" si="10"/>
        <v>3.4000000000000002E-2</v>
      </c>
    </row>
    <row r="690" spans="1:3" x14ac:dyDescent="0.25">
      <c r="A690" s="129">
        <v>40087</v>
      </c>
      <c r="B690" s="130">
        <v>3.39</v>
      </c>
      <c r="C690" s="128">
        <f t="shared" si="10"/>
        <v>3.39E-2</v>
      </c>
    </row>
    <row r="691" spans="1:3" x14ac:dyDescent="0.25">
      <c r="A691" s="129">
        <v>40118</v>
      </c>
      <c r="B691" s="130">
        <v>3.4</v>
      </c>
      <c r="C691" s="128">
        <f t="shared" si="10"/>
        <v>3.4000000000000002E-2</v>
      </c>
    </row>
    <row r="692" spans="1:3" x14ac:dyDescent="0.25">
      <c r="A692" s="129">
        <v>40148</v>
      </c>
      <c r="B692" s="130">
        <v>3.59</v>
      </c>
      <c r="C692" s="128">
        <f t="shared" si="10"/>
        <v>3.5900000000000001E-2</v>
      </c>
    </row>
    <row r="693" spans="1:3" x14ac:dyDescent="0.25">
      <c r="A693" s="129">
        <v>40179</v>
      </c>
      <c r="B693" s="130">
        <v>3.73</v>
      </c>
      <c r="C693" s="128">
        <f t="shared" si="10"/>
        <v>3.73E-2</v>
      </c>
    </row>
    <row r="694" spans="1:3" x14ac:dyDescent="0.25">
      <c r="A694" s="129">
        <v>40210</v>
      </c>
      <c r="B694" s="130">
        <v>3.69</v>
      </c>
      <c r="C694" s="128">
        <f t="shared" si="10"/>
        <v>3.6900000000000002E-2</v>
      </c>
    </row>
    <row r="695" spans="1:3" x14ac:dyDescent="0.25">
      <c r="A695" s="129">
        <v>40238</v>
      </c>
      <c r="B695" s="130">
        <v>3.73</v>
      </c>
      <c r="C695" s="128">
        <f t="shared" si="10"/>
        <v>3.73E-2</v>
      </c>
    </row>
    <row r="696" spans="1:3" x14ac:dyDescent="0.25">
      <c r="A696" s="129">
        <v>40269</v>
      </c>
      <c r="B696" s="130">
        <v>3.85</v>
      </c>
      <c r="C696" s="128">
        <f t="shared" si="10"/>
        <v>3.85E-2</v>
      </c>
    </row>
    <row r="697" spans="1:3" x14ac:dyDescent="0.25">
      <c r="A697" s="129">
        <v>40299</v>
      </c>
      <c r="B697" s="130">
        <v>3.42</v>
      </c>
      <c r="C697" s="128">
        <f t="shared" si="10"/>
        <v>3.4200000000000001E-2</v>
      </c>
    </row>
    <row r="698" spans="1:3" x14ac:dyDescent="0.25">
      <c r="A698" s="129">
        <v>40330</v>
      </c>
      <c r="B698" s="130">
        <v>3.2</v>
      </c>
      <c r="C698" s="128">
        <f t="shared" si="10"/>
        <v>3.2000000000000001E-2</v>
      </c>
    </row>
    <row r="699" spans="1:3" x14ac:dyDescent="0.25">
      <c r="A699" s="129">
        <v>40360</v>
      </c>
      <c r="B699" s="130">
        <v>3.01</v>
      </c>
      <c r="C699" s="128">
        <f t="shared" si="10"/>
        <v>3.0099999999999998E-2</v>
      </c>
    </row>
    <row r="700" spans="1:3" x14ac:dyDescent="0.25">
      <c r="A700" s="129">
        <v>40391</v>
      </c>
      <c r="B700" s="130">
        <v>2.7</v>
      </c>
      <c r="C700" s="128">
        <f t="shared" si="10"/>
        <v>2.7000000000000003E-2</v>
      </c>
    </row>
    <row r="701" spans="1:3" x14ac:dyDescent="0.25">
      <c r="A701" s="129">
        <v>40422</v>
      </c>
      <c r="B701" s="130">
        <v>2.65</v>
      </c>
      <c r="C701" s="128">
        <f t="shared" si="10"/>
        <v>2.6499999999999999E-2</v>
      </c>
    </row>
    <row r="702" spans="1:3" x14ac:dyDescent="0.25">
      <c r="A702" s="129">
        <v>40452</v>
      </c>
      <c r="B702" s="130">
        <v>2.54</v>
      </c>
      <c r="C702" s="128">
        <f t="shared" si="10"/>
        <v>2.5399999999999999E-2</v>
      </c>
    </row>
    <row r="703" spans="1:3" x14ac:dyDescent="0.25">
      <c r="A703" s="129">
        <v>40483</v>
      </c>
      <c r="B703" s="130">
        <v>2.76</v>
      </c>
      <c r="C703" s="128">
        <f t="shared" si="10"/>
        <v>2.76E-2</v>
      </c>
    </row>
    <row r="704" spans="1:3" x14ac:dyDescent="0.25">
      <c r="A704" s="129">
        <v>40513</v>
      </c>
      <c r="B704" s="130">
        <v>3.29</v>
      </c>
      <c r="C704" s="128">
        <f t="shared" si="10"/>
        <v>3.2899999999999999E-2</v>
      </c>
    </row>
    <row r="705" spans="1:3" x14ac:dyDescent="0.25">
      <c r="A705" s="129">
        <v>40544</v>
      </c>
      <c r="B705" s="130">
        <v>3.39</v>
      </c>
      <c r="C705" s="128">
        <f t="shared" si="10"/>
        <v>3.39E-2</v>
      </c>
    </row>
    <row r="706" spans="1:3" x14ac:dyDescent="0.25">
      <c r="A706" s="129">
        <v>40575</v>
      </c>
      <c r="B706" s="130">
        <v>3.58</v>
      </c>
      <c r="C706" s="128">
        <f t="shared" si="10"/>
        <v>3.5799999999999998E-2</v>
      </c>
    </row>
    <row r="707" spans="1:3" x14ac:dyDescent="0.25">
      <c r="A707" s="129">
        <v>40603</v>
      </c>
      <c r="B707" s="130">
        <v>3.41</v>
      </c>
      <c r="C707" s="128">
        <f t="shared" si="10"/>
        <v>3.4099999999999998E-2</v>
      </c>
    </row>
    <row r="708" spans="1:3" x14ac:dyDescent="0.25">
      <c r="A708" s="129">
        <v>40634</v>
      </c>
      <c r="B708" s="130">
        <v>3.46</v>
      </c>
      <c r="C708" s="128">
        <f t="shared" si="10"/>
        <v>3.4599999999999999E-2</v>
      </c>
    </row>
    <row r="709" spans="1:3" x14ac:dyDescent="0.25">
      <c r="A709" s="129">
        <v>40664</v>
      </c>
      <c r="B709" s="130">
        <v>3.17</v>
      </c>
      <c r="C709" s="128">
        <f t="shared" si="10"/>
        <v>3.1699999999999999E-2</v>
      </c>
    </row>
    <row r="710" spans="1:3" x14ac:dyDescent="0.25">
      <c r="A710" s="129">
        <v>40695</v>
      </c>
      <c r="B710" s="130">
        <v>3</v>
      </c>
      <c r="C710" s="128">
        <f t="shared" si="10"/>
        <v>0.03</v>
      </c>
    </row>
    <row r="711" spans="1:3" x14ac:dyDescent="0.25">
      <c r="A711" s="129">
        <v>40725</v>
      </c>
      <c r="B711" s="130">
        <v>3</v>
      </c>
      <c r="C711" s="128">
        <f t="shared" si="10"/>
        <v>0.03</v>
      </c>
    </row>
    <row r="712" spans="1:3" x14ac:dyDescent="0.25">
      <c r="A712" s="129">
        <v>40756</v>
      </c>
      <c r="B712" s="130">
        <v>2.2999999999999998</v>
      </c>
      <c r="C712" s="128">
        <f t="shared" si="10"/>
        <v>2.3E-2</v>
      </c>
    </row>
    <row r="713" spans="1:3" x14ac:dyDescent="0.25">
      <c r="A713" s="129">
        <v>40787</v>
      </c>
      <c r="B713" s="130">
        <v>1.98</v>
      </c>
      <c r="C713" s="128">
        <f t="shared" si="10"/>
        <v>1.9799999999999998E-2</v>
      </c>
    </row>
    <row r="714" spans="1:3" x14ac:dyDescent="0.25">
      <c r="A714" s="129">
        <v>40817</v>
      </c>
      <c r="B714" s="130">
        <v>2.15</v>
      </c>
      <c r="C714" s="128">
        <f t="shared" si="10"/>
        <v>2.1499999999999998E-2</v>
      </c>
    </row>
    <row r="715" spans="1:3" x14ac:dyDescent="0.25">
      <c r="A715" s="129">
        <v>40848</v>
      </c>
      <c r="B715" s="130">
        <v>2.0099999999999998</v>
      </c>
      <c r="C715" s="128">
        <f t="shared" si="10"/>
        <v>2.0099999999999996E-2</v>
      </c>
    </row>
    <row r="716" spans="1:3" x14ac:dyDescent="0.25">
      <c r="A716" s="129">
        <v>40878</v>
      </c>
      <c r="B716" s="130">
        <v>1.98</v>
      </c>
      <c r="C716" s="128">
        <f t="shared" si="10"/>
        <v>1.9799999999999998E-2</v>
      </c>
    </row>
    <row r="717" spans="1:3" x14ac:dyDescent="0.25">
      <c r="A717" s="129">
        <v>40909</v>
      </c>
      <c r="B717" s="130">
        <v>1.97</v>
      </c>
      <c r="C717" s="128">
        <f t="shared" ref="C717:C780" si="11">B717/100</f>
        <v>1.9699999999999999E-2</v>
      </c>
    </row>
    <row r="718" spans="1:3" x14ac:dyDescent="0.25">
      <c r="A718" s="129">
        <v>40940</v>
      </c>
      <c r="B718" s="130">
        <v>1.97</v>
      </c>
      <c r="C718" s="128">
        <f t="shared" si="11"/>
        <v>1.9699999999999999E-2</v>
      </c>
    </row>
    <row r="719" spans="1:3" x14ac:dyDescent="0.25">
      <c r="A719" s="129">
        <v>40969</v>
      </c>
      <c r="B719" s="130">
        <v>2.17</v>
      </c>
      <c r="C719" s="128">
        <f t="shared" si="11"/>
        <v>2.1700000000000001E-2</v>
      </c>
    </row>
    <row r="720" spans="1:3" x14ac:dyDescent="0.25">
      <c r="A720" s="129">
        <v>41000</v>
      </c>
      <c r="B720" s="130">
        <v>2.0499999999999998</v>
      </c>
      <c r="C720" s="128">
        <f t="shared" si="11"/>
        <v>2.0499999999999997E-2</v>
      </c>
    </row>
    <row r="721" spans="1:3" x14ac:dyDescent="0.25">
      <c r="A721" s="129">
        <v>41030</v>
      </c>
      <c r="B721" s="130">
        <v>1.8</v>
      </c>
      <c r="C721" s="128">
        <f t="shared" si="11"/>
        <v>1.8000000000000002E-2</v>
      </c>
    </row>
    <row r="722" spans="1:3" x14ac:dyDescent="0.25">
      <c r="A722" s="129">
        <v>41061</v>
      </c>
      <c r="B722" s="130">
        <v>1.62</v>
      </c>
      <c r="C722" s="128">
        <f t="shared" si="11"/>
        <v>1.6200000000000003E-2</v>
      </c>
    </row>
    <row r="723" spans="1:3" x14ac:dyDescent="0.25">
      <c r="A723" s="129">
        <v>41091</v>
      </c>
      <c r="B723" s="130">
        <v>1.53</v>
      </c>
      <c r="C723" s="128">
        <f t="shared" si="11"/>
        <v>1.5300000000000001E-2</v>
      </c>
    </row>
    <row r="724" spans="1:3" x14ac:dyDescent="0.25">
      <c r="A724" s="129">
        <v>41122</v>
      </c>
      <c r="B724" s="130">
        <v>1.68</v>
      </c>
      <c r="C724" s="128">
        <f t="shared" si="11"/>
        <v>1.6799999999999999E-2</v>
      </c>
    </row>
    <row r="725" spans="1:3" x14ac:dyDescent="0.25">
      <c r="A725" s="129">
        <v>41153</v>
      </c>
      <c r="B725" s="130">
        <v>1.72</v>
      </c>
      <c r="C725" s="128">
        <f t="shared" si="11"/>
        <v>1.72E-2</v>
      </c>
    </row>
    <row r="726" spans="1:3" x14ac:dyDescent="0.25">
      <c r="A726" s="129">
        <v>41183</v>
      </c>
      <c r="B726" s="130">
        <v>1.75</v>
      </c>
      <c r="C726" s="128">
        <f t="shared" si="11"/>
        <v>1.7500000000000002E-2</v>
      </c>
    </row>
    <row r="727" spans="1:3" x14ac:dyDescent="0.25">
      <c r="A727" s="129">
        <v>41214</v>
      </c>
      <c r="B727" s="130">
        <v>1.65</v>
      </c>
      <c r="C727" s="128">
        <f t="shared" si="11"/>
        <v>1.6500000000000001E-2</v>
      </c>
    </row>
    <row r="728" spans="1:3" x14ac:dyDescent="0.25">
      <c r="A728" s="129">
        <v>41244</v>
      </c>
      <c r="B728" s="130">
        <v>1.72</v>
      </c>
      <c r="C728" s="128">
        <f t="shared" si="11"/>
        <v>1.72E-2</v>
      </c>
    </row>
    <row r="729" spans="1:3" x14ac:dyDescent="0.25">
      <c r="A729" s="129">
        <v>41275</v>
      </c>
      <c r="B729" s="130">
        <v>1.91</v>
      </c>
      <c r="C729" s="128">
        <f t="shared" si="11"/>
        <v>1.9099999999999999E-2</v>
      </c>
    </row>
    <row r="730" spans="1:3" x14ac:dyDescent="0.25">
      <c r="A730" s="129">
        <v>41306</v>
      </c>
      <c r="B730" s="130">
        <v>1.98</v>
      </c>
      <c r="C730" s="128">
        <f t="shared" si="11"/>
        <v>1.9799999999999998E-2</v>
      </c>
    </row>
    <row r="731" spans="1:3" x14ac:dyDescent="0.25">
      <c r="A731" s="129">
        <v>41334</v>
      </c>
      <c r="B731" s="130">
        <v>1.96</v>
      </c>
      <c r="C731" s="128">
        <f t="shared" si="11"/>
        <v>1.9599999999999999E-2</v>
      </c>
    </row>
    <row r="732" spans="1:3" x14ac:dyDescent="0.25">
      <c r="A732" s="129">
        <v>41365</v>
      </c>
      <c r="B732" s="130">
        <v>1.76</v>
      </c>
      <c r="C732" s="128">
        <f t="shared" si="11"/>
        <v>1.7600000000000001E-2</v>
      </c>
    </row>
    <row r="733" spans="1:3" x14ac:dyDescent="0.25">
      <c r="A733" s="129">
        <v>41395</v>
      </c>
      <c r="B733" s="130">
        <v>1.93</v>
      </c>
      <c r="C733" s="128">
        <f t="shared" si="11"/>
        <v>1.9299999999999998E-2</v>
      </c>
    </row>
    <row r="734" spans="1:3" x14ac:dyDescent="0.25">
      <c r="A734" s="129">
        <v>41426</v>
      </c>
      <c r="B734" s="130">
        <v>2.2999999999999998</v>
      </c>
      <c r="C734" s="128">
        <f t="shared" si="11"/>
        <v>2.3E-2</v>
      </c>
    </row>
    <row r="735" spans="1:3" x14ac:dyDescent="0.25">
      <c r="A735" s="129">
        <v>41456</v>
      </c>
      <c r="B735" s="130">
        <v>2.58</v>
      </c>
      <c r="C735" s="128">
        <f t="shared" si="11"/>
        <v>2.58E-2</v>
      </c>
    </row>
    <row r="736" spans="1:3" x14ac:dyDescent="0.25">
      <c r="A736" s="129">
        <v>41487</v>
      </c>
      <c r="B736" s="130">
        <v>2.74</v>
      </c>
      <c r="C736" s="128">
        <f t="shared" si="11"/>
        <v>2.7400000000000001E-2</v>
      </c>
    </row>
    <row r="737" spans="1:3" x14ac:dyDescent="0.25">
      <c r="A737" s="129">
        <v>41518</v>
      </c>
      <c r="B737" s="130">
        <v>2.81</v>
      </c>
      <c r="C737" s="128">
        <f t="shared" si="11"/>
        <v>2.81E-2</v>
      </c>
    </row>
    <row r="738" spans="1:3" x14ac:dyDescent="0.25">
      <c r="A738" s="129">
        <v>41548</v>
      </c>
      <c r="B738" s="130">
        <v>2.62</v>
      </c>
      <c r="C738" s="128">
        <f t="shared" si="11"/>
        <v>2.6200000000000001E-2</v>
      </c>
    </row>
    <row r="739" spans="1:3" x14ac:dyDescent="0.25">
      <c r="A739" s="129">
        <v>41579</v>
      </c>
      <c r="B739" s="130">
        <v>2.72</v>
      </c>
      <c r="C739" s="128">
        <f t="shared" si="11"/>
        <v>2.7200000000000002E-2</v>
      </c>
    </row>
    <row r="740" spans="1:3" x14ac:dyDescent="0.25">
      <c r="A740" s="129">
        <v>41609</v>
      </c>
      <c r="B740" s="130">
        <v>2.9</v>
      </c>
      <c r="C740" s="128">
        <f t="shared" si="11"/>
        <v>2.8999999999999998E-2</v>
      </c>
    </row>
    <row r="741" spans="1:3" x14ac:dyDescent="0.25">
      <c r="A741" s="129">
        <v>41640</v>
      </c>
      <c r="B741" s="130">
        <v>2.86</v>
      </c>
      <c r="C741" s="128">
        <f t="shared" si="11"/>
        <v>2.86E-2</v>
      </c>
    </row>
    <row r="742" spans="1:3" x14ac:dyDescent="0.25">
      <c r="A742" s="129">
        <v>41671</v>
      </c>
      <c r="B742" s="130">
        <v>2.71</v>
      </c>
      <c r="C742" s="128">
        <f t="shared" si="11"/>
        <v>2.7099999999999999E-2</v>
      </c>
    </row>
    <row r="743" spans="1:3" x14ac:dyDescent="0.25">
      <c r="A743" s="129">
        <v>41699</v>
      </c>
      <c r="B743" s="130">
        <v>2.72</v>
      </c>
      <c r="C743" s="128">
        <f t="shared" si="11"/>
        <v>2.7200000000000002E-2</v>
      </c>
    </row>
    <row r="744" spans="1:3" x14ac:dyDescent="0.25">
      <c r="A744" s="129">
        <v>41730</v>
      </c>
      <c r="B744" s="130">
        <v>2.71</v>
      </c>
      <c r="C744" s="128">
        <f t="shared" si="11"/>
        <v>2.7099999999999999E-2</v>
      </c>
    </row>
    <row r="745" spans="1:3" x14ac:dyDescent="0.25">
      <c r="A745" s="129">
        <v>41760</v>
      </c>
      <c r="B745" s="130">
        <v>2.56</v>
      </c>
      <c r="C745" s="128">
        <f t="shared" si="11"/>
        <v>2.5600000000000001E-2</v>
      </c>
    </row>
    <row r="746" spans="1:3" x14ac:dyDescent="0.25">
      <c r="A746" s="129">
        <v>41791</v>
      </c>
      <c r="B746" s="130">
        <v>2.6</v>
      </c>
      <c r="C746" s="128">
        <f t="shared" si="11"/>
        <v>2.6000000000000002E-2</v>
      </c>
    </row>
    <row r="747" spans="1:3" x14ac:dyDescent="0.25">
      <c r="A747" s="129">
        <v>41821</v>
      </c>
      <c r="B747" s="130">
        <v>2.54</v>
      </c>
      <c r="C747" s="128">
        <f t="shared" si="11"/>
        <v>2.5399999999999999E-2</v>
      </c>
    </row>
    <row r="748" spans="1:3" x14ac:dyDescent="0.25">
      <c r="A748" s="129">
        <v>41852</v>
      </c>
      <c r="B748" s="130">
        <v>2.42</v>
      </c>
      <c r="C748" s="128">
        <f t="shared" si="11"/>
        <v>2.4199999999999999E-2</v>
      </c>
    </row>
    <row r="749" spans="1:3" x14ac:dyDescent="0.25">
      <c r="A749" s="129">
        <v>41883</v>
      </c>
      <c r="B749" s="130">
        <v>2.5299999999999998</v>
      </c>
      <c r="C749" s="128">
        <f t="shared" si="11"/>
        <v>2.53E-2</v>
      </c>
    </row>
    <row r="750" spans="1:3" x14ac:dyDescent="0.25">
      <c r="A750" s="129">
        <v>41913</v>
      </c>
      <c r="B750" s="130">
        <v>2.2999999999999998</v>
      </c>
      <c r="C750" s="128">
        <f t="shared" si="11"/>
        <v>2.3E-2</v>
      </c>
    </row>
    <row r="751" spans="1:3" x14ac:dyDescent="0.25">
      <c r="A751" s="129">
        <v>41944</v>
      </c>
      <c r="B751" s="130">
        <v>2.33</v>
      </c>
      <c r="C751" s="128">
        <f t="shared" si="11"/>
        <v>2.3300000000000001E-2</v>
      </c>
    </row>
    <row r="752" spans="1:3" x14ac:dyDescent="0.25">
      <c r="A752" s="129">
        <v>41974</v>
      </c>
      <c r="B752" s="130">
        <v>2.21</v>
      </c>
      <c r="C752" s="128">
        <f t="shared" si="11"/>
        <v>2.2099999999999998E-2</v>
      </c>
    </row>
    <row r="753" spans="1:3" x14ac:dyDescent="0.25">
      <c r="A753" s="129">
        <v>42005</v>
      </c>
      <c r="B753" s="130">
        <v>1.88</v>
      </c>
      <c r="C753" s="128">
        <f t="shared" si="11"/>
        <v>1.8799999999999997E-2</v>
      </c>
    </row>
    <row r="754" spans="1:3" x14ac:dyDescent="0.25">
      <c r="A754" s="129">
        <v>42036</v>
      </c>
      <c r="B754" s="130">
        <v>1.98</v>
      </c>
      <c r="C754" s="128">
        <f t="shared" si="11"/>
        <v>1.9799999999999998E-2</v>
      </c>
    </row>
    <row r="755" spans="1:3" x14ac:dyDescent="0.25">
      <c r="A755" s="129">
        <v>42064</v>
      </c>
      <c r="B755" s="130">
        <v>2.04</v>
      </c>
      <c r="C755" s="128">
        <f t="shared" si="11"/>
        <v>2.0400000000000001E-2</v>
      </c>
    </row>
    <row r="756" spans="1:3" x14ac:dyDescent="0.25">
      <c r="A756" s="129">
        <v>42095</v>
      </c>
      <c r="B756" s="130">
        <v>1.94</v>
      </c>
      <c r="C756" s="128">
        <f t="shared" si="11"/>
        <v>1.9400000000000001E-2</v>
      </c>
    </row>
    <row r="757" spans="1:3" x14ac:dyDescent="0.25">
      <c r="A757" s="129">
        <v>42125</v>
      </c>
      <c r="B757" s="130">
        <v>2.2000000000000002</v>
      </c>
      <c r="C757" s="128">
        <f t="shared" si="11"/>
        <v>2.2000000000000002E-2</v>
      </c>
    </row>
    <row r="758" spans="1:3" x14ac:dyDescent="0.25">
      <c r="A758" s="129">
        <v>42156</v>
      </c>
      <c r="B758" s="130">
        <v>2.36</v>
      </c>
      <c r="C758" s="128">
        <f t="shared" si="11"/>
        <v>2.3599999999999999E-2</v>
      </c>
    </row>
    <row r="759" spans="1:3" x14ac:dyDescent="0.25">
      <c r="A759" s="129">
        <v>42186</v>
      </c>
      <c r="B759" s="130">
        <v>2.3199999999999998</v>
      </c>
      <c r="C759" s="128">
        <f t="shared" si="11"/>
        <v>2.3199999999999998E-2</v>
      </c>
    </row>
    <row r="760" spans="1:3" x14ac:dyDescent="0.25">
      <c r="A760" s="129">
        <v>42217</v>
      </c>
      <c r="B760" s="130">
        <v>2.17</v>
      </c>
      <c r="C760" s="128">
        <f t="shared" si="11"/>
        <v>2.1700000000000001E-2</v>
      </c>
    </row>
    <row r="761" spans="1:3" x14ac:dyDescent="0.25">
      <c r="A761" s="129">
        <v>42248</v>
      </c>
      <c r="B761" s="130">
        <v>2.17</v>
      </c>
      <c r="C761" s="128">
        <f t="shared" si="11"/>
        <v>2.1700000000000001E-2</v>
      </c>
    </row>
    <row r="762" spans="1:3" x14ac:dyDescent="0.25">
      <c r="A762" s="129">
        <v>42278</v>
      </c>
      <c r="B762" s="130">
        <v>2.0699999999999998</v>
      </c>
      <c r="C762" s="128">
        <f t="shared" si="11"/>
        <v>2.07E-2</v>
      </c>
    </row>
    <row r="763" spans="1:3" x14ac:dyDescent="0.25">
      <c r="A763" s="129">
        <v>42309</v>
      </c>
      <c r="B763" s="130">
        <v>2.2599999999999998</v>
      </c>
      <c r="C763" s="128">
        <f t="shared" si="11"/>
        <v>2.2599999999999999E-2</v>
      </c>
    </row>
    <row r="764" spans="1:3" x14ac:dyDescent="0.25">
      <c r="A764" s="129">
        <v>42339</v>
      </c>
      <c r="B764" s="130">
        <v>2.2400000000000002</v>
      </c>
      <c r="C764" s="128">
        <f t="shared" si="11"/>
        <v>2.2400000000000003E-2</v>
      </c>
    </row>
    <row r="765" spans="1:3" x14ac:dyDescent="0.25">
      <c r="A765" s="129">
        <v>42370</v>
      </c>
      <c r="B765" s="130">
        <v>2.09</v>
      </c>
      <c r="C765" s="128">
        <f t="shared" si="11"/>
        <v>2.0899999999999998E-2</v>
      </c>
    </row>
    <row r="766" spans="1:3" x14ac:dyDescent="0.25">
      <c r="A766" s="129">
        <v>42401</v>
      </c>
      <c r="B766" s="130">
        <v>1.78</v>
      </c>
      <c r="C766" s="128">
        <f t="shared" si="11"/>
        <v>1.78E-2</v>
      </c>
    </row>
    <row r="767" spans="1:3" x14ac:dyDescent="0.25">
      <c r="A767" s="129">
        <v>42430</v>
      </c>
      <c r="B767" s="130">
        <v>1.89</v>
      </c>
      <c r="C767" s="128">
        <f t="shared" si="11"/>
        <v>1.89E-2</v>
      </c>
    </row>
    <row r="768" spans="1:3" x14ac:dyDescent="0.25">
      <c r="A768" s="129">
        <v>42461</v>
      </c>
      <c r="B768" s="130">
        <v>1.81</v>
      </c>
      <c r="C768" s="128">
        <f t="shared" si="11"/>
        <v>1.8100000000000002E-2</v>
      </c>
    </row>
    <row r="769" spans="1:3" x14ac:dyDescent="0.25">
      <c r="A769" s="129">
        <v>42491</v>
      </c>
      <c r="B769" s="130">
        <v>1.81</v>
      </c>
      <c r="C769" s="128">
        <f t="shared" si="11"/>
        <v>1.8100000000000002E-2</v>
      </c>
    </row>
    <row r="770" spans="1:3" x14ac:dyDescent="0.25">
      <c r="A770" s="129">
        <v>42522</v>
      </c>
      <c r="B770" s="130">
        <v>1.64</v>
      </c>
      <c r="C770" s="128">
        <f t="shared" si="11"/>
        <v>1.6399999999999998E-2</v>
      </c>
    </row>
    <row r="771" spans="1:3" x14ac:dyDescent="0.25">
      <c r="A771" s="129">
        <v>42552</v>
      </c>
      <c r="B771" s="130">
        <v>1.5</v>
      </c>
      <c r="C771" s="128">
        <f t="shared" si="11"/>
        <v>1.4999999999999999E-2</v>
      </c>
    </row>
    <row r="772" spans="1:3" x14ac:dyDescent="0.25">
      <c r="A772" s="129">
        <v>42583</v>
      </c>
      <c r="B772" s="130">
        <v>1.56</v>
      </c>
      <c r="C772" s="128">
        <f t="shared" si="11"/>
        <v>1.5600000000000001E-2</v>
      </c>
    </row>
    <row r="773" spans="1:3" x14ac:dyDescent="0.25">
      <c r="A773" s="129">
        <v>42614</v>
      </c>
      <c r="B773" s="130">
        <v>1.63</v>
      </c>
      <c r="C773" s="128">
        <f t="shared" si="11"/>
        <v>1.6299999999999999E-2</v>
      </c>
    </row>
    <row r="774" spans="1:3" x14ac:dyDescent="0.25">
      <c r="A774" s="129">
        <v>42644</v>
      </c>
      <c r="B774" s="130">
        <v>1.76</v>
      </c>
      <c r="C774" s="128">
        <f t="shared" si="11"/>
        <v>1.7600000000000001E-2</v>
      </c>
    </row>
    <row r="775" spans="1:3" x14ac:dyDescent="0.25">
      <c r="A775" s="129">
        <v>42675</v>
      </c>
      <c r="B775" s="130">
        <v>2.14</v>
      </c>
      <c r="C775" s="128">
        <f t="shared" si="11"/>
        <v>2.1400000000000002E-2</v>
      </c>
    </row>
    <row r="776" spans="1:3" x14ac:dyDescent="0.25">
      <c r="A776" s="129">
        <v>42705</v>
      </c>
      <c r="B776" s="130">
        <v>2.4900000000000002</v>
      </c>
      <c r="C776" s="128">
        <f t="shared" si="11"/>
        <v>2.4900000000000002E-2</v>
      </c>
    </row>
    <row r="777" spans="1:3" x14ac:dyDescent="0.25">
      <c r="A777" s="129">
        <v>42736</v>
      </c>
      <c r="B777" s="130">
        <v>2.4300000000000002</v>
      </c>
      <c r="C777" s="128">
        <f t="shared" si="11"/>
        <v>2.4300000000000002E-2</v>
      </c>
    </row>
    <row r="778" spans="1:3" x14ac:dyDescent="0.25">
      <c r="A778" s="129">
        <v>42767</v>
      </c>
      <c r="B778" s="130">
        <v>2.42</v>
      </c>
      <c r="C778" s="128">
        <f t="shared" si="11"/>
        <v>2.4199999999999999E-2</v>
      </c>
    </row>
    <row r="779" spans="1:3" x14ac:dyDescent="0.25">
      <c r="A779" s="129">
        <v>42795</v>
      </c>
      <c r="B779" s="130">
        <v>2.48</v>
      </c>
      <c r="C779" s="128">
        <f t="shared" si="11"/>
        <v>2.4799999999999999E-2</v>
      </c>
    </row>
    <row r="780" spans="1:3" x14ac:dyDescent="0.25">
      <c r="A780" s="129">
        <v>42826</v>
      </c>
      <c r="B780" s="130">
        <v>2.2999999999999998</v>
      </c>
      <c r="C780" s="128">
        <f t="shared" si="11"/>
        <v>2.3E-2</v>
      </c>
    </row>
    <row r="781" spans="1:3" x14ac:dyDescent="0.25">
      <c r="A781" s="129">
        <v>42856</v>
      </c>
      <c r="B781" s="130">
        <v>2.2999999999999998</v>
      </c>
      <c r="C781" s="128">
        <f t="shared" ref="C781:C844" si="12">B781/100</f>
        <v>2.3E-2</v>
      </c>
    </row>
    <row r="782" spans="1:3" x14ac:dyDescent="0.25">
      <c r="A782" s="129">
        <v>42887</v>
      </c>
      <c r="B782" s="130">
        <v>2.19</v>
      </c>
      <c r="C782" s="128">
        <f t="shared" si="12"/>
        <v>2.1899999999999999E-2</v>
      </c>
    </row>
    <row r="783" spans="1:3" x14ac:dyDescent="0.25">
      <c r="A783" s="129">
        <v>42917</v>
      </c>
      <c r="B783" s="130">
        <v>2.3199999999999998</v>
      </c>
      <c r="C783" s="128">
        <f t="shared" si="12"/>
        <v>2.3199999999999998E-2</v>
      </c>
    </row>
    <row r="784" spans="1:3" x14ac:dyDescent="0.25">
      <c r="A784" s="129">
        <v>42948</v>
      </c>
      <c r="B784" s="130">
        <v>2.21</v>
      </c>
      <c r="C784" s="128">
        <f t="shared" si="12"/>
        <v>2.2099999999999998E-2</v>
      </c>
    </row>
    <row r="785" spans="1:3" x14ac:dyDescent="0.25">
      <c r="A785" s="129">
        <v>42979</v>
      </c>
      <c r="B785" s="130">
        <v>2.2000000000000002</v>
      </c>
      <c r="C785" s="128">
        <f t="shared" si="12"/>
        <v>2.2000000000000002E-2</v>
      </c>
    </row>
    <row r="786" spans="1:3" x14ac:dyDescent="0.25">
      <c r="A786" s="129">
        <v>43009</v>
      </c>
      <c r="B786" s="130">
        <v>2.36</v>
      </c>
      <c r="C786" s="128">
        <f t="shared" si="12"/>
        <v>2.3599999999999999E-2</v>
      </c>
    </row>
    <row r="787" spans="1:3" x14ac:dyDescent="0.25">
      <c r="A787" s="129">
        <v>43040</v>
      </c>
      <c r="B787" s="130">
        <v>2.35</v>
      </c>
      <c r="C787" s="128">
        <f t="shared" si="12"/>
        <v>2.35E-2</v>
      </c>
    </row>
    <row r="788" spans="1:3" x14ac:dyDescent="0.25">
      <c r="A788" s="129">
        <v>43070</v>
      </c>
      <c r="B788" s="130">
        <v>2.4</v>
      </c>
      <c r="C788" s="128">
        <f t="shared" si="12"/>
        <v>2.4E-2</v>
      </c>
    </row>
    <row r="789" spans="1:3" x14ac:dyDescent="0.25">
      <c r="A789" s="129">
        <v>43101</v>
      </c>
      <c r="B789" s="130">
        <v>2.58</v>
      </c>
      <c r="C789" s="128">
        <f t="shared" si="12"/>
        <v>2.58E-2</v>
      </c>
    </row>
    <row r="790" spans="1:3" x14ac:dyDescent="0.25">
      <c r="A790" s="129">
        <v>43132</v>
      </c>
      <c r="B790" s="130">
        <v>2.86</v>
      </c>
      <c r="C790" s="128">
        <f t="shared" si="12"/>
        <v>2.86E-2</v>
      </c>
    </row>
    <row r="791" spans="1:3" x14ac:dyDescent="0.25">
      <c r="A791" s="129">
        <v>43160</v>
      </c>
      <c r="B791" s="130">
        <v>2.84</v>
      </c>
      <c r="C791" s="128">
        <f t="shared" si="12"/>
        <v>2.8399999999999998E-2</v>
      </c>
    </row>
    <row r="792" spans="1:3" x14ac:dyDescent="0.25">
      <c r="A792" s="129">
        <v>43191</v>
      </c>
      <c r="B792" s="130">
        <v>2.87</v>
      </c>
      <c r="C792" s="128">
        <f t="shared" si="12"/>
        <v>2.87E-2</v>
      </c>
    </row>
    <row r="793" spans="1:3" x14ac:dyDescent="0.25">
      <c r="A793" s="129">
        <v>43221</v>
      </c>
      <c r="B793" s="130">
        <v>2.98</v>
      </c>
      <c r="C793" s="128">
        <f t="shared" si="12"/>
        <v>2.98E-2</v>
      </c>
    </row>
    <row r="794" spans="1:3" x14ac:dyDescent="0.25">
      <c r="A794" s="129">
        <v>43252</v>
      </c>
      <c r="B794" s="130">
        <v>2.91</v>
      </c>
      <c r="C794" s="128">
        <f t="shared" si="12"/>
        <v>2.9100000000000001E-2</v>
      </c>
    </row>
    <row r="795" spans="1:3" x14ac:dyDescent="0.25">
      <c r="A795" s="129">
        <v>43282</v>
      </c>
      <c r="B795" s="130">
        <v>2.89</v>
      </c>
      <c r="C795" s="128">
        <f t="shared" si="12"/>
        <v>2.8900000000000002E-2</v>
      </c>
    </row>
    <row r="796" spans="1:3" x14ac:dyDescent="0.25">
      <c r="A796" s="129">
        <v>43313</v>
      </c>
      <c r="B796" s="130">
        <v>2.89</v>
      </c>
      <c r="C796" s="128">
        <f t="shared" si="12"/>
        <v>2.8900000000000002E-2</v>
      </c>
    </row>
    <row r="797" spans="1:3" x14ac:dyDescent="0.25">
      <c r="A797" s="129">
        <v>43344</v>
      </c>
      <c r="B797" s="130">
        <v>3</v>
      </c>
      <c r="C797" s="128">
        <f t="shared" si="12"/>
        <v>0.03</v>
      </c>
    </row>
    <row r="798" spans="1:3" x14ac:dyDescent="0.25">
      <c r="A798" s="129">
        <v>43374</v>
      </c>
      <c r="B798" s="130">
        <v>3.15</v>
      </c>
      <c r="C798" s="128">
        <f t="shared" si="12"/>
        <v>3.15E-2</v>
      </c>
    </row>
    <row r="799" spans="1:3" x14ac:dyDescent="0.25">
      <c r="A799" s="129">
        <v>43405</v>
      </c>
      <c r="B799" s="130">
        <v>3.12</v>
      </c>
      <c r="C799" s="128">
        <f t="shared" si="12"/>
        <v>3.1200000000000002E-2</v>
      </c>
    </row>
    <row r="800" spans="1:3" x14ac:dyDescent="0.25">
      <c r="A800" s="129">
        <v>43435</v>
      </c>
      <c r="B800" s="130">
        <v>2.83</v>
      </c>
      <c r="C800" s="128">
        <f t="shared" si="12"/>
        <v>2.8300000000000002E-2</v>
      </c>
    </row>
    <row r="801" spans="1:3" x14ac:dyDescent="0.25">
      <c r="A801" s="129">
        <v>43466</v>
      </c>
      <c r="B801" s="130">
        <v>2.71</v>
      </c>
      <c r="C801" s="128">
        <f t="shared" si="12"/>
        <v>2.7099999999999999E-2</v>
      </c>
    </row>
    <row r="802" spans="1:3" x14ac:dyDescent="0.25">
      <c r="A802" s="129">
        <v>43497</v>
      </c>
      <c r="B802" s="130">
        <v>2.68</v>
      </c>
      <c r="C802" s="128">
        <f t="shared" si="12"/>
        <v>2.6800000000000001E-2</v>
      </c>
    </row>
    <row r="803" spans="1:3" x14ac:dyDescent="0.25">
      <c r="A803" s="129">
        <v>43525</v>
      </c>
      <c r="B803" s="130">
        <v>2.57</v>
      </c>
      <c r="C803" s="128">
        <f t="shared" si="12"/>
        <v>2.5699999999999997E-2</v>
      </c>
    </row>
    <row r="804" spans="1:3" x14ac:dyDescent="0.25">
      <c r="A804" s="129">
        <v>43556</v>
      </c>
      <c r="B804" s="130">
        <v>2.5299999999999998</v>
      </c>
      <c r="C804" s="128">
        <f t="shared" si="12"/>
        <v>2.53E-2</v>
      </c>
    </row>
    <row r="805" spans="1:3" x14ac:dyDescent="0.25">
      <c r="A805" s="129">
        <v>43586</v>
      </c>
      <c r="B805" s="130">
        <v>2.4</v>
      </c>
      <c r="C805" s="128">
        <f t="shared" si="12"/>
        <v>2.4E-2</v>
      </c>
    </row>
    <row r="806" spans="1:3" x14ac:dyDescent="0.25">
      <c r="A806" s="129">
        <v>43617</v>
      </c>
      <c r="B806" s="130">
        <v>2.0699999999999998</v>
      </c>
      <c r="C806" s="128">
        <f t="shared" si="12"/>
        <v>2.07E-2</v>
      </c>
    </row>
    <row r="807" spans="1:3" x14ac:dyDescent="0.25">
      <c r="A807" s="129">
        <v>43647</v>
      </c>
      <c r="B807" s="130">
        <v>2.06</v>
      </c>
      <c r="C807" s="128">
        <f t="shared" si="12"/>
        <v>2.06E-2</v>
      </c>
    </row>
    <row r="808" spans="1:3" x14ac:dyDescent="0.25">
      <c r="A808" s="129">
        <v>43678</v>
      </c>
      <c r="B808" s="130">
        <v>1.63</v>
      </c>
      <c r="C808" s="128">
        <f t="shared" si="12"/>
        <v>1.6299999999999999E-2</v>
      </c>
    </row>
    <row r="809" spans="1:3" x14ac:dyDescent="0.25">
      <c r="A809" s="129">
        <v>43709</v>
      </c>
      <c r="B809" s="130">
        <v>1.7</v>
      </c>
      <c r="C809" s="128">
        <f t="shared" si="12"/>
        <v>1.7000000000000001E-2</v>
      </c>
    </row>
    <row r="810" spans="1:3" x14ac:dyDescent="0.25">
      <c r="A810" s="129">
        <v>43739</v>
      </c>
      <c r="B810" s="130">
        <v>1.71</v>
      </c>
      <c r="C810" s="128">
        <f t="shared" si="12"/>
        <v>1.7100000000000001E-2</v>
      </c>
    </row>
    <row r="811" spans="1:3" x14ac:dyDescent="0.25">
      <c r="A811" s="129">
        <v>43770</v>
      </c>
      <c r="B811" s="130">
        <v>1.81</v>
      </c>
      <c r="C811" s="128">
        <f t="shared" si="12"/>
        <v>1.8100000000000002E-2</v>
      </c>
    </row>
    <row r="812" spans="1:3" x14ac:dyDescent="0.25">
      <c r="A812" s="129">
        <v>43800</v>
      </c>
      <c r="B812" s="130">
        <v>1.86</v>
      </c>
      <c r="C812" s="128">
        <f t="shared" si="12"/>
        <v>1.8600000000000002E-2</v>
      </c>
    </row>
    <row r="813" spans="1:3" x14ac:dyDescent="0.25">
      <c r="A813" s="129">
        <v>43831</v>
      </c>
      <c r="B813" s="130">
        <v>1.76</v>
      </c>
      <c r="C813" s="128">
        <f t="shared" si="12"/>
        <v>1.7600000000000001E-2</v>
      </c>
    </row>
    <row r="814" spans="1:3" x14ac:dyDescent="0.25">
      <c r="A814" s="129">
        <v>43862</v>
      </c>
      <c r="B814" s="130">
        <v>1.5</v>
      </c>
      <c r="C814" s="128">
        <f t="shared" si="12"/>
        <v>1.4999999999999999E-2</v>
      </c>
    </row>
    <row r="815" spans="1:3" x14ac:dyDescent="0.25">
      <c r="A815" s="129">
        <v>43891</v>
      </c>
      <c r="B815" s="130">
        <v>0.87</v>
      </c>
      <c r="C815" s="128">
        <f t="shared" si="12"/>
        <v>8.6999999999999994E-3</v>
      </c>
    </row>
    <row r="816" spans="1:3" x14ac:dyDescent="0.25">
      <c r="A816" s="129">
        <v>43922</v>
      </c>
      <c r="B816" s="130">
        <v>0.66</v>
      </c>
      <c r="C816" s="128">
        <f t="shared" si="12"/>
        <v>6.6E-3</v>
      </c>
    </row>
    <row r="817" spans="1:3" x14ac:dyDescent="0.25">
      <c r="A817" s="129">
        <v>43952</v>
      </c>
      <c r="B817" s="130">
        <v>0.67</v>
      </c>
      <c r="C817" s="128">
        <f t="shared" si="12"/>
        <v>6.7000000000000002E-3</v>
      </c>
    </row>
    <row r="818" spans="1:3" x14ac:dyDescent="0.25">
      <c r="A818" s="129">
        <v>43983</v>
      </c>
      <c r="B818" s="130">
        <v>0.73</v>
      </c>
      <c r="C818" s="128">
        <f t="shared" si="12"/>
        <v>7.3000000000000001E-3</v>
      </c>
    </row>
    <row r="819" spans="1:3" x14ac:dyDescent="0.25">
      <c r="A819" s="129">
        <v>44013</v>
      </c>
      <c r="B819" s="130">
        <v>0.62</v>
      </c>
      <c r="C819" s="128">
        <f t="shared" si="12"/>
        <v>6.1999999999999998E-3</v>
      </c>
    </row>
    <row r="820" spans="1:3" x14ac:dyDescent="0.25">
      <c r="A820" s="129">
        <v>44044</v>
      </c>
      <c r="B820" s="130">
        <v>0.65</v>
      </c>
      <c r="C820" s="128">
        <f t="shared" si="12"/>
        <v>6.5000000000000006E-3</v>
      </c>
    </row>
    <row r="821" spans="1:3" x14ac:dyDescent="0.25">
      <c r="A821" s="129">
        <v>44075</v>
      </c>
      <c r="B821" s="130">
        <v>0.68</v>
      </c>
      <c r="C821" s="128">
        <f t="shared" si="12"/>
        <v>6.8000000000000005E-3</v>
      </c>
    </row>
    <row r="822" spans="1:3" x14ac:dyDescent="0.25">
      <c r="A822" s="129">
        <v>44105</v>
      </c>
      <c r="B822" s="130">
        <v>0.79</v>
      </c>
      <c r="C822" s="128">
        <f t="shared" si="12"/>
        <v>7.9000000000000008E-3</v>
      </c>
    </row>
    <row r="823" spans="1:3" x14ac:dyDescent="0.25">
      <c r="A823" s="129">
        <v>44136</v>
      </c>
      <c r="B823" s="130">
        <v>0.87</v>
      </c>
      <c r="C823" s="128">
        <f t="shared" si="12"/>
        <v>8.6999999999999994E-3</v>
      </c>
    </row>
    <row r="824" spans="1:3" x14ac:dyDescent="0.25">
      <c r="A824" s="129">
        <v>44166</v>
      </c>
      <c r="B824" s="130">
        <v>0.93</v>
      </c>
      <c r="C824" s="128">
        <f t="shared" si="12"/>
        <v>9.300000000000001E-3</v>
      </c>
    </row>
    <row r="825" spans="1:3" x14ac:dyDescent="0.25">
      <c r="A825" s="129">
        <v>44197</v>
      </c>
      <c r="B825" s="130">
        <v>1.08</v>
      </c>
      <c r="C825" s="128">
        <f t="shared" si="12"/>
        <v>1.0800000000000001E-2</v>
      </c>
    </row>
    <row r="826" spans="1:3" x14ac:dyDescent="0.25">
      <c r="A826" s="129">
        <v>44228</v>
      </c>
      <c r="B826" s="130">
        <v>1.26</v>
      </c>
      <c r="C826" s="128">
        <f t="shared" si="12"/>
        <v>1.26E-2</v>
      </c>
    </row>
    <row r="827" spans="1:3" x14ac:dyDescent="0.25">
      <c r="A827" s="129">
        <v>44256</v>
      </c>
      <c r="B827" s="130">
        <v>1.61</v>
      </c>
      <c r="C827" s="128">
        <f t="shared" si="12"/>
        <v>1.61E-2</v>
      </c>
    </row>
    <row r="828" spans="1:3" x14ac:dyDescent="0.25">
      <c r="A828" s="129">
        <v>44287</v>
      </c>
      <c r="B828" s="130">
        <v>1.64</v>
      </c>
      <c r="C828" s="128">
        <f t="shared" si="12"/>
        <v>1.6399999999999998E-2</v>
      </c>
    </row>
    <row r="829" spans="1:3" x14ac:dyDescent="0.25">
      <c r="A829" s="129">
        <v>44317</v>
      </c>
      <c r="B829" s="130">
        <v>1.62</v>
      </c>
      <c r="C829" s="128">
        <f t="shared" si="12"/>
        <v>1.6200000000000003E-2</v>
      </c>
    </row>
    <row r="830" spans="1:3" x14ac:dyDescent="0.25">
      <c r="A830" s="129">
        <v>44348</v>
      </c>
      <c r="B830" s="130">
        <v>1.52</v>
      </c>
      <c r="C830" s="128">
        <f t="shared" si="12"/>
        <v>1.52E-2</v>
      </c>
    </row>
    <row r="831" spans="1:3" x14ac:dyDescent="0.25">
      <c r="A831" s="129">
        <v>44378</v>
      </c>
      <c r="B831" s="130">
        <v>1.32</v>
      </c>
      <c r="C831" s="128">
        <f t="shared" si="12"/>
        <v>1.32E-2</v>
      </c>
    </row>
    <row r="832" spans="1:3" x14ac:dyDescent="0.25">
      <c r="A832" s="129">
        <v>44409</v>
      </c>
      <c r="B832" s="130">
        <v>1.28</v>
      </c>
      <c r="C832" s="128">
        <f t="shared" si="12"/>
        <v>1.2800000000000001E-2</v>
      </c>
    </row>
    <row r="833" spans="1:3" x14ac:dyDescent="0.25">
      <c r="A833" s="129">
        <v>44440</v>
      </c>
      <c r="B833" s="130">
        <v>1.37</v>
      </c>
      <c r="C833" s="128">
        <f t="shared" si="12"/>
        <v>1.37E-2</v>
      </c>
    </row>
    <row r="834" spans="1:3" x14ac:dyDescent="0.25">
      <c r="A834" s="129">
        <v>44470</v>
      </c>
      <c r="B834" s="130">
        <v>1.58</v>
      </c>
      <c r="C834" s="128">
        <f t="shared" si="12"/>
        <v>1.5800000000000002E-2</v>
      </c>
    </row>
    <row r="835" spans="1:3" x14ac:dyDescent="0.25">
      <c r="A835" s="129">
        <v>44501</v>
      </c>
      <c r="B835" s="130">
        <v>1.56</v>
      </c>
      <c r="C835" s="128">
        <f t="shared" si="12"/>
        <v>1.5600000000000001E-2</v>
      </c>
    </row>
    <row r="836" spans="1:3" x14ac:dyDescent="0.25">
      <c r="A836" s="129">
        <v>44531</v>
      </c>
      <c r="B836" s="130">
        <v>1.47</v>
      </c>
      <c r="C836" s="128">
        <f t="shared" si="12"/>
        <v>1.47E-2</v>
      </c>
    </row>
    <row r="837" spans="1:3" x14ac:dyDescent="0.25">
      <c r="A837" s="129">
        <v>44562</v>
      </c>
      <c r="B837" s="130">
        <v>1.76</v>
      </c>
      <c r="C837" s="128">
        <f t="shared" si="12"/>
        <v>1.7600000000000001E-2</v>
      </c>
    </row>
    <row r="838" spans="1:3" x14ac:dyDescent="0.25">
      <c r="A838" s="129">
        <v>44593</v>
      </c>
      <c r="B838" s="130">
        <v>1.93</v>
      </c>
      <c r="C838" s="128">
        <f t="shared" si="12"/>
        <v>1.9299999999999998E-2</v>
      </c>
    </row>
    <row r="839" spans="1:3" x14ac:dyDescent="0.25">
      <c r="A839" s="129">
        <v>44621</v>
      </c>
      <c r="B839" s="130">
        <v>2.13</v>
      </c>
      <c r="C839" s="128">
        <f t="shared" si="12"/>
        <v>2.1299999999999999E-2</v>
      </c>
    </row>
    <row r="840" spans="1:3" x14ac:dyDescent="0.25">
      <c r="A840" s="129">
        <v>44652</v>
      </c>
      <c r="B840" s="130">
        <v>2.75</v>
      </c>
      <c r="C840" s="128">
        <f t="shared" si="12"/>
        <v>2.75E-2</v>
      </c>
    </row>
    <row r="841" spans="1:3" x14ac:dyDescent="0.25">
      <c r="A841" s="129">
        <v>44682</v>
      </c>
      <c r="B841" s="130">
        <v>2.9</v>
      </c>
      <c r="C841" s="128">
        <f t="shared" si="12"/>
        <v>2.8999999999999998E-2</v>
      </c>
    </row>
    <row r="842" spans="1:3" x14ac:dyDescent="0.25">
      <c r="A842" s="129">
        <v>44713</v>
      </c>
      <c r="B842" s="130">
        <v>3.14</v>
      </c>
      <c r="C842" s="128">
        <f t="shared" si="12"/>
        <v>3.1400000000000004E-2</v>
      </c>
    </row>
    <row r="843" spans="1:3" x14ac:dyDescent="0.25">
      <c r="A843" s="129">
        <v>44743</v>
      </c>
      <c r="B843" s="130">
        <v>2.9</v>
      </c>
      <c r="C843" s="128">
        <f t="shared" si="12"/>
        <v>2.8999999999999998E-2</v>
      </c>
    </row>
    <row r="844" spans="1:3" x14ac:dyDescent="0.25">
      <c r="A844" s="129">
        <v>44774</v>
      </c>
      <c r="B844" s="130">
        <v>2.9</v>
      </c>
      <c r="C844" s="128">
        <f t="shared" si="12"/>
        <v>2.8999999999999998E-2</v>
      </c>
    </row>
    <row r="845" spans="1:3" x14ac:dyDescent="0.25">
      <c r="A845" s="129">
        <v>44805</v>
      </c>
      <c r="B845" s="130">
        <v>3.52</v>
      </c>
      <c r="C845" s="128">
        <f t="shared" ref="C845:C853" si="13">B845/100</f>
        <v>3.5200000000000002E-2</v>
      </c>
    </row>
    <row r="846" spans="1:3" x14ac:dyDescent="0.25">
      <c r="A846" s="129">
        <v>44835</v>
      </c>
      <c r="B846" s="130">
        <v>3.98</v>
      </c>
      <c r="C846" s="128">
        <f t="shared" si="13"/>
        <v>3.9800000000000002E-2</v>
      </c>
    </row>
    <row r="847" spans="1:3" x14ac:dyDescent="0.25">
      <c r="A847" s="129">
        <v>44866</v>
      </c>
      <c r="B847" s="130">
        <v>3.89</v>
      </c>
      <c r="C847" s="128">
        <f t="shared" si="13"/>
        <v>3.8900000000000004E-2</v>
      </c>
    </row>
    <row r="848" spans="1:3" x14ac:dyDescent="0.25">
      <c r="A848" s="129">
        <v>44896</v>
      </c>
      <c r="B848" s="130">
        <v>3.62</v>
      </c>
      <c r="C848" s="128">
        <f t="shared" si="13"/>
        <v>3.6200000000000003E-2</v>
      </c>
    </row>
    <row r="849" spans="1:3" x14ac:dyDescent="0.25">
      <c r="A849" s="129">
        <v>44927</v>
      </c>
      <c r="B849" s="130">
        <v>3.53</v>
      </c>
      <c r="C849" s="128">
        <f t="shared" si="13"/>
        <v>3.5299999999999998E-2</v>
      </c>
    </row>
    <row r="850" spans="1:3" x14ac:dyDescent="0.25">
      <c r="A850" s="129">
        <v>44958</v>
      </c>
      <c r="B850" s="130">
        <v>3.75</v>
      </c>
      <c r="C850" s="128">
        <f t="shared" si="13"/>
        <v>3.7499999999999999E-2</v>
      </c>
    </row>
    <row r="851" spans="1:3" x14ac:dyDescent="0.25">
      <c r="A851" s="129">
        <v>44986</v>
      </c>
      <c r="B851" s="130">
        <v>3.66</v>
      </c>
      <c r="C851" s="128">
        <f t="shared" si="13"/>
        <v>3.6600000000000001E-2</v>
      </c>
    </row>
    <row r="852" spans="1:3" x14ac:dyDescent="0.25">
      <c r="A852" s="129">
        <v>45017</v>
      </c>
      <c r="B852" s="130">
        <v>3.46</v>
      </c>
      <c r="C852" s="128">
        <f t="shared" si="13"/>
        <v>3.4599999999999999E-2</v>
      </c>
    </row>
    <row r="853" spans="1:3" x14ac:dyDescent="0.25">
      <c r="A853" s="129">
        <v>45047</v>
      </c>
      <c r="B853" s="130">
        <v>3.57</v>
      </c>
      <c r="C853" s="128">
        <f t="shared" si="13"/>
        <v>3.5699999999999996E-2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Regression</vt:lpstr>
      <vt:lpstr>Data_Shiller</vt:lpstr>
      <vt:lpstr>Sheet2</vt:lpstr>
      <vt:lpstr>FRED Graph</vt:lpstr>
      <vt:lpstr>Data_Shiller!Print_Area</vt:lpstr>
      <vt:lpstr>Data_Shiller!Print_Area_MI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Afat</dc:creator>
  <cp:lastModifiedBy>Afat</cp:lastModifiedBy>
  <dcterms:created xsi:type="dcterms:W3CDTF">2023-06-11T13:43:49Z</dcterms:created>
  <dcterms:modified xsi:type="dcterms:W3CDTF">2023-06-12T13:11:22Z</dcterms:modified>
</cp:coreProperties>
</file>