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eed/Desktop/CHEM220 HW stuffs/CHEM 221 lab/CD LAB/"/>
    </mc:Choice>
  </mc:AlternateContent>
  <xr:revisionPtr revIDLastSave="0" documentId="13_ncr:1_{DA442B96-A495-2643-A0BB-2E8A2B05AB5F}" xr6:coauthVersionLast="45" xr6:coauthVersionMax="45" xr10:uidLastSave="{00000000-0000-0000-0000-000000000000}"/>
  <bookViews>
    <workbookView xWindow="0" yWindow="0" windowWidth="28800" windowHeight="18000" xr2:uid="{17444A06-45CE-456C-BC2C-4D093FC848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" l="1"/>
  <c r="K9" i="1"/>
  <c r="J9" i="1"/>
  <c r="E7" i="1"/>
  <c r="E8" i="1"/>
  <c r="B7" i="1"/>
  <c r="L6" i="1" l="1"/>
  <c r="K6" i="1"/>
  <c r="J6" i="1"/>
  <c r="F6" i="1"/>
  <c r="G6" i="1"/>
  <c r="E6" i="1"/>
  <c r="B3" i="1"/>
  <c r="B5" i="1" s="1"/>
  <c r="J7" i="1" l="1"/>
  <c r="J8" i="1" s="1"/>
  <c r="J10" i="1" s="1"/>
  <c r="J12" i="1" s="1"/>
  <c r="F7" i="1"/>
  <c r="F8" i="1" s="1"/>
  <c r="L7" i="1"/>
  <c r="L8" i="1" s="1"/>
  <c r="L10" i="1" s="1"/>
  <c r="G7" i="1"/>
  <c r="G8" i="1" s="1"/>
  <c r="K7" i="1"/>
  <c r="K8" i="1" s="1"/>
  <c r="K10" i="1" s="1"/>
  <c r="J11" i="1" l="1"/>
  <c r="J16" i="1" s="1"/>
  <c r="K11" i="1"/>
  <c r="K16" i="1" s="1"/>
  <c r="K12" i="1" l="1"/>
  <c r="L11" i="1"/>
  <c r="L16" i="1" s="1"/>
  <c r="J17" i="1" s="1"/>
  <c r="L12" i="1"/>
  <c r="J13" i="1" l="1"/>
  <c r="J14" i="1"/>
  <c r="J18" i="1"/>
  <c r="J19" i="1" s="1"/>
  <c r="J15" i="1" l="1"/>
</calcChain>
</file>

<file path=xl/sharedStrings.xml><?xml version="1.0" encoding="utf-8"?>
<sst xmlns="http://schemas.openxmlformats.org/spreadsheetml/2006/main" count="66" uniqueCount="55">
  <si>
    <t>Mass of empty beaker (g)</t>
  </si>
  <si>
    <t>Mass of beaker + EDTA (g)</t>
  </si>
  <si>
    <t>Mass of EDTA solid (g)</t>
  </si>
  <si>
    <t>Concentration of EDTA solution (g/L)</t>
  </si>
  <si>
    <t>Total volume (mL)</t>
  </si>
  <si>
    <t>Eriochrome Blank T indicator</t>
  </si>
  <si>
    <t>Sample number</t>
  </si>
  <si>
    <t>Initial buret reading (mL)</t>
  </si>
  <si>
    <t>Final buret reading (mL)</t>
  </si>
  <si>
    <t>Titrated volume (mL)</t>
  </si>
  <si>
    <t>Calcon Indicator</t>
  </si>
  <si>
    <t>Mol EDTA titrated (mol)</t>
  </si>
  <si>
    <t>Total mol of Mg2+ and Ca2+ (mol)</t>
  </si>
  <si>
    <t>Mol of Mg2+ (mol)</t>
  </si>
  <si>
    <t>Mol of Ca2+ (mol)</t>
  </si>
  <si>
    <t>Mass of MgSO4 (mg)</t>
  </si>
  <si>
    <t>Mass of CaCl2 (mg)</t>
  </si>
  <si>
    <t>Concentration Ca2+ in water (mg/L)</t>
  </si>
  <si>
    <t>Concentration Mg2+ in water (mg/L)</t>
  </si>
  <si>
    <t>Molecular weight of disodium EDTA (g/mol)</t>
  </si>
  <si>
    <t>Average concentration Ca2+ (mg/L)</t>
  </si>
  <si>
    <t>Average concentration Mg2+ (mg/L)</t>
  </si>
  <si>
    <t>Standard deviation (mg/L)</t>
  </si>
  <si>
    <t>RSD (%)</t>
  </si>
  <si>
    <t>Formula</t>
  </si>
  <si>
    <t>Mass of EDTA solid (g) / Total volume of solution (L)</t>
  </si>
  <si>
    <t>Molarity of EDTA solution (M)</t>
  </si>
  <si>
    <t>Concentration of EDTA solution (g/L) / Molar mass of EDTA (g/mol)</t>
  </si>
  <si>
    <t>Molarity of EDTA solution (mol/L) * Titrated volume (L)</t>
  </si>
  <si>
    <t>Mole of Mg2+ and Ca2+ ions (mol)</t>
  </si>
  <si>
    <t>Same as mol of EDTA, since it's 1:1 ratio of reaction</t>
  </si>
  <si>
    <t>Mole of Ca2+ ions (mol)</t>
  </si>
  <si>
    <t>Same as mol of EDTA, since it is a 1:1 ratio reaction</t>
  </si>
  <si>
    <t>Mole of Mg2+ ions (mol)</t>
  </si>
  <si>
    <t>Mole of Ca2+ (mol) * Molar mass CaCl2 (g/mol) * 1000 (mg/g)</t>
  </si>
  <si>
    <t>Mole of Mg2+ (mol) * Molar mass MgSO4 (g/mol) * 1000 (mg/g)</t>
  </si>
  <si>
    <t>Mass of CaCL2 (mg) / Volume of sample water (L)</t>
  </si>
  <si>
    <t>Mass of MgSO4 (mg) / Volume of sample water (L)</t>
  </si>
  <si>
    <t>AVERAGE(three sample's concentration) function in excel</t>
  </si>
  <si>
    <t>STDEV(three sample's concentration) function in excel</t>
  </si>
  <si>
    <t>Standard deviation / Average * 100 %</t>
  </si>
  <si>
    <t>Mole of EDTA titrated (mol)</t>
  </si>
  <si>
    <t>Molar mass (g/mol)</t>
  </si>
  <si>
    <t>MgSO4 molar mass</t>
  </si>
  <si>
    <t>CaCl2 molar mass</t>
  </si>
  <si>
    <t>Volume of sample water (mL)</t>
  </si>
  <si>
    <t>RSD of MgSO4 (%)</t>
  </si>
  <si>
    <t>Standard deviation of MgSO4 (mg/L)</t>
  </si>
  <si>
    <t>Average concentration MgSO4 (mg/L)</t>
  </si>
  <si>
    <t>Concentration MgSO4 in water (mg/L)</t>
  </si>
  <si>
    <t>RSD of CaCl2 (%)</t>
  </si>
  <si>
    <t>Standard deviation of CaCl2 (mg/L)</t>
  </si>
  <si>
    <t>Average concentration CaCl2 (mg/L)</t>
  </si>
  <si>
    <t>Concentration CaCl2 in water (mg/L)</t>
  </si>
  <si>
    <t>Average mol of Mg2+ and Ca2+ ions in the black indicator solution - mol of Ca2+ ions in the calcon indicator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</si>
</sst>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E+00"/>
    <numFmt numFmtId="168" formatCode="0.000000"/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/>
    <xf numFmtId="165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8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9" fontId="0" fillId="2" borderId="1" xfId="0" applyNumberFormat="1" applyFill="1" applyBorder="1" applyAlignment="1">
      <alignment horizontal="center"/>
    </xf>
    <xf numFmtId="169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179D-49DF-4D8B-AB45-026995F37621}">
  <dimension ref="A1:R19"/>
  <sheetViews>
    <sheetView tabSelected="1" topLeftCell="E3" zoomScale="183" zoomScaleNormal="160" workbookViewId="0">
      <selection activeCell="G18" sqref="G18"/>
    </sheetView>
  </sheetViews>
  <sheetFormatPr baseColWidth="10" defaultColWidth="8.83203125" defaultRowHeight="15" x14ac:dyDescent="0.2"/>
  <cols>
    <col min="1" max="1" width="34" customWidth="1"/>
    <col min="2" max="2" width="11.33203125" customWidth="1"/>
    <col min="3" max="3" width="9" customWidth="1"/>
    <col min="4" max="4" width="30.33203125" customWidth="1"/>
    <col min="5" max="5" width="9.5" customWidth="1"/>
    <col min="6" max="6" width="9.1640625" customWidth="1"/>
    <col min="7" max="7" width="9" customWidth="1"/>
    <col min="8" max="8" width="7.1640625" customWidth="1"/>
    <col min="9" max="9" width="30.5" customWidth="1"/>
    <col min="10" max="10" width="10" customWidth="1"/>
    <col min="11" max="11" width="9.5" customWidth="1"/>
    <col min="12" max="12" width="9.33203125" bestFit="1" customWidth="1"/>
    <col min="14" max="14" width="16" customWidth="1"/>
    <col min="15" max="15" width="14.6640625" customWidth="1"/>
    <col min="17" max="17" width="30.1640625" customWidth="1"/>
    <col min="18" max="18" width="87" customWidth="1"/>
  </cols>
  <sheetData>
    <row r="1" spans="1:18" x14ac:dyDescent="0.2">
      <c r="A1" s="3" t="s">
        <v>0</v>
      </c>
      <c r="B1" s="2">
        <v>119.89449999999999</v>
      </c>
      <c r="D1" s="14" t="s">
        <v>5</v>
      </c>
      <c r="E1" s="15"/>
      <c r="F1" s="15"/>
      <c r="G1" s="16"/>
      <c r="I1" s="14" t="s">
        <v>10</v>
      </c>
      <c r="J1" s="15"/>
      <c r="K1" s="15"/>
      <c r="L1" s="16"/>
      <c r="N1" s="14" t="s">
        <v>42</v>
      </c>
      <c r="O1" s="16"/>
      <c r="Q1" s="20" t="s">
        <v>24</v>
      </c>
      <c r="R1" s="20"/>
    </row>
    <row r="2" spans="1:18" x14ac:dyDescent="0.2">
      <c r="A2" s="3" t="s">
        <v>1</v>
      </c>
      <c r="B2" s="2">
        <v>120.7598</v>
      </c>
      <c r="D2" s="3" t="s">
        <v>6</v>
      </c>
      <c r="E2" s="2">
        <v>1</v>
      </c>
      <c r="F2" s="2">
        <v>2</v>
      </c>
      <c r="G2" s="2">
        <v>3</v>
      </c>
      <c r="I2" s="3" t="s">
        <v>6</v>
      </c>
      <c r="J2" s="2">
        <v>1</v>
      </c>
      <c r="K2" s="2">
        <v>2</v>
      </c>
      <c r="L2" s="2">
        <v>3</v>
      </c>
      <c r="N2" s="3" t="s">
        <v>43</v>
      </c>
      <c r="O2" s="2">
        <v>120.366</v>
      </c>
      <c r="Q2" s="6" t="s">
        <v>3</v>
      </c>
      <c r="R2" s="1" t="s">
        <v>25</v>
      </c>
    </row>
    <row r="3" spans="1:18" x14ac:dyDescent="0.2">
      <c r="A3" s="10" t="s">
        <v>2</v>
      </c>
      <c r="B3" s="12">
        <f>B2-B1</f>
        <v>0.86530000000000484</v>
      </c>
      <c r="D3" s="8" t="s">
        <v>45</v>
      </c>
      <c r="E3" s="9">
        <v>75</v>
      </c>
      <c r="F3" s="9">
        <v>75</v>
      </c>
      <c r="G3" s="9">
        <v>75</v>
      </c>
      <c r="I3" s="8" t="s">
        <v>45</v>
      </c>
      <c r="J3" s="9">
        <v>75</v>
      </c>
      <c r="K3" s="9">
        <v>75</v>
      </c>
      <c r="L3" s="9">
        <v>75</v>
      </c>
      <c r="N3" s="3" t="s">
        <v>44</v>
      </c>
      <c r="O3" s="2">
        <v>110.98</v>
      </c>
      <c r="Q3" s="6" t="s">
        <v>26</v>
      </c>
      <c r="R3" s="1" t="s">
        <v>27</v>
      </c>
    </row>
    <row r="4" spans="1:18" x14ac:dyDescent="0.2">
      <c r="A4" s="3" t="s">
        <v>4</v>
      </c>
      <c r="B4" s="4">
        <v>250</v>
      </c>
      <c r="D4" s="3" t="s">
        <v>7</v>
      </c>
      <c r="E4" s="2">
        <v>0.31</v>
      </c>
      <c r="F4" s="2">
        <v>0.69</v>
      </c>
      <c r="G4" s="2">
        <v>13.35</v>
      </c>
      <c r="I4" s="3" t="s">
        <v>7</v>
      </c>
      <c r="J4" s="2">
        <v>0.68</v>
      </c>
      <c r="K4" s="2">
        <v>11.4</v>
      </c>
      <c r="L4" s="2">
        <v>22.19</v>
      </c>
      <c r="Q4" s="6" t="s">
        <v>41</v>
      </c>
      <c r="R4" s="1" t="s">
        <v>28</v>
      </c>
    </row>
    <row r="5" spans="1:18" x14ac:dyDescent="0.2">
      <c r="A5" s="3" t="s">
        <v>3</v>
      </c>
      <c r="B5" s="2">
        <f>B3/(B4/1000)</f>
        <v>3.4612000000000194</v>
      </c>
      <c r="D5" s="3" t="s">
        <v>8</v>
      </c>
      <c r="E5" s="2">
        <v>12.97</v>
      </c>
      <c r="F5" s="2">
        <v>13.35</v>
      </c>
      <c r="G5" s="2">
        <v>26.02</v>
      </c>
      <c r="I5" s="3" t="s">
        <v>8</v>
      </c>
      <c r="J5" s="2">
        <v>11.4</v>
      </c>
      <c r="K5" s="2">
        <v>22.19</v>
      </c>
      <c r="L5" s="2">
        <v>32.950000000000003</v>
      </c>
      <c r="Q5" s="6" t="s">
        <v>29</v>
      </c>
      <c r="R5" s="1" t="s">
        <v>30</v>
      </c>
    </row>
    <row r="6" spans="1:18" x14ac:dyDescent="0.2">
      <c r="A6" s="3" t="s">
        <v>19</v>
      </c>
      <c r="B6" s="2">
        <v>372.24</v>
      </c>
      <c r="D6" s="10" t="s">
        <v>9</v>
      </c>
      <c r="E6" s="12">
        <f>E5-E4</f>
        <v>12.66</v>
      </c>
      <c r="F6" s="12">
        <f t="shared" ref="F6:G6" si="0">F5-F4</f>
        <v>12.66</v>
      </c>
      <c r="G6" s="12">
        <f t="shared" si="0"/>
        <v>12.67</v>
      </c>
      <c r="I6" s="10" t="s">
        <v>9</v>
      </c>
      <c r="J6" s="12">
        <f>J5-J4</f>
        <v>10.72</v>
      </c>
      <c r="K6" s="12">
        <f t="shared" ref="K6" si="1">K5-K4</f>
        <v>10.790000000000001</v>
      </c>
      <c r="L6" s="12">
        <f t="shared" ref="L6" si="2">L5-L4</f>
        <v>10.760000000000002</v>
      </c>
      <c r="Q6" s="6" t="s">
        <v>31</v>
      </c>
      <c r="R6" s="1" t="s">
        <v>32</v>
      </c>
    </row>
    <row r="7" spans="1:18" x14ac:dyDescent="0.2">
      <c r="A7" s="10" t="s">
        <v>26</v>
      </c>
      <c r="B7" s="11">
        <f>B5/B6</f>
        <v>9.2983021706426472E-3</v>
      </c>
      <c r="D7" s="3" t="s">
        <v>11</v>
      </c>
      <c r="E7" s="7">
        <f>$B$7*(E6/1000)</f>
        <v>1.177165054803359E-4</v>
      </c>
      <c r="F7" s="7">
        <f>$B$7*(F6/1000)</f>
        <v>1.177165054803359E-4</v>
      </c>
      <c r="G7" s="7">
        <f>$B$7*(G6/1000)</f>
        <v>1.1780948850204235E-4</v>
      </c>
      <c r="I7" s="3" t="s">
        <v>11</v>
      </c>
      <c r="J7" s="7">
        <f>$B$7*J6/1000</f>
        <v>9.9677799269289182E-5</v>
      </c>
      <c r="K7" s="7">
        <f>$B$7*K6/1000</f>
        <v>1.0032868042123417E-4</v>
      </c>
      <c r="L7" s="7">
        <f>$B$7*L6/1000</f>
        <v>1.000497313561149E-4</v>
      </c>
      <c r="Q7" s="6" t="s">
        <v>33</v>
      </c>
      <c r="R7" s="1" t="s">
        <v>54</v>
      </c>
    </row>
    <row r="8" spans="1:18" x14ac:dyDescent="0.2">
      <c r="D8" s="10" t="s">
        <v>12</v>
      </c>
      <c r="E8" s="13">
        <f>E7</f>
        <v>1.177165054803359E-4</v>
      </c>
      <c r="F8" s="13">
        <f t="shared" ref="F8:G8" si="3">F7</f>
        <v>1.177165054803359E-4</v>
      </c>
      <c r="G8" s="13">
        <f t="shared" si="3"/>
        <v>1.1780948850204235E-4</v>
      </c>
      <c r="I8" s="10" t="s">
        <v>14</v>
      </c>
      <c r="J8" s="13">
        <f>J7</f>
        <v>9.9677799269289182E-5</v>
      </c>
      <c r="K8" s="13">
        <f t="shared" ref="K8:L8" si="4">K7</f>
        <v>1.0032868042123417E-4</v>
      </c>
      <c r="L8" s="13">
        <f t="shared" si="4"/>
        <v>1.000497313561149E-4</v>
      </c>
      <c r="Q8" s="6" t="s">
        <v>16</v>
      </c>
      <c r="R8" s="1" t="s">
        <v>34</v>
      </c>
    </row>
    <row r="9" spans="1:18" x14ac:dyDescent="0.2">
      <c r="I9" s="10" t="s">
        <v>13</v>
      </c>
      <c r="J9" s="13">
        <f>AVERAGE(E8:G8)-J8</f>
        <v>1.8069700551615544E-5</v>
      </c>
      <c r="K9" s="13">
        <f>AVERAGE(E8:G8)-K8</f>
        <v>1.7418819399670553E-5</v>
      </c>
      <c r="L9" s="13">
        <f>AVERAGE(E8:G8)-L8</f>
        <v>1.7697768464789825E-5</v>
      </c>
      <c r="Q9" s="6" t="s">
        <v>15</v>
      </c>
      <c r="R9" s="1" t="s">
        <v>35</v>
      </c>
    </row>
    <row r="10" spans="1:18" x14ac:dyDescent="0.2">
      <c r="I10" s="3" t="s">
        <v>16</v>
      </c>
      <c r="J10" s="7">
        <f>J8*$O$3*1000</f>
        <v>11.062242162905713</v>
      </c>
      <c r="K10" s="7">
        <f>K8*$O$3*1000</f>
        <v>11.134476953148569</v>
      </c>
      <c r="L10" s="7">
        <f>L8*$O$3*1000</f>
        <v>11.103519185901632</v>
      </c>
      <c r="Q10" s="6" t="s">
        <v>17</v>
      </c>
      <c r="R10" s="1" t="s">
        <v>36</v>
      </c>
    </row>
    <row r="11" spans="1:18" x14ac:dyDescent="0.2">
      <c r="I11" s="3" t="s">
        <v>15</v>
      </c>
      <c r="J11" s="5">
        <f>J9*$O$2*1000</f>
        <v>2.1749775765957566</v>
      </c>
      <c r="K11" s="5">
        <f>K9*$O$2*1000</f>
        <v>2.0966336158607457</v>
      </c>
      <c r="L11" s="5">
        <f>L9*$O$2*1000</f>
        <v>2.130209599032892</v>
      </c>
      <c r="Q11" s="6" t="s">
        <v>18</v>
      </c>
      <c r="R11" s="1" t="s">
        <v>37</v>
      </c>
    </row>
    <row r="12" spans="1:18" x14ac:dyDescent="0.2">
      <c r="I12" s="10" t="s">
        <v>53</v>
      </c>
      <c r="J12" s="17">
        <f>J10/(75/1000)</f>
        <v>147.49656217207618</v>
      </c>
      <c r="K12" s="17">
        <f>K10/(75/1000)</f>
        <v>148.45969270864759</v>
      </c>
      <c r="L12" s="17">
        <f>L10/(75/1000)</f>
        <v>148.04692247868843</v>
      </c>
      <c r="Q12" s="6" t="s">
        <v>20</v>
      </c>
      <c r="R12" s="1" t="s">
        <v>38</v>
      </c>
    </row>
    <row r="13" spans="1:18" x14ac:dyDescent="0.2">
      <c r="I13" s="10" t="s">
        <v>52</v>
      </c>
      <c r="J13" s="18">
        <f>AVERAGE(J12:L12)</f>
        <v>148.00105911980407</v>
      </c>
      <c r="K13" s="18"/>
      <c r="L13" s="18"/>
      <c r="Q13" s="6" t="s">
        <v>21</v>
      </c>
      <c r="R13" s="1" t="s">
        <v>38</v>
      </c>
    </row>
    <row r="14" spans="1:18" x14ac:dyDescent="0.2">
      <c r="I14" s="10" t="s">
        <v>51</v>
      </c>
      <c r="J14" s="18">
        <f>STDEV(J12:L12)</f>
        <v>0.48320046914836606</v>
      </c>
      <c r="K14" s="18"/>
      <c r="L14" s="18"/>
      <c r="Q14" s="6" t="s">
        <v>22</v>
      </c>
      <c r="R14" s="1" t="s">
        <v>39</v>
      </c>
    </row>
    <row r="15" spans="1:18" x14ac:dyDescent="0.2">
      <c r="I15" s="10" t="s">
        <v>50</v>
      </c>
      <c r="J15" s="19">
        <f>J14/J13*100</f>
        <v>0.32648446708562023</v>
      </c>
      <c r="K15" s="19"/>
      <c r="L15" s="19"/>
      <c r="Q15" s="6" t="s">
        <v>23</v>
      </c>
      <c r="R15" s="1" t="s">
        <v>40</v>
      </c>
    </row>
    <row r="16" spans="1:18" x14ac:dyDescent="0.2">
      <c r="I16" s="10" t="s">
        <v>49</v>
      </c>
      <c r="J16" s="17">
        <f>J11/(75/1000)</f>
        <v>28.999701021276756</v>
      </c>
      <c r="K16" s="17">
        <f>K11/(75/1000)</f>
        <v>27.955114878143277</v>
      </c>
      <c r="L16" s="17">
        <f>L11/(75/1000)</f>
        <v>28.402794653771895</v>
      </c>
    </row>
    <row r="17" spans="9:12" x14ac:dyDescent="0.2">
      <c r="I17" s="10" t="s">
        <v>48</v>
      </c>
      <c r="J17" s="18">
        <f>AVERAGE(J16:L16)</f>
        <v>28.452536851063979</v>
      </c>
      <c r="K17" s="18"/>
      <c r="L17" s="18"/>
    </row>
    <row r="18" spans="9:12" x14ac:dyDescent="0.2">
      <c r="I18" s="10" t="s">
        <v>47</v>
      </c>
      <c r="J18" s="18">
        <f>STDEV(J16:L16)</f>
        <v>0.52406656757534387</v>
      </c>
      <c r="K18" s="18"/>
      <c r="L18" s="18"/>
    </row>
    <row r="19" spans="9:12" x14ac:dyDescent="0.2">
      <c r="I19" s="10" t="s">
        <v>46</v>
      </c>
      <c r="J19" s="18">
        <f>J18/J17*100</f>
        <v>1.8418975092400116</v>
      </c>
      <c r="K19" s="18"/>
      <c r="L19" s="18"/>
    </row>
  </sheetData>
  <mergeCells count="10">
    <mergeCell ref="D1:G1"/>
    <mergeCell ref="I1:L1"/>
    <mergeCell ref="N1:O1"/>
    <mergeCell ref="Q1:R1"/>
    <mergeCell ref="J19:L19"/>
    <mergeCell ref="J13:L13"/>
    <mergeCell ref="J17:L17"/>
    <mergeCell ref="J14:L14"/>
    <mergeCell ref="J15:L15"/>
    <mergeCell ref="J18:L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Kadir, Abdul Fayeed</dc:creator>
  <cp:lastModifiedBy>Microsoft Office User</cp:lastModifiedBy>
  <dcterms:created xsi:type="dcterms:W3CDTF">2019-11-08T23:08:41Z</dcterms:created>
  <dcterms:modified xsi:type="dcterms:W3CDTF">2019-11-10T20:00:52Z</dcterms:modified>
</cp:coreProperties>
</file>