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DH LAB/"/>
    </mc:Choice>
  </mc:AlternateContent>
  <xr:revisionPtr revIDLastSave="0" documentId="13_ncr:1_{24BBBB62-EA82-4243-8CE8-A37E067FD056}" xr6:coauthVersionLast="45" xr6:coauthVersionMax="45" xr10:uidLastSave="{00000000-0000-0000-0000-000000000000}"/>
  <bookViews>
    <workbookView xWindow="0" yWindow="0" windowWidth="28800" windowHeight="18000" xr2:uid="{0F331069-A4C6-4338-BDB7-CBA29C361F98}"/>
  </bookViews>
  <sheets>
    <sheet name="DH L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B9" i="1" l="1"/>
  <c r="B10" i="1" s="1"/>
  <c r="B11" i="1" s="1"/>
  <c r="L6" i="1"/>
  <c r="M6" i="1"/>
  <c r="D9" i="1" l="1"/>
  <c r="D10" i="1" s="1"/>
  <c r="D11" i="1" s="1"/>
  <c r="C9" i="1"/>
  <c r="C10" i="1" s="1"/>
  <c r="C11" i="1" s="1"/>
  <c r="C7" i="1" l="1"/>
  <c r="C12" i="1" s="1"/>
  <c r="D7" i="1"/>
  <c r="D12" i="1" s="1"/>
  <c r="B7" i="1"/>
  <c r="B12" i="1" s="1"/>
  <c r="B13" i="1" l="1"/>
  <c r="L7" i="1" s="1"/>
  <c r="B14" i="1"/>
  <c r="B15" i="1" s="1"/>
  <c r="L9" i="1" l="1"/>
  <c r="L10" i="1" s="1"/>
  <c r="L11" i="1" s="1"/>
  <c r="L12" i="1" s="1"/>
  <c r="M9" i="1"/>
  <c r="M10" i="1" s="1"/>
  <c r="M11" i="1" s="1"/>
  <c r="M12" i="1" s="1"/>
  <c r="N9" i="1"/>
  <c r="N10" i="1" s="1"/>
  <c r="N11" i="1" s="1"/>
  <c r="N12" i="1" s="1"/>
  <c r="L13" i="1" l="1"/>
  <c r="L14" i="1"/>
  <c r="L15" i="1" l="1"/>
</calcChain>
</file>

<file path=xl/sharedStrings.xml><?xml version="1.0" encoding="utf-8"?>
<sst xmlns="http://schemas.openxmlformats.org/spreadsheetml/2006/main" count="68" uniqueCount="45">
  <si>
    <t>Erlenmeyer flask</t>
  </si>
  <si>
    <t>Mass of KI solid (g)</t>
  </si>
  <si>
    <t>Mass of KIO3 solid (g)</t>
  </si>
  <si>
    <t>Initial buret reading (mL)</t>
  </si>
  <si>
    <t>Final buret reading (mL)</t>
  </si>
  <si>
    <t>Titrated volume (mL)</t>
  </si>
  <si>
    <t>Molecular weight of KIO3 (g/mol)</t>
  </si>
  <si>
    <t>Mole of IO3- ions (mol)</t>
  </si>
  <si>
    <t>Mole of I3- ions (mol)</t>
  </si>
  <si>
    <t>Mol of S2O3 2- ions (mol)</t>
  </si>
  <si>
    <t>Average molarity (M)</t>
  </si>
  <si>
    <t>Standard deviation in molarity (M)</t>
  </si>
  <si>
    <t>RSD (%)</t>
  </si>
  <si>
    <t>Mole of S2O3 2- ions (mol)</t>
  </si>
  <si>
    <t>Mole of I3 - ions (mol)</t>
  </si>
  <si>
    <t>Mole of OCl - (mol)</t>
  </si>
  <si>
    <t>Erlenmeyer flask #</t>
  </si>
  <si>
    <t>Formula</t>
  </si>
  <si>
    <t>Final buret reading (mL) - Initial buret reading (mL)</t>
  </si>
  <si>
    <t>Molecular weight of KIO3 (g/mol) / Mass of KIO3 (g)</t>
  </si>
  <si>
    <t>IO3- + 8I- + 6H+ -&gt; 3I3- + 3H2O</t>
  </si>
  <si>
    <t>Mole of IO3- (mol) * 3 (based on stoichiometry)</t>
  </si>
  <si>
    <t>Mole of I3- ions (mol) * 2 (based on stoichiometry)</t>
  </si>
  <si>
    <t>Mole of S2O32- ions (mol)</t>
  </si>
  <si>
    <t>Mole of S2O32- ions (mol) / Titrated volume (L)</t>
  </si>
  <si>
    <t>Standard deviation (M)</t>
  </si>
  <si>
    <t>AVERAGE(values) function in excel</t>
  </si>
  <si>
    <t>STDEV(values) function in excel</t>
  </si>
  <si>
    <t>Standard deviation/Average molarity * 100 %</t>
  </si>
  <si>
    <t>Mole of S2O32- ions (mol) / 2 (based on stoichiometry)</t>
  </si>
  <si>
    <t>Mole of OCl- ions (mol)</t>
  </si>
  <si>
    <t>Mole of I3- ions (mol) (based on stoichiometry)</t>
  </si>
  <si>
    <t>Mole of OCl- ions (mol) / Volume of bleach (L)</t>
  </si>
  <si>
    <t>OCl- + 3I- + 2H+ -&gt; Cl- + I3- + H2O</t>
  </si>
  <si>
    <t>Molarity of Na2S2O3 solution (M)</t>
  </si>
  <si>
    <t>Molarity of Na2S203 solution (M)</t>
  </si>
  <si>
    <t>Average molarity Na2S2O3 solution (M)</t>
  </si>
  <si>
    <t>Average molarity of Na2S2O3 (M) / Titrated volume (L)</t>
  </si>
  <si>
    <t>Volume of NaOCl (mL)</t>
  </si>
  <si>
    <t>Molarity of NaOCl (M)</t>
  </si>
  <si>
    <t>Average molarity NaOCl (M)</t>
  </si>
  <si>
    <t>Standard deviation molarity NaOCl (M)</t>
  </si>
  <si>
    <t>Sodium Thiosulfate standardization</t>
  </si>
  <si>
    <t>Determination of Hypochlorite in Bleach</t>
  </si>
  <si>
    <t>2S2O3 2- + I3- -&gt; S4O62- + 3I-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</si>
</sst>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0"/>
    <numFmt numFmtId="168" formatCode="0.0000"/>
    <numFmt numFmtId="170" formatCode="0.0"/>
    <numFmt numFmtId="17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8" xfId="0" applyFont="1" applyBorder="1"/>
    <xf numFmtId="0" fontId="1" fillId="2" borderId="1" xfId="0" applyFont="1" applyFill="1" applyBorder="1"/>
    <xf numFmtId="166" fontId="0" fillId="2" borderId="1" xfId="0" applyNumberFormat="1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8743-63CD-4A03-966E-9A6EEB94EED8}">
  <dimension ref="A1:Q15"/>
  <sheetViews>
    <sheetView tabSelected="1" zoomScaleNormal="145" workbookViewId="0">
      <selection activeCell="T22" sqref="T22"/>
    </sheetView>
  </sheetViews>
  <sheetFormatPr baseColWidth="10" defaultColWidth="8.83203125" defaultRowHeight="15" x14ac:dyDescent="0.2"/>
  <cols>
    <col min="1" max="1" width="27.33203125" customWidth="1"/>
    <col min="2" max="2" width="9.6640625" customWidth="1"/>
    <col min="3" max="4" width="8.83203125" customWidth="1"/>
    <col min="5" max="6" width="0" hidden="1" customWidth="1"/>
    <col min="8" max="8" width="26.1640625" customWidth="1"/>
    <col min="9" max="9" width="38.6640625" customWidth="1"/>
    <col min="11" max="11" width="30.83203125" customWidth="1"/>
    <col min="15" max="15" width="11.1640625" customWidth="1"/>
    <col min="16" max="16" width="25" customWidth="1"/>
    <col min="17" max="17" width="44.5" customWidth="1"/>
  </cols>
  <sheetData>
    <row r="1" spans="1:17" x14ac:dyDescent="0.2">
      <c r="A1" s="25" t="s">
        <v>42</v>
      </c>
      <c r="B1" s="26"/>
      <c r="C1" s="26"/>
      <c r="D1" s="27"/>
      <c r="H1" s="16" t="s">
        <v>17</v>
      </c>
      <c r="I1" s="16"/>
      <c r="K1" s="25" t="s">
        <v>43</v>
      </c>
      <c r="L1" s="26"/>
      <c r="M1" s="26"/>
      <c r="N1" s="27"/>
      <c r="P1" s="16" t="s">
        <v>17</v>
      </c>
      <c r="Q1" s="16"/>
    </row>
    <row r="2" spans="1:17" x14ac:dyDescent="0.2">
      <c r="A2" s="3" t="s">
        <v>16</v>
      </c>
      <c r="B2" s="5">
        <v>1</v>
      </c>
      <c r="C2" s="5">
        <v>2</v>
      </c>
      <c r="D2" s="5">
        <v>3</v>
      </c>
      <c r="H2" s="3" t="s">
        <v>5</v>
      </c>
      <c r="I2" s="1" t="s">
        <v>18</v>
      </c>
      <c r="K2" s="3" t="s">
        <v>0</v>
      </c>
      <c r="L2" s="5">
        <v>1</v>
      </c>
      <c r="M2" s="5">
        <v>2</v>
      </c>
      <c r="N2" s="5">
        <v>3</v>
      </c>
      <c r="P2" s="3" t="s">
        <v>5</v>
      </c>
      <c r="Q2" s="1" t="s">
        <v>18</v>
      </c>
    </row>
    <row r="3" spans="1:17" x14ac:dyDescent="0.2">
      <c r="A3" s="3" t="s">
        <v>1</v>
      </c>
      <c r="B3" s="5">
        <v>1.8801000000000001</v>
      </c>
      <c r="C3" s="5">
        <v>2.1688999999999998</v>
      </c>
      <c r="D3" s="5">
        <v>2.1265999999999998</v>
      </c>
      <c r="H3" s="8" t="s">
        <v>7</v>
      </c>
      <c r="I3" s="9" t="s">
        <v>19</v>
      </c>
      <c r="K3" s="3" t="s">
        <v>1</v>
      </c>
      <c r="L3" s="5">
        <v>1.5865</v>
      </c>
      <c r="M3" s="5">
        <v>1.9429000000000001</v>
      </c>
      <c r="N3" s="5">
        <v>1.7282</v>
      </c>
      <c r="P3" s="8" t="s">
        <v>23</v>
      </c>
      <c r="Q3" s="9" t="s">
        <v>37</v>
      </c>
    </row>
    <row r="4" spans="1:17" x14ac:dyDescent="0.2">
      <c r="A4" s="18" t="s">
        <v>2</v>
      </c>
      <c r="B4" s="21">
        <v>0.1421</v>
      </c>
      <c r="C4" s="21">
        <v>0.1249</v>
      </c>
      <c r="D4" s="21">
        <v>0.1376</v>
      </c>
      <c r="H4" s="12" t="s">
        <v>20</v>
      </c>
      <c r="I4" s="13"/>
      <c r="K4" s="3" t="s">
        <v>3</v>
      </c>
      <c r="L4" s="5">
        <v>42.18</v>
      </c>
      <c r="M4" s="5">
        <v>14.93</v>
      </c>
      <c r="N4" s="5">
        <v>18.95</v>
      </c>
      <c r="P4" s="12" t="s">
        <v>44</v>
      </c>
      <c r="Q4" s="13"/>
    </row>
    <row r="5" spans="1:17" x14ac:dyDescent="0.2">
      <c r="A5" s="3" t="s">
        <v>3</v>
      </c>
      <c r="B5" s="5">
        <v>0.28999999999999998</v>
      </c>
      <c r="C5" s="5">
        <v>0.23</v>
      </c>
      <c r="D5" s="5">
        <v>0.82</v>
      </c>
      <c r="H5" s="14" t="s">
        <v>44</v>
      </c>
      <c r="I5" s="15"/>
      <c r="K5" s="3" t="s">
        <v>4</v>
      </c>
      <c r="L5" s="7">
        <v>45.9</v>
      </c>
      <c r="M5" s="7">
        <v>18.95</v>
      </c>
      <c r="N5" s="7">
        <v>23.49</v>
      </c>
      <c r="P5" s="14" t="s">
        <v>33</v>
      </c>
      <c r="Q5" s="15"/>
    </row>
    <row r="6" spans="1:17" x14ac:dyDescent="0.2">
      <c r="A6" s="3" t="s">
        <v>4</v>
      </c>
      <c r="B6" s="5">
        <v>42.35</v>
      </c>
      <c r="C6" s="5">
        <v>36.65</v>
      </c>
      <c r="D6" s="5">
        <v>42.18</v>
      </c>
      <c r="H6" s="10" t="s">
        <v>8</v>
      </c>
      <c r="I6" s="11" t="s">
        <v>21</v>
      </c>
      <c r="K6" s="18" t="s">
        <v>5</v>
      </c>
      <c r="L6" s="21">
        <f>L5-L4</f>
        <v>3.7199999999999989</v>
      </c>
      <c r="M6" s="21">
        <f>M5-M4</f>
        <v>4.0199999999999996</v>
      </c>
      <c r="N6" s="23">
        <f>N5-N4</f>
        <v>4.5399999999999991</v>
      </c>
      <c r="P6" s="10" t="s">
        <v>8</v>
      </c>
      <c r="Q6" s="11" t="s">
        <v>29</v>
      </c>
    </row>
    <row r="7" spans="1:17" x14ac:dyDescent="0.2">
      <c r="A7" s="18" t="s">
        <v>5</v>
      </c>
      <c r="B7" s="21">
        <f>B6-B5</f>
        <v>42.06</v>
      </c>
      <c r="C7" s="21">
        <f t="shared" ref="C7:D7" si="0">C6-C5</f>
        <v>36.42</v>
      </c>
      <c r="D7" s="21">
        <f t="shared" si="0"/>
        <v>41.36</v>
      </c>
      <c r="H7" s="3" t="s">
        <v>23</v>
      </c>
      <c r="I7" s="1" t="s">
        <v>22</v>
      </c>
      <c r="K7" s="18" t="s">
        <v>36</v>
      </c>
      <c r="L7" s="19">
        <f>B13</f>
        <v>9.4717568158144028E-2</v>
      </c>
      <c r="M7" s="19"/>
      <c r="N7" s="19"/>
      <c r="P7" s="17" t="s">
        <v>30</v>
      </c>
      <c r="Q7" s="1" t="s">
        <v>31</v>
      </c>
    </row>
    <row r="8" spans="1:17" x14ac:dyDescent="0.2">
      <c r="A8" s="3" t="s">
        <v>6</v>
      </c>
      <c r="B8" s="2">
        <v>214.001</v>
      </c>
      <c r="C8" s="2"/>
      <c r="D8" s="2"/>
      <c r="H8" s="3" t="s">
        <v>35</v>
      </c>
      <c r="I8" s="1" t="s">
        <v>24</v>
      </c>
      <c r="K8" s="3" t="s">
        <v>38</v>
      </c>
      <c r="L8" s="4">
        <v>2</v>
      </c>
      <c r="M8" s="4"/>
      <c r="N8" s="4"/>
      <c r="P8" s="3" t="s">
        <v>39</v>
      </c>
      <c r="Q8" s="1" t="s">
        <v>32</v>
      </c>
    </row>
    <row r="9" spans="1:17" x14ac:dyDescent="0.2">
      <c r="A9" s="3" t="s">
        <v>7</v>
      </c>
      <c r="B9" s="6">
        <f>B4/B8</f>
        <v>6.6401558871220226E-4</v>
      </c>
      <c r="C9" s="6">
        <f>C4/B8</f>
        <v>5.8364213251339944E-4</v>
      </c>
      <c r="D9" s="6">
        <f>D4/B8</f>
        <v>6.429876495904225E-4</v>
      </c>
      <c r="H9" s="3" t="s">
        <v>10</v>
      </c>
      <c r="I9" s="1" t="s">
        <v>26</v>
      </c>
      <c r="K9" s="3" t="s">
        <v>13</v>
      </c>
      <c r="L9" s="6">
        <f>(L6/1000)*$L$7</f>
        <v>3.5234935354829569E-4</v>
      </c>
      <c r="M9" s="6">
        <f>(M6/1000)*$L$7</f>
        <v>3.8076462399573894E-4</v>
      </c>
      <c r="N9" s="6">
        <f>(N6/1000)*$L$7</f>
        <v>4.3001775943797376E-4</v>
      </c>
      <c r="P9" s="3" t="s">
        <v>10</v>
      </c>
      <c r="Q9" s="1" t="s">
        <v>26</v>
      </c>
    </row>
    <row r="10" spans="1:17" x14ac:dyDescent="0.2">
      <c r="A10" s="3" t="s">
        <v>8</v>
      </c>
      <c r="B10" s="6">
        <f>B9*3</f>
        <v>1.9920467661366068E-3</v>
      </c>
      <c r="C10" s="6">
        <f t="shared" ref="C10:D10" si="1">C9*3</f>
        <v>1.7509263975401983E-3</v>
      </c>
      <c r="D10" s="6">
        <f t="shared" si="1"/>
        <v>1.9289629487712675E-3</v>
      </c>
      <c r="H10" s="3" t="s">
        <v>25</v>
      </c>
      <c r="I10" s="1" t="s">
        <v>27</v>
      </c>
      <c r="K10" s="3" t="s">
        <v>14</v>
      </c>
      <c r="L10" s="6">
        <f>L9/2</f>
        <v>1.7617467677414784E-4</v>
      </c>
      <c r="M10" s="6">
        <f>M9/2</f>
        <v>1.9038231199786947E-4</v>
      </c>
      <c r="N10" s="6">
        <f>N9/2</f>
        <v>2.1500887971898688E-4</v>
      </c>
      <c r="P10" s="3" t="s">
        <v>25</v>
      </c>
      <c r="Q10" s="1" t="s">
        <v>27</v>
      </c>
    </row>
    <row r="11" spans="1:17" x14ac:dyDescent="0.2">
      <c r="A11" s="3" t="s">
        <v>9</v>
      </c>
      <c r="B11" s="6">
        <f>B10*2</f>
        <v>3.9840935322732135E-3</v>
      </c>
      <c r="C11" s="6">
        <f t="shared" ref="C11:D11" si="2">C10*2</f>
        <v>3.5018527950803967E-3</v>
      </c>
      <c r="D11" s="6">
        <f t="shared" si="2"/>
        <v>3.857925897542535E-3</v>
      </c>
      <c r="H11" s="3" t="s">
        <v>12</v>
      </c>
      <c r="I11" s="1" t="s">
        <v>28</v>
      </c>
      <c r="K11" s="3" t="s">
        <v>15</v>
      </c>
      <c r="L11" s="6">
        <f>L10</f>
        <v>1.7617467677414784E-4</v>
      </c>
      <c r="M11" s="6">
        <f>M10</f>
        <v>1.9038231199786947E-4</v>
      </c>
      <c r="N11" s="6">
        <f>N10</f>
        <v>2.1500887971898688E-4</v>
      </c>
      <c r="P11" s="3" t="s">
        <v>12</v>
      </c>
      <c r="Q11" s="1" t="s">
        <v>28</v>
      </c>
    </row>
    <row r="12" spans="1:17" x14ac:dyDescent="0.2">
      <c r="A12" s="18" t="s">
        <v>34</v>
      </c>
      <c r="B12" s="22">
        <f>B11/(B7/1000)</f>
        <v>9.4724049744964664E-2</v>
      </c>
      <c r="C12" s="22">
        <f t="shared" ref="C12:D12" si="3">C11/(C7/1000)</f>
        <v>9.6151916394299736E-2</v>
      </c>
      <c r="D12" s="22">
        <f t="shared" si="3"/>
        <v>9.3276738335167669E-2</v>
      </c>
      <c r="K12" s="18" t="s">
        <v>39</v>
      </c>
      <c r="L12" s="22">
        <f>L11/($L$8/1000)</f>
        <v>8.8087338387073916E-2</v>
      </c>
      <c r="M12" s="22">
        <f>M11/($L$8/1000)</f>
        <v>9.5191155998934726E-2</v>
      </c>
      <c r="N12" s="24">
        <f>N11/($L$8/1000)</f>
        <v>0.10750443985949344</v>
      </c>
    </row>
    <row r="13" spans="1:17" x14ac:dyDescent="0.2">
      <c r="A13" s="18" t="s">
        <v>10</v>
      </c>
      <c r="B13" s="19">
        <f>AVERAGE(B12:D12)</f>
        <v>9.4717568158144028E-2</v>
      </c>
      <c r="C13" s="19"/>
      <c r="D13" s="19"/>
      <c r="K13" s="18" t="s">
        <v>40</v>
      </c>
      <c r="L13" s="19">
        <f>AVERAGE(L12:N12)</f>
        <v>9.6927644748500685E-2</v>
      </c>
      <c r="M13" s="19"/>
      <c r="N13" s="19"/>
    </row>
    <row r="14" spans="1:17" x14ac:dyDescent="0.2">
      <c r="A14" s="18" t="s">
        <v>11</v>
      </c>
      <c r="B14" s="19">
        <f>STDEV(B12:D12)</f>
        <v>1.4375999882284341E-3</v>
      </c>
      <c r="C14" s="19"/>
      <c r="D14" s="19"/>
      <c r="K14" s="18" t="s">
        <v>41</v>
      </c>
      <c r="L14" s="19">
        <f>STDEV(L12:N12)</f>
        <v>9.8243321544309575E-3</v>
      </c>
      <c r="M14" s="19"/>
      <c r="N14" s="19"/>
    </row>
    <row r="15" spans="1:17" x14ac:dyDescent="0.2">
      <c r="A15" s="18" t="s">
        <v>12</v>
      </c>
      <c r="B15" s="20">
        <f>B14/B13*100</f>
        <v>1.517775441434648</v>
      </c>
      <c r="C15" s="20"/>
      <c r="D15" s="20"/>
      <c r="K15" s="18" t="s">
        <v>12</v>
      </c>
      <c r="L15" s="20">
        <f>L14/L13*100</f>
        <v>10.135738034203007</v>
      </c>
      <c r="M15" s="20"/>
      <c r="N15" s="20"/>
    </row>
  </sheetData>
  <mergeCells count="17">
    <mergeCell ref="A1:D1"/>
    <mergeCell ref="H4:I4"/>
    <mergeCell ref="H5:I5"/>
    <mergeCell ref="H1:I1"/>
    <mergeCell ref="P1:Q1"/>
    <mergeCell ref="P4:Q4"/>
    <mergeCell ref="P5:Q5"/>
    <mergeCell ref="K1:N1"/>
    <mergeCell ref="B8:D8"/>
    <mergeCell ref="B13:D13"/>
    <mergeCell ref="B14:D14"/>
    <mergeCell ref="B15:D15"/>
    <mergeCell ref="L7:N7"/>
    <mergeCell ref="L8:N8"/>
    <mergeCell ref="L13:N13"/>
    <mergeCell ref="L14:N14"/>
    <mergeCell ref="L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Lab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Kadir, Abdul Fayeed</dc:creator>
  <cp:lastModifiedBy>Microsoft Office User</cp:lastModifiedBy>
  <dcterms:created xsi:type="dcterms:W3CDTF">2019-11-09T00:05:32Z</dcterms:created>
  <dcterms:modified xsi:type="dcterms:W3CDTF">2019-11-18T05:15:41Z</dcterms:modified>
</cp:coreProperties>
</file>