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SOPHOMORE 1ST SEMESTER/CHEM220 HW stuffs/CHEM 221 lab/Lab 1/CHEM221 LAB FINAL LAB 1r/"/>
    </mc:Choice>
  </mc:AlternateContent>
  <xr:revisionPtr revIDLastSave="0" documentId="13_ncr:1_{E5644950-8FCF-5540-803A-BC49C005ED2A}" xr6:coauthVersionLast="47" xr6:coauthVersionMax="47" xr10:uidLastSave="{00000000-0000-0000-0000-000000000000}"/>
  <bookViews>
    <workbookView xWindow="0" yWindow="500" windowWidth="28800" windowHeight="12300" xr2:uid="{00000000-000D-0000-FFFF-FFFF00000000}"/>
  </bookViews>
  <sheets>
    <sheet name="Sheet1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5" i="1" l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BK4" i="1"/>
  <c r="BK5" i="1"/>
  <c r="W18" i="3" l="1"/>
  <c r="S9" i="3" l="1"/>
  <c r="X8" i="3"/>
  <c r="W8" i="3"/>
  <c r="X6" i="3"/>
  <c r="W6" i="3"/>
  <c r="T8" i="3"/>
  <c r="S8" i="3"/>
  <c r="T6" i="3"/>
  <c r="S6" i="3"/>
  <c r="CZ2" i="1"/>
  <c r="O5" i="3"/>
  <c r="O4" i="3"/>
  <c r="N5" i="3"/>
  <c r="N4" i="3"/>
  <c r="N3" i="3"/>
  <c r="O3" i="3"/>
  <c r="O2" i="3"/>
  <c r="N2" i="3"/>
  <c r="S16" i="3" l="1"/>
  <c r="W16" i="3"/>
  <c r="W17" i="3"/>
  <c r="S17" i="3"/>
  <c r="BR40" i="1" l="1"/>
  <c r="BZ3" i="1" l="1"/>
  <c r="BY3" i="1"/>
  <c r="BX3" i="1"/>
  <c r="BW3" i="1"/>
  <c r="BT45" i="1"/>
  <c r="BT44" i="1"/>
  <c r="BL52" i="1"/>
  <c r="BN44" i="1"/>
  <c r="BN45" i="1"/>
  <c r="BY2" i="1"/>
  <c r="BV2" i="1"/>
  <c r="CY2" i="1"/>
  <c r="CN2" i="1"/>
  <c r="BS39" i="1"/>
  <c r="BS40" i="1"/>
  <c r="BM40" i="1"/>
  <c r="BM39" i="1"/>
  <c r="BR39" i="1"/>
  <c r="BR52" i="1" s="1"/>
  <c r="BL40" i="1"/>
  <c r="BL39" i="1"/>
  <c r="BQ2" i="1"/>
  <c r="BL49" i="1" l="1"/>
  <c r="BL50" i="1" s="1"/>
  <c r="BR43" i="1"/>
  <c r="BL42" i="1"/>
  <c r="BL43" i="1"/>
  <c r="BR53" i="1"/>
  <c r="BR54" i="1" s="1"/>
  <c r="BR49" i="1"/>
  <c r="BR50" i="1"/>
  <c r="BR42" i="1"/>
  <c r="BM2" i="1"/>
  <c r="BO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O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BL3" i="1"/>
  <c r="BM3" i="1"/>
  <c r="BP3" i="1"/>
  <c r="BQ3" i="1"/>
  <c r="BR3" i="1"/>
  <c r="BS3" i="1"/>
  <c r="BT3" i="1"/>
  <c r="BU3" i="1"/>
  <c r="BV3" i="1"/>
  <c r="BK3" i="1"/>
  <c r="CX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CC2" i="1"/>
  <c r="CD2" i="1"/>
  <c r="CE2" i="1"/>
  <c r="CF2" i="1"/>
  <c r="CG2" i="1"/>
  <c r="CH2" i="1"/>
  <c r="CI2" i="1"/>
  <c r="CJ2" i="1"/>
  <c r="CK2" i="1"/>
  <c r="CL2" i="1"/>
  <c r="CM2" i="1"/>
  <c r="CO2" i="1"/>
  <c r="CP2" i="1"/>
  <c r="CQ2" i="1"/>
  <c r="CR2" i="1"/>
  <c r="CS2" i="1"/>
  <c r="CT2" i="1"/>
  <c r="CU2" i="1"/>
  <c r="CV2" i="1"/>
  <c r="CW2" i="1"/>
  <c r="BN2" i="1"/>
  <c r="BO2" i="1"/>
  <c r="BP2" i="1"/>
  <c r="BR2" i="1"/>
  <c r="BS2" i="1"/>
  <c r="BT2" i="1"/>
  <c r="BU2" i="1"/>
  <c r="BW2" i="1"/>
  <c r="BX2" i="1"/>
  <c r="BZ2" i="1"/>
  <c r="CA2" i="1"/>
  <c r="CB2" i="1"/>
  <c r="BL2" i="1"/>
  <c r="BK2" i="1"/>
  <c r="BR51" i="1" l="1"/>
  <c r="BR55" i="1" s="1"/>
</calcChain>
</file>

<file path=xl/sharedStrings.xml><?xml version="1.0" encoding="utf-8"?>
<sst xmlns="http://schemas.openxmlformats.org/spreadsheetml/2006/main" count="168" uniqueCount="86">
  <si>
    <t>Mean</t>
  </si>
  <si>
    <t>Std. Dev</t>
  </si>
  <si>
    <t>Year</t>
  </si>
  <si>
    <t>df</t>
  </si>
  <si>
    <t>max. value=</t>
  </si>
  <si>
    <t>min. value=</t>
  </si>
  <si>
    <t>std. dev</t>
  </si>
  <si>
    <t>std dev</t>
  </si>
  <si>
    <t>Fcalc=s1^2/s2^2</t>
  </si>
  <si>
    <t>Ftable=</t>
  </si>
  <si>
    <t>n 1985=</t>
  </si>
  <si>
    <t>n 1997=</t>
  </si>
  <si>
    <t>df 1985=</t>
  </si>
  <si>
    <t>df 1997=</t>
  </si>
  <si>
    <t>Fcalc &lt; F table</t>
  </si>
  <si>
    <t>s pooled=</t>
  </si>
  <si>
    <t>t calc=</t>
  </si>
  <si>
    <t>DATUM</t>
  </si>
  <si>
    <t>t table 95%CI</t>
  </si>
  <si>
    <t>df 109=</t>
  </si>
  <si>
    <t>t calc &gt; t table = the difference is significant</t>
  </si>
  <si>
    <t>F table =</t>
  </si>
  <si>
    <t>n 1971=</t>
  </si>
  <si>
    <t>n 1968=</t>
  </si>
  <si>
    <t>df 1971=</t>
  </si>
  <si>
    <t>df 1968=</t>
  </si>
  <si>
    <t>F calc &gt; F table</t>
  </si>
  <si>
    <t>&gt; std dev comes from different population, fail f test</t>
  </si>
  <si>
    <t>&gt; std dev comes from the same population, pass f test</t>
  </si>
  <si>
    <t>df=</t>
  </si>
  <si>
    <t>df numerator=</t>
  </si>
  <si>
    <t>df denominator=</t>
  </si>
  <si>
    <t>t calc numerator=</t>
  </si>
  <si>
    <t>t calc denominator=</t>
  </si>
  <si>
    <t>t table 95% CI</t>
  </si>
  <si>
    <t>POST 1982.5</t>
  </si>
  <si>
    <t>PRE 1982.0</t>
  </si>
  <si>
    <t>Max. value</t>
  </si>
  <si>
    <t>Min. value</t>
  </si>
  <si>
    <t>Group</t>
  </si>
  <si>
    <t>Post</t>
  </si>
  <si>
    <t>Pre</t>
  </si>
  <si>
    <t>s1</t>
  </si>
  <si>
    <t>s2</t>
  </si>
  <si>
    <t>F-Test Two-Sample for Variances</t>
  </si>
  <si>
    <t>Variance</t>
  </si>
  <si>
    <t>Observations</t>
  </si>
  <si>
    <t>F</t>
  </si>
  <si>
    <t>P(F&lt;=f) one-tail</t>
  </si>
  <si>
    <t>F Critical one-tail</t>
  </si>
  <si>
    <t>F-test</t>
  </si>
  <si>
    <t>F calc</t>
  </si>
  <si>
    <t>F table</t>
  </si>
  <si>
    <t>F-test (Pre)</t>
  </si>
  <si>
    <t>Datum</t>
  </si>
  <si>
    <t>Mean (g)</t>
  </si>
  <si>
    <t>s</t>
  </si>
  <si>
    <t>n</t>
  </si>
  <si>
    <t>s^2</t>
  </si>
  <si>
    <t>FAIL</t>
  </si>
  <si>
    <t>F-test (Post)</t>
  </si>
  <si>
    <t>PASS</t>
  </si>
  <si>
    <t>|ba x1 - ba x2|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</si>
  <si>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</si>
  <si>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</si>
  <si>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</si>
  <si>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</si>
  <si>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</si>
  <si>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</si>
  <si>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</si>
  <si>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</si>
  <si>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</si>
  <si>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A</t>
  </si>
  <si>
    <t>Pre-1982.0</t>
  </si>
  <si>
    <t>Post-1982.5</t>
  </si>
  <si>
    <t>F-test PASS</t>
  </si>
  <si>
    <t>t-test FAIL</t>
  </si>
  <si>
    <t>F-test FAIL</t>
  </si>
  <si>
    <t>Highest average mass</t>
  </si>
  <si>
    <t>Lowest average mass</t>
  </si>
  <si>
    <t>Min</t>
  </si>
  <si>
    <t>Max</t>
  </si>
  <si>
    <t>Minimum value (g)</t>
  </si>
  <si>
    <t>Maximum value (g)</t>
  </si>
  <si>
    <t>Average (g)</t>
  </si>
  <si>
    <t>Standard Deviation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</si>
</sst>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/>
    <xf numFmtId="0" fontId="1" fillId="0" borderId="0" xfId="0" applyFont="1"/>
    <xf numFmtId="0" fontId="0" fillId="0" borderId="0" xfId="0" applyNumberFormat="1"/>
    <xf numFmtId="0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" fillId="0" borderId="0" xfId="0" applyNumberFormat="1" applyFont="1"/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/>
    <xf numFmtId="0" fontId="4" fillId="0" borderId="0" xfId="0" applyFont="1" applyAlignment="1">
      <alignment horizontal="center" vertical="center"/>
    </xf>
    <xf numFmtId="0" fontId="1" fillId="2" borderId="0" xfId="0" applyFont="1" applyFill="1"/>
    <xf numFmtId="0" fontId="0" fillId="0" borderId="0" xfId="0" applyFont="1"/>
    <xf numFmtId="0" fontId="0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0" fillId="0" borderId="0" xfId="0" applyFont="1" applyBorder="1"/>
    <xf numFmtId="0" fontId="0" fillId="2" borderId="0" xfId="0" applyFont="1" applyFill="1"/>
    <xf numFmtId="0" fontId="1" fillId="0" borderId="0" xfId="0" applyFont="1" applyAlignment="1">
      <alignment horizontal="right"/>
    </xf>
    <xf numFmtId="165" fontId="0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0" fillId="0" borderId="2" xfId="0" applyNumberFormat="1" applyFont="1" applyBorder="1" applyAlignment="1">
      <alignment horizontal="right"/>
    </xf>
    <xf numFmtId="165" fontId="7" fillId="0" borderId="2" xfId="0" applyNumberFormat="1" applyFon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165" fontId="7" fillId="0" borderId="0" xfId="0" applyNumberFormat="1" applyFont="1" applyBorder="1" applyAlignment="1">
      <alignment horizontal="right" vertical="center"/>
    </xf>
    <xf numFmtId="165" fontId="0" fillId="0" borderId="0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65" fontId="0" fillId="0" borderId="3" xfId="0" applyNumberFormat="1" applyFont="1" applyFill="1" applyBorder="1" applyAlignment="1">
      <alignment horizontal="center"/>
    </xf>
    <xf numFmtId="165" fontId="0" fillId="0" borderId="4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5" fontId="0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US</a:t>
            </a:r>
            <a:r>
              <a:rPr lang="en-US" baseline="0">
                <a:solidFill>
                  <a:schemeClr val="tx1"/>
                </a:solidFill>
              </a:rPr>
              <a:t> One Cent Coins (All Years After 1950)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0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Sheet1!$BK$3:$DO$3</c:f>
                <c:numCache>
                  <c:formatCode>General</c:formatCode>
                  <c:ptCount val="57"/>
                  <c:pt idx="0">
                    <c:v>0</c:v>
                  </c:pt>
                  <c:pt idx="1">
                    <c:v>7.0710678118489955E-5</c:v>
                  </c:pt>
                  <c:pt idx="2">
                    <c:v>1.6789044046639532E-2</c:v>
                  </c:pt>
                  <c:pt idx="3">
                    <c:v>0</c:v>
                  </c:pt>
                  <c:pt idx="4">
                    <c:v>2.3030673990234063E-2</c:v>
                  </c:pt>
                  <c:pt idx="5">
                    <c:v>3.3303025140615734E-2</c:v>
                  </c:pt>
                  <c:pt idx="6">
                    <c:v>4.5349579762279844E-2</c:v>
                  </c:pt>
                  <c:pt idx="7">
                    <c:v>3.6633018957247833E-2</c:v>
                  </c:pt>
                  <c:pt idx="8">
                    <c:v>2.1069520889814161E-2</c:v>
                  </c:pt>
                  <c:pt idx="9">
                    <c:v>1.6587674138749318E-2</c:v>
                  </c:pt>
                  <c:pt idx="10">
                    <c:v>2.646847787190669E-2</c:v>
                  </c:pt>
                  <c:pt idx="11">
                    <c:v>2.8139776318908356E-2</c:v>
                  </c:pt>
                  <c:pt idx="12">
                    <c:v>3.4133201881062641E-2</c:v>
                  </c:pt>
                  <c:pt idx="13">
                    <c:v>3.5760926642313652E-2</c:v>
                  </c:pt>
                  <c:pt idx="14">
                    <c:v>4.2905715030568871E-2</c:v>
                  </c:pt>
                  <c:pt idx="15">
                    <c:v>2.0927975504815576E-2</c:v>
                  </c:pt>
                  <c:pt idx="16">
                    <c:v>3.0505586369165043E-2</c:v>
                  </c:pt>
                  <c:pt idx="17">
                    <c:v>3.6848108208780268E-2</c:v>
                  </c:pt>
                  <c:pt idx="18">
                    <c:v>2.414574800506266E-2</c:v>
                  </c:pt>
                  <c:pt idx="19">
                    <c:v>2.9572226488968078E-2</c:v>
                  </c:pt>
                  <c:pt idx="20">
                    <c:v>2.9682309695373853E-2</c:v>
                  </c:pt>
                  <c:pt idx="21">
                    <c:v>2.6273673011480068E-2</c:v>
                  </c:pt>
                  <c:pt idx="22">
                    <c:v>2.6545154084392814E-2</c:v>
                  </c:pt>
                  <c:pt idx="23">
                    <c:v>2.6697032077960637E-2</c:v>
                  </c:pt>
                  <c:pt idx="24">
                    <c:v>2.664960487463559E-2</c:v>
                  </c:pt>
                  <c:pt idx="25">
                    <c:v>2.6578312271030125E-2</c:v>
                  </c:pt>
                  <c:pt idx="26">
                    <c:v>2.4397222714695944E-2</c:v>
                  </c:pt>
                  <c:pt idx="27">
                    <c:v>2.5262066529230041E-2</c:v>
                  </c:pt>
                  <c:pt idx="28">
                    <c:v>2.0989331475029009E-2</c:v>
                  </c:pt>
                  <c:pt idx="29">
                    <c:v>1.9234086735671452E-2</c:v>
                  </c:pt>
                  <c:pt idx="30">
                    <c:v>2.3768105033876989E-2</c:v>
                  </c:pt>
                  <c:pt idx="31">
                    <c:v>1.9929311258590002E-2</c:v>
                  </c:pt>
                  <c:pt idx="32">
                    <c:v>2.1664450226202427E-2</c:v>
                  </c:pt>
                  <c:pt idx="33">
                    <c:v>1.8975126961984824E-2</c:v>
                  </c:pt>
                  <c:pt idx="34">
                    <c:v>2.0329006319739693E-2</c:v>
                  </c:pt>
                  <c:pt idx="35">
                    <c:v>2.0421745862722693E-2</c:v>
                  </c:pt>
                  <c:pt idx="36">
                    <c:v>2.3475860075603351E-2</c:v>
                  </c:pt>
                  <c:pt idx="37">
                    <c:v>1.519979756950224E-2</c:v>
                  </c:pt>
                  <c:pt idx="38">
                    <c:v>1.2389526093448235E-2</c:v>
                  </c:pt>
                  <c:pt idx="39">
                    <c:v>1.4233978636219368E-2</c:v>
                  </c:pt>
                  <c:pt idx="40">
                    <c:v>1.8550280209653498E-2</c:v>
                  </c:pt>
                  <c:pt idx="41">
                    <c:v>1.7272679716131896E-2</c:v>
                  </c:pt>
                  <c:pt idx="42">
                    <c:v>1.3786689055583008E-2</c:v>
                  </c:pt>
                  <c:pt idx="43">
                    <c:v>1.4104078309793534E-2</c:v>
                  </c:pt>
                  <c:pt idx="44">
                    <c:v>1.1066562623507784E-2</c:v>
                  </c:pt>
                  <c:pt idx="45">
                    <c:v>1.4396887266710208E-2</c:v>
                  </c:pt>
                  <c:pt idx="46">
                    <c:v>1.1179708509301165E-2</c:v>
                  </c:pt>
                  <c:pt idx="47">
                    <c:v>1.7091708475147814E-2</c:v>
                  </c:pt>
                  <c:pt idx="48">
                    <c:v>1.3617202566666469E-2</c:v>
                  </c:pt>
                  <c:pt idx="49">
                    <c:v>1.966579326923848E-2</c:v>
                  </c:pt>
                  <c:pt idx="50">
                    <c:v>1.8265985756141519E-2</c:v>
                  </c:pt>
                  <c:pt idx="51">
                    <c:v>1.4798198088506137E-2</c:v>
                  </c:pt>
                  <c:pt idx="52">
                    <c:v>1.6550566360918523E-2</c:v>
                  </c:pt>
                  <c:pt idx="53">
                    <c:v>1.6178650598176192E-2</c:v>
                  </c:pt>
                  <c:pt idx="54">
                    <c:v>1.3986230548544299E-2</c:v>
                  </c:pt>
                  <c:pt idx="55">
                    <c:v>0</c:v>
                  </c:pt>
                  <c:pt idx="56">
                    <c:v>9.9504127696148914E-3</c:v>
                  </c:pt>
                </c:numCache>
              </c:numRef>
            </c:plus>
            <c:minus>
              <c:numRef>
                <c:f>Sheet1!$BK$3:$DO$3</c:f>
                <c:numCache>
                  <c:formatCode>General</c:formatCode>
                  <c:ptCount val="57"/>
                  <c:pt idx="0">
                    <c:v>0</c:v>
                  </c:pt>
                  <c:pt idx="1">
                    <c:v>7.0710678118489955E-5</c:v>
                  </c:pt>
                  <c:pt idx="2">
                    <c:v>1.6789044046639532E-2</c:v>
                  </c:pt>
                  <c:pt idx="3">
                    <c:v>0</c:v>
                  </c:pt>
                  <c:pt idx="4">
                    <c:v>2.3030673990234063E-2</c:v>
                  </c:pt>
                  <c:pt idx="5">
                    <c:v>3.3303025140615734E-2</c:v>
                  </c:pt>
                  <c:pt idx="6">
                    <c:v>4.5349579762279844E-2</c:v>
                  </c:pt>
                  <c:pt idx="7">
                    <c:v>3.6633018957247833E-2</c:v>
                  </c:pt>
                  <c:pt idx="8">
                    <c:v>2.1069520889814161E-2</c:v>
                  </c:pt>
                  <c:pt idx="9">
                    <c:v>1.6587674138749318E-2</c:v>
                  </c:pt>
                  <c:pt idx="10">
                    <c:v>2.646847787190669E-2</c:v>
                  </c:pt>
                  <c:pt idx="11">
                    <c:v>2.8139776318908356E-2</c:v>
                  </c:pt>
                  <c:pt idx="12">
                    <c:v>3.4133201881062641E-2</c:v>
                  </c:pt>
                  <c:pt idx="13">
                    <c:v>3.5760926642313652E-2</c:v>
                  </c:pt>
                  <c:pt idx="14">
                    <c:v>4.2905715030568871E-2</c:v>
                  </c:pt>
                  <c:pt idx="15">
                    <c:v>2.0927975504815576E-2</c:v>
                  </c:pt>
                  <c:pt idx="16">
                    <c:v>3.0505586369165043E-2</c:v>
                  </c:pt>
                  <c:pt idx="17">
                    <c:v>3.6848108208780268E-2</c:v>
                  </c:pt>
                  <c:pt idx="18">
                    <c:v>2.414574800506266E-2</c:v>
                  </c:pt>
                  <c:pt idx="19">
                    <c:v>2.9572226488968078E-2</c:v>
                  </c:pt>
                  <c:pt idx="20">
                    <c:v>2.9682309695373853E-2</c:v>
                  </c:pt>
                  <c:pt idx="21">
                    <c:v>2.6273673011480068E-2</c:v>
                  </c:pt>
                  <c:pt idx="22">
                    <c:v>2.6545154084392814E-2</c:v>
                  </c:pt>
                  <c:pt idx="23">
                    <c:v>2.6697032077960637E-2</c:v>
                  </c:pt>
                  <c:pt idx="24">
                    <c:v>2.664960487463559E-2</c:v>
                  </c:pt>
                  <c:pt idx="25">
                    <c:v>2.6578312271030125E-2</c:v>
                  </c:pt>
                  <c:pt idx="26">
                    <c:v>2.4397222714695944E-2</c:v>
                  </c:pt>
                  <c:pt idx="27">
                    <c:v>2.5262066529230041E-2</c:v>
                  </c:pt>
                  <c:pt idx="28">
                    <c:v>2.0989331475029009E-2</c:v>
                  </c:pt>
                  <c:pt idx="29">
                    <c:v>1.9234086735671452E-2</c:v>
                  </c:pt>
                  <c:pt idx="30">
                    <c:v>2.3768105033876989E-2</c:v>
                  </c:pt>
                  <c:pt idx="31">
                    <c:v>1.9929311258590002E-2</c:v>
                  </c:pt>
                  <c:pt idx="32">
                    <c:v>2.1664450226202427E-2</c:v>
                  </c:pt>
                  <c:pt idx="33">
                    <c:v>1.8975126961984824E-2</c:v>
                  </c:pt>
                  <c:pt idx="34">
                    <c:v>2.0329006319739693E-2</c:v>
                  </c:pt>
                  <c:pt idx="35">
                    <c:v>2.0421745862722693E-2</c:v>
                  </c:pt>
                  <c:pt idx="36">
                    <c:v>2.3475860075603351E-2</c:v>
                  </c:pt>
                  <c:pt idx="37">
                    <c:v>1.519979756950224E-2</c:v>
                  </c:pt>
                  <c:pt idx="38">
                    <c:v>1.2389526093448235E-2</c:v>
                  </c:pt>
                  <c:pt idx="39">
                    <c:v>1.4233978636219368E-2</c:v>
                  </c:pt>
                  <c:pt idx="40">
                    <c:v>1.8550280209653498E-2</c:v>
                  </c:pt>
                  <c:pt idx="41">
                    <c:v>1.7272679716131896E-2</c:v>
                  </c:pt>
                  <c:pt idx="42">
                    <c:v>1.3786689055583008E-2</c:v>
                  </c:pt>
                  <c:pt idx="43">
                    <c:v>1.4104078309793534E-2</c:v>
                  </c:pt>
                  <c:pt idx="44">
                    <c:v>1.1066562623507784E-2</c:v>
                  </c:pt>
                  <c:pt idx="45">
                    <c:v>1.4396887266710208E-2</c:v>
                  </c:pt>
                  <c:pt idx="46">
                    <c:v>1.1179708509301165E-2</c:v>
                  </c:pt>
                  <c:pt idx="47">
                    <c:v>1.7091708475147814E-2</c:v>
                  </c:pt>
                  <c:pt idx="48">
                    <c:v>1.3617202566666469E-2</c:v>
                  </c:pt>
                  <c:pt idx="49">
                    <c:v>1.966579326923848E-2</c:v>
                  </c:pt>
                  <c:pt idx="50">
                    <c:v>1.8265985756141519E-2</c:v>
                  </c:pt>
                  <c:pt idx="51">
                    <c:v>1.4798198088506137E-2</c:v>
                  </c:pt>
                  <c:pt idx="52">
                    <c:v>1.6550566360918523E-2</c:v>
                  </c:pt>
                  <c:pt idx="53">
                    <c:v>1.6178650598176192E-2</c:v>
                  </c:pt>
                  <c:pt idx="54">
                    <c:v>1.3986230548544299E-2</c:v>
                  </c:pt>
                  <c:pt idx="55">
                    <c:v>0</c:v>
                  </c:pt>
                  <c:pt idx="56">
                    <c:v>9.9504127696148914E-3</c:v>
                  </c:pt>
                </c:numCache>
              </c:numRef>
            </c:minus>
            <c:spPr>
              <a:noFill/>
              <a:ln w="9525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Sheet1!$BK$1:$DO$1</c:f>
              <c:numCache>
                <c:formatCode>General</c:formatCode>
                <c:ptCount val="57"/>
                <c:pt idx="0">
                  <c:v>1950</c:v>
                </c:pt>
                <c:pt idx="1">
                  <c:v>1956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1982.5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2012</c:v>
                </c:pt>
                <c:pt idx="56">
                  <c:v>2013</c:v>
                </c:pt>
              </c:numCache>
            </c:numRef>
          </c:xVal>
          <c:yVal>
            <c:numRef>
              <c:f>Sheet1!$BK$2:$DO$2</c:f>
              <c:numCache>
                <c:formatCode>0.0000</c:formatCode>
                <c:ptCount val="57"/>
                <c:pt idx="0">
                  <c:v>3.0880999999999998</c:v>
                </c:pt>
                <c:pt idx="1">
                  <c:v>3.0882499999999999</c:v>
                </c:pt>
                <c:pt idx="2">
                  <c:v>3.1056200000000005</c:v>
                </c:pt>
                <c:pt idx="3">
                  <c:v>3.0994000000000002</c:v>
                </c:pt>
                <c:pt idx="4">
                  <c:v>3.0956777777777784</c:v>
                </c:pt>
                <c:pt idx="5">
                  <c:v>3.1034928571428573</c:v>
                </c:pt>
                <c:pt idx="6">
                  <c:v>3.1002961538461538</c:v>
                </c:pt>
                <c:pt idx="7">
                  <c:v>3.0979714285714275</c:v>
                </c:pt>
                <c:pt idx="8">
                  <c:v>3.0926450000000001</c:v>
                </c:pt>
                <c:pt idx="9">
                  <c:v>3.0941519999999998</c:v>
                </c:pt>
                <c:pt idx="10">
                  <c:v>3.0848294117647064</c:v>
                </c:pt>
                <c:pt idx="11">
                  <c:v>3.0706631578947379</c:v>
                </c:pt>
                <c:pt idx="12">
                  <c:v>3.0936023255813954</c:v>
                </c:pt>
                <c:pt idx="13">
                  <c:v>3.1020508196721304</c:v>
                </c:pt>
                <c:pt idx="14">
                  <c:v>3.1069848484848492</c:v>
                </c:pt>
                <c:pt idx="15">
                  <c:v>3.0820126984126985</c:v>
                </c:pt>
                <c:pt idx="16">
                  <c:v>3.0754623376623371</c:v>
                </c:pt>
                <c:pt idx="17">
                  <c:v>3.0889278260869562</c:v>
                </c:pt>
                <c:pt idx="18">
                  <c:v>3.0967427672955967</c:v>
                </c:pt>
                <c:pt idx="19">
                  <c:v>3.0876349056603791</c:v>
                </c:pt>
                <c:pt idx="20">
                  <c:v>3.0832990291262132</c:v>
                </c:pt>
                <c:pt idx="21">
                  <c:v>3.092013772455088</c:v>
                </c:pt>
                <c:pt idx="22">
                  <c:v>3.08455447761194</c:v>
                </c:pt>
                <c:pt idx="23">
                  <c:v>3.0875585365853655</c:v>
                </c:pt>
                <c:pt idx="24">
                  <c:v>3.0922708860759469</c:v>
                </c:pt>
                <c:pt idx="25">
                  <c:v>3.0839076576576545</c:v>
                </c:pt>
                <c:pt idx="26">
                  <c:v>2.5149380952380951</c:v>
                </c:pt>
                <c:pt idx="27">
                  <c:v>2.5188657534246577</c:v>
                </c:pt>
                <c:pt idx="28">
                  <c:v>2.5170068493150675</c:v>
                </c:pt>
                <c:pt idx="29">
                  <c:v>2.5245929577464792</c:v>
                </c:pt>
                <c:pt idx="30">
                  <c:v>2.5191833333333333</c:v>
                </c:pt>
                <c:pt idx="31">
                  <c:v>2.5031148648648651</c:v>
                </c:pt>
                <c:pt idx="32">
                  <c:v>2.5011413333333334</c:v>
                </c:pt>
                <c:pt idx="33">
                  <c:v>2.517898901098901</c:v>
                </c:pt>
                <c:pt idx="34">
                  <c:v>2.5075790697674418</c:v>
                </c:pt>
                <c:pt idx="35">
                  <c:v>2.5053020408163262</c:v>
                </c:pt>
                <c:pt idx="36">
                  <c:v>2.5016055555555559</c:v>
                </c:pt>
                <c:pt idx="37">
                  <c:v>2.500953846153847</c:v>
                </c:pt>
                <c:pt idx="38">
                  <c:v>2.5027036585365856</c:v>
                </c:pt>
                <c:pt idx="39">
                  <c:v>2.4974789473684207</c:v>
                </c:pt>
                <c:pt idx="40">
                  <c:v>2.5016336842105265</c:v>
                </c:pt>
                <c:pt idx="41">
                  <c:v>2.4923547619047621</c:v>
                </c:pt>
                <c:pt idx="42">
                  <c:v>2.5023567164179101</c:v>
                </c:pt>
                <c:pt idx="43">
                  <c:v>2.5019055555555552</c:v>
                </c:pt>
                <c:pt idx="44">
                  <c:v>2.5022038834951448</c:v>
                </c:pt>
                <c:pt idx="45">
                  <c:v>2.5040051282051294</c:v>
                </c:pt>
                <c:pt idx="46">
                  <c:v>2.4995647058823529</c:v>
                </c:pt>
                <c:pt idx="47">
                  <c:v>2.4982588235294116</c:v>
                </c:pt>
                <c:pt idx="48">
                  <c:v>2.5016090909090911</c:v>
                </c:pt>
                <c:pt idx="49">
                  <c:v>2.5023089743589746</c:v>
                </c:pt>
                <c:pt idx="50">
                  <c:v>2.4993405940594071</c:v>
                </c:pt>
                <c:pt idx="51">
                  <c:v>2.4984000000000006</c:v>
                </c:pt>
                <c:pt idx="52">
                  <c:v>2.5060350877192992</c:v>
                </c:pt>
                <c:pt idx="53">
                  <c:v>2.4961347826086957</c:v>
                </c:pt>
                <c:pt idx="54">
                  <c:v>2.4977537313432827</c:v>
                </c:pt>
                <c:pt idx="55">
                  <c:v>2.5154999999999998</c:v>
                </c:pt>
                <c:pt idx="56">
                  <c:v>2.4938250000000002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2-49DD-B025-6EA11D811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27183"/>
        <c:axId val="279728847"/>
      </c:scatterChart>
      <c:valAx>
        <c:axId val="279727183"/>
        <c:scaling>
          <c:orientation val="minMax"/>
          <c:max val="2015"/>
          <c:min val="194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28847"/>
        <c:crosses val="autoZero"/>
        <c:crossBetween val="midCat"/>
        <c:majorUnit val="10"/>
        <c:minorUnit val="1"/>
      </c:valAx>
      <c:valAx>
        <c:axId val="279728847"/>
        <c:scaling>
          <c:orientation val="minMax"/>
          <c:min val="2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27183"/>
        <c:crosses val="autoZero"/>
        <c:crossBetween val="midCat"/>
        <c:minorUnit val="1.0000000000000002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177064</xdr:colOff>
      <xdr:row>12</xdr:row>
      <xdr:rowOff>160551</xdr:rowOff>
    </xdr:from>
    <xdr:to>
      <xdr:col>75</xdr:col>
      <xdr:colOff>419100</xdr:colOff>
      <xdr:row>35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64</xdr:col>
      <xdr:colOff>685799</xdr:colOff>
      <xdr:row>24</xdr:row>
      <xdr:rowOff>130866</xdr:rowOff>
    </xdr:from>
    <xdr:ext cx="2436744" cy="4677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0505690" y="4504083"/>
              <a:ext cx="2436744" cy="467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𝑢𝑚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0505690" y="4504083"/>
              <a:ext cx="2436744" cy="467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𝑢𝑚=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𝜎𝑚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/√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22"/>
  <sheetViews>
    <sheetView tabSelected="1" topLeftCell="BF7" zoomScaleNormal="100" workbookViewId="0">
      <selection activeCell="DN11" sqref="CJ11:DN15"/>
    </sheetView>
  </sheetViews>
  <sheetFormatPr baseColWidth="10" defaultColWidth="11" defaultRowHeight="16" x14ac:dyDescent="0.2"/>
  <cols>
    <col min="1" max="26" width="8.83203125"/>
    <col min="27" max="27" width="12.33203125" customWidth="1"/>
    <col min="58" max="58" width="11" style="18"/>
    <col min="59" max="59" width="14.33203125" style="19" customWidth="1"/>
    <col min="60" max="60" width="12.1640625" style="19" customWidth="1"/>
    <col min="61" max="61" width="9.83203125" customWidth="1"/>
    <col min="63" max="63" width="14.5" customWidth="1"/>
    <col min="65" max="66" width="11" style="5"/>
    <col min="69" max="69" width="16.5" customWidth="1"/>
    <col min="70" max="70" width="12.33203125" bestFit="1" customWidth="1"/>
  </cols>
  <sheetData>
    <row r="1" spans="1:120" x14ac:dyDescent="0.2">
      <c r="A1" s="1">
        <v>3.0880999999999998</v>
      </c>
      <c r="B1" s="1">
        <v>3.0882000000000001</v>
      </c>
      <c r="C1" s="1">
        <v>3.0960000000000001</v>
      </c>
      <c r="D1" s="1">
        <v>3.0994000000000002</v>
      </c>
      <c r="E1" s="1">
        <v>3.0390000000000001</v>
      </c>
      <c r="F1" s="1">
        <v>3.0133000000000001</v>
      </c>
      <c r="G1" s="1">
        <v>3.0230000000000001</v>
      </c>
      <c r="H1" s="1">
        <v>3.0011999999999999</v>
      </c>
      <c r="I1" s="1">
        <v>3.0571000000000002</v>
      </c>
      <c r="J1" s="1">
        <v>3.0655000000000001</v>
      </c>
      <c r="K1" s="1">
        <v>3.0379</v>
      </c>
      <c r="L1" s="1">
        <v>3.0131000000000001</v>
      </c>
      <c r="M1" s="1">
        <v>2.9996999999999998</v>
      </c>
      <c r="N1" s="2">
        <v>3.0442</v>
      </c>
      <c r="O1" s="1">
        <v>3.0160999999999998</v>
      </c>
      <c r="P1" s="1">
        <v>3.0455000000000001</v>
      </c>
      <c r="Q1" s="1">
        <v>3.0009000000000001</v>
      </c>
      <c r="R1" s="1">
        <v>3.0049000000000001</v>
      </c>
      <c r="S1" s="1">
        <v>3.0196000000000001</v>
      </c>
      <c r="T1" s="1">
        <v>3.0154999999999998</v>
      </c>
      <c r="U1" s="1">
        <v>3.016</v>
      </c>
      <c r="V1" s="1">
        <v>3.0165000000000002</v>
      </c>
      <c r="W1" s="1">
        <v>3.0121000000000002</v>
      </c>
      <c r="X1" s="1">
        <v>3.0076000000000001</v>
      </c>
      <c r="Y1" s="1">
        <v>3.0165000000000002</v>
      </c>
      <c r="Z1" s="1">
        <v>3.0125000000000002</v>
      </c>
      <c r="AA1" s="1">
        <v>2.4590000000000001</v>
      </c>
      <c r="AB1" s="1">
        <v>2.4508000000000001</v>
      </c>
      <c r="AC1" s="1">
        <v>2.4710000000000001</v>
      </c>
      <c r="AD1" s="1">
        <v>2.4714999999999998</v>
      </c>
      <c r="AE1" s="1">
        <v>2.4628999999999999</v>
      </c>
      <c r="AF1" s="1">
        <v>2.448</v>
      </c>
      <c r="AG1" s="1">
        <v>2.4506000000000001</v>
      </c>
      <c r="AH1" s="1">
        <v>2.4660000000000002</v>
      </c>
      <c r="AI1" s="1">
        <v>2.4626000000000001</v>
      </c>
      <c r="AJ1" s="2">
        <v>2.468</v>
      </c>
      <c r="AK1" s="1">
        <v>2.4502000000000002</v>
      </c>
      <c r="AL1" s="1">
        <v>2.4611999999999998</v>
      </c>
      <c r="AM1" s="1">
        <v>2.4754999999999998</v>
      </c>
      <c r="AN1" s="2">
        <v>2.4647999999999999</v>
      </c>
      <c r="AO1" s="1">
        <v>2.4643999999999999</v>
      </c>
      <c r="AP1" s="1">
        <v>2.464</v>
      </c>
      <c r="AQ1" s="1">
        <v>2.4752999999999998</v>
      </c>
      <c r="AR1" s="1">
        <v>2.4658000000000002</v>
      </c>
      <c r="AS1" s="1">
        <v>2.4687999999999999</v>
      </c>
      <c r="AT1" s="1">
        <v>2.4702999999999999</v>
      </c>
      <c r="AU1" s="1">
        <v>2.4723000000000002</v>
      </c>
      <c r="AV1" s="1">
        <v>2.4611000000000001</v>
      </c>
      <c r="AW1" s="1">
        <v>2.4685999999999999</v>
      </c>
      <c r="AX1" s="2">
        <v>2.4575999999999998</v>
      </c>
      <c r="AY1" s="1">
        <v>2.4531000000000001</v>
      </c>
      <c r="AZ1" s="1">
        <v>2.4618000000000002</v>
      </c>
      <c r="BA1" s="1">
        <v>2.4765999999999999</v>
      </c>
      <c r="BB1" s="1">
        <v>2.4771999999999998</v>
      </c>
      <c r="BC1" s="1">
        <v>2.4659</v>
      </c>
      <c r="BD1" s="1">
        <v>2.5154999999999998</v>
      </c>
      <c r="BE1" s="1">
        <v>2.4790999999999999</v>
      </c>
      <c r="BF1" s="36" t="s">
        <v>73</v>
      </c>
      <c r="BG1" s="36"/>
      <c r="BH1" s="36"/>
      <c r="BJ1" s="4" t="s">
        <v>2</v>
      </c>
      <c r="BK1" s="4">
        <v>1950</v>
      </c>
      <c r="BL1" s="8">
        <v>1956</v>
      </c>
      <c r="BM1" s="10">
        <v>1959</v>
      </c>
      <c r="BN1" s="8">
        <v>1960</v>
      </c>
      <c r="BO1" s="4">
        <v>1961</v>
      </c>
      <c r="BP1" s="4">
        <v>1962</v>
      </c>
      <c r="BQ1" s="4">
        <v>1963</v>
      </c>
      <c r="BR1" s="4">
        <v>1964</v>
      </c>
      <c r="BS1" s="4">
        <v>1965</v>
      </c>
      <c r="BT1" s="4">
        <v>1966</v>
      </c>
      <c r="BU1" s="4">
        <v>1967</v>
      </c>
      <c r="BV1" s="4">
        <v>1968</v>
      </c>
      <c r="BW1" s="4">
        <v>1969</v>
      </c>
      <c r="BX1" s="4">
        <v>1970</v>
      </c>
      <c r="BY1" s="4">
        <v>1971</v>
      </c>
      <c r="BZ1" s="4">
        <v>1972</v>
      </c>
      <c r="CA1" s="4">
        <v>1973</v>
      </c>
      <c r="CB1" s="4">
        <v>1974</v>
      </c>
      <c r="CC1" s="4">
        <v>1975</v>
      </c>
      <c r="CD1" s="4">
        <v>1976</v>
      </c>
      <c r="CE1" s="4">
        <v>1977</v>
      </c>
      <c r="CF1" s="4">
        <v>1978</v>
      </c>
      <c r="CG1" s="4">
        <v>1979</v>
      </c>
      <c r="CH1" s="4">
        <v>1980</v>
      </c>
      <c r="CI1" s="4">
        <v>1981</v>
      </c>
      <c r="CJ1" s="4">
        <v>1982</v>
      </c>
      <c r="CK1" s="4">
        <v>1982.5</v>
      </c>
      <c r="CL1" s="4">
        <v>1983</v>
      </c>
      <c r="CM1" s="4">
        <v>1984</v>
      </c>
      <c r="CN1" s="4">
        <v>1985</v>
      </c>
      <c r="CO1" s="4">
        <v>1986</v>
      </c>
      <c r="CP1" s="4">
        <v>1987</v>
      </c>
      <c r="CQ1" s="4">
        <v>1988</v>
      </c>
      <c r="CR1" s="4">
        <v>1989</v>
      </c>
      <c r="CS1" s="4">
        <v>1990</v>
      </c>
      <c r="CT1" s="4">
        <v>1991</v>
      </c>
      <c r="CU1" s="4">
        <v>1992</v>
      </c>
      <c r="CV1" s="4">
        <v>1993</v>
      </c>
      <c r="CW1" s="4">
        <v>1994</v>
      </c>
      <c r="CX1" s="4">
        <v>1995</v>
      </c>
      <c r="CY1" s="4">
        <v>1996</v>
      </c>
      <c r="CZ1" s="4">
        <v>1997</v>
      </c>
      <c r="DA1" s="4">
        <v>1998</v>
      </c>
      <c r="DB1" s="4">
        <v>1999</v>
      </c>
      <c r="DC1" s="4">
        <v>2000</v>
      </c>
      <c r="DD1" s="4">
        <v>2001</v>
      </c>
      <c r="DE1" s="4">
        <v>2002</v>
      </c>
      <c r="DF1" s="4">
        <v>2003</v>
      </c>
      <c r="DG1" s="4">
        <v>2004</v>
      </c>
      <c r="DH1" s="4">
        <v>2005</v>
      </c>
      <c r="DI1" s="4">
        <v>2006</v>
      </c>
      <c r="DJ1" s="4">
        <v>2007</v>
      </c>
      <c r="DK1" s="4">
        <v>2008</v>
      </c>
      <c r="DL1" s="4">
        <v>2009</v>
      </c>
      <c r="DM1" s="4">
        <v>2010</v>
      </c>
      <c r="DN1" s="4">
        <v>2012</v>
      </c>
      <c r="DO1" s="4">
        <v>2013</v>
      </c>
    </row>
    <row r="2" spans="1:120" x14ac:dyDescent="0.2">
      <c r="A2" s="1">
        <v>3.0880999999999998</v>
      </c>
      <c r="B2" s="1">
        <v>3.0882999999999998</v>
      </c>
      <c r="C2" s="1">
        <v>3.0960000000000001</v>
      </c>
      <c r="E2" s="1">
        <v>3.0918999999999999</v>
      </c>
      <c r="F2" s="1">
        <v>3.0579999999999998</v>
      </c>
      <c r="G2" s="1">
        <v>3.0247000000000002</v>
      </c>
      <c r="H2" s="1">
        <v>3.0150000000000001</v>
      </c>
      <c r="I2" s="1">
        <v>3.0731000000000002</v>
      </c>
      <c r="J2" s="1">
        <v>3.0655999999999999</v>
      </c>
      <c r="K2" s="1">
        <v>3.0426000000000002</v>
      </c>
      <c r="L2" s="1">
        <v>3.0143</v>
      </c>
      <c r="M2" s="1">
        <v>3.0558999999999998</v>
      </c>
      <c r="N2" s="1">
        <v>3.0442</v>
      </c>
      <c r="O2" s="1">
        <v>3.0160999999999998</v>
      </c>
      <c r="P2" s="1">
        <v>3.0497999999999998</v>
      </c>
      <c r="Q2" s="1">
        <v>3.0009000000000001</v>
      </c>
      <c r="R2" s="1">
        <v>3.0051999999999999</v>
      </c>
      <c r="S2" s="1">
        <v>3.0375000000000001</v>
      </c>
      <c r="T2" s="1">
        <v>3.0263</v>
      </c>
      <c r="U2" s="1">
        <v>3.0165000000000002</v>
      </c>
      <c r="V2" s="1">
        <v>3.0165000000000002</v>
      </c>
      <c r="W2" s="1">
        <v>3.0121000000000002</v>
      </c>
      <c r="X2" s="1">
        <v>3.0158</v>
      </c>
      <c r="Y2" s="1">
        <v>3.0455000000000001</v>
      </c>
      <c r="Z2" s="1">
        <v>3.0217999999999998</v>
      </c>
      <c r="AA2" s="1">
        <v>2.4767000000000001</v>
      </c>
      <c r="AB2" s="1">
        <v>2.4618000000000002</v>
      </c>
      <c r="AC2" s="1">
        <v>2.4733000000000001</v>
      </c>
      <c r="AD2" s="1">
        <v>2.4863</v>
      </c>
      <c r="AE2" s="1">
        <v>2.464</v>
      </c>
      <c r="AF2" s="1">
        <v>2.4641000000000002</v>
      </c>
      <c r="AG2" s="1">
        <v>2.4571000000000001</v>
      </c>
      <c r="AH2" s="1">
        <v>2.4725999999999999</v>
      </c>
      <c r="AI2" s="1">
        <v>2.4701</v>
      </c>
      <c r="AJ2" s="1">
        <v>2.4702000000000002</v>
      </c>
      <c r="AK2" s="1">
        <v>2.4622000000000002</v>
      </c>
      <c r="AL2" s="1">
        <v>2.4698000000000002</v>
      </c>
      <c r="AM2" s="1">
        <v>2.4761000000000002</v>
      </c>
      <c r="AN2" s="1">
        <v>2.4647999999999999</v>
      </c>
      <c r="AO2" s="1">
        <v>2.4645000000000001</v>
      </c>
      <c r="AP2" s="1">
        <v>2.4643999999999999</v>
      </c>
      <c r="AQ2" s="2">
        <v>2.4765000000000001</v>
      </c>
      <c r="AR2" s="1">
        <v>2.4658000000000002</v>
      </c>
      <c r="AS2" s="1">
        <v>2.4748000000000001</v>
      </c>
      <c r="AT2" s="1">
        <v>2.4714</v>
      </c>
      <c r="AU2" s="2">
        <v>2.4725999999999999</v>
      </c>
      <c r="AV2" s="2">
        <v>2.4621</v>
      </c>
      <c r="AW2" s="1">
        <v>2.4687999999999999</v>
      </c>
      <c r="AX2" s="1">
        <v>2.4588000000000001</v>
      </c>
      <c r="AY2" s="1">
        <v>2.4558</v>
      </c>
      <c r="AZ2" s="1">
        <v>2.4739</v>
      </c>
      <c r="BA2" s="1">
        <v>2.4767999999999999</v>
      </c>
      <c r="BB2" s="1">
        <v>2.4777999999999998</v>
      </c>
      <c r="BC2" s="1">
        <v>2.4661</v>
      </c>
      <c r="BE2" s="1">
        <v>2.4792000000000001</v>
      </c>
      <c r="BF2" s="20" t="s">
        <v>2</v>
      </c>
      <c r="BG2" s="21" t="s">
        <v>0</v>
      </c>
      <c r="BH2" s="21" t="s">
        <v>1</v>
      </c>
      <c r="BJ2" s="4" t="s">
        <v>0</v>
      </c>
      <c r="BK2" s="7">
        <f>AVERAGE(A:A)</f>
        <v>3.0880999999999998</v>
      </c>
      <c r="BL2" s="7">
        <f>AVERAGE(B:B)</f>
        <v>3.0882499999999999</v>
      </c>
      <c r="BM2" s="7">
        <f>AVERAGE(C:C)</f>
        <v>3.1056200000000005</v>
      </c>
      <c r="BN2" s="7">
        <f t="shared" ref="BN2:CC2" si="0">AVERAGE(D:D)</f>
        <v>3.0994000000000002</v>
      </c>
      <c r="BO2" s="7">
        <f t="shared" si="0"/>
        <v>3.0956777777777784</v>
      </c>
      <c r="BP2" s="7">
        <f t="shared" si="0"/>
        <v>3.1034928571428573</v>
      </c>
      <c r="BQ2" s="7">
        <f>AVERAGE(G:G)</f>
        <v>3.1002961538461538</v>
      </c>
      <c r="BR2" s="7">
        <f t="shared" si="0"/>
        <v>3.0979714285714275</v>
      </c>
      <c r="BS2" s="7">
        <f t="shared" si="0"/>
        <v>3.0926450000000001</v>
      </c>
      <c r="BT2" s="7">
        <f t="shared" si="0"/>
        <v>3.0941519999999998</v>
      </c>
      <c r="BU2" s="7">
        <f t="shared" si="0"/>
        <v>3.0848294117647064</v>
      </c>
      <c r="BV2" s="7">
        <f>AVERAGE(L:L)</f>
        <v>3.0706631578947379</v>
      </c>
      <c r="BW2" s="7">
        <f t="shared" si="0"/>
        <v>3.0936023255813954</v>
      </c>
      <c r="BX2" s="7">
        <f t="shared" si="0"/>
        <v>3.1020508196721304</v>
      </c>
      <c r="BY2" s="7">
        <f>AVERAGE(O:O)</f>
        <v>3.1069848484848492</v>
      </c>
      <c r="BZ2" s="7">
        <f t="shared" si="0"/>
        <v>3.0820126984126985</v>
      </c>
      <c r="CA2" s="7">
        <f t="shared" si="0"/>
        <v>3.0754623376623371</v>
      </c>
      <c r="CB2" s="7">
        <f t="shared" si="0"/>
        <v>3.0889278260869562</v>
      </c>
      <c r="CC2" s="7">
        <f t="shared" si="0"/>
        <v>3.0967427672955967</v>
      </c>
      <c r="CD2" s="7">
        <f t="shared" ref="CD2" si="1">AVERAGE(T:T)</f>
        <v>3.0876349056603791</v>
      </c>
      <c r="CE2" s="7">
        <f t="shared" ref="CE2" si="2">AVERAGE(U:U)</f>
        <v>3.0832990291262132</v>
      </c>
      <c r="CF2" s="7">
        <f t="shared" ref="CF2" si="3">AVERAGE(V:V)</f>
        <v>3.092013772455088</v>
      </c>
      <c r="CG2" s="7">
        <f t="shared" ref="CG2" si="4">AVERAGE(W:W)</f>
        <v>3.08455447761194</v>
      </c>
      <c r="CH2" s="7">
        <f t="shared" ref="CH2" si="5">AVERAGE(X:X)</f>
        <v>3.0875585365853655</v>
      </c>
      <c r="CI2" s="7">
        <f t="shared" ref="CI2" si="6">AVERAGE(Y:Y)</f>
        <v>3.0922708860759469</v>
      </c>
      <c r="CJ2" s="7">
        <f t="shared" ref="CJ2" si="7">AVERAGE(Z:Z)</f>
        <v>3.0839076576576545</v>
      </c>
      <c r="CK2" s="7">
        <f t="shared" ref="CK2" si="8">AVERAGE(AA:AA)</f>
        <v>2.5149380952380951</v>
      </c>
      <c r="CL2" s="7">
        <f t="shared" ref="CL2" si="9">AVERAGE(AB:AB)</f>
        <v>2.5188657534246577</v>
      </c>
      <c r="CM2" s="7">
        <f t="shared" ref="CM2" si="10">AVERAGE(AC:AC)</f>
        <v>2.5170068493150675</v>
      </c>
      <c r="CN2" s="7">
        <f>AVERAGE(AD:AD)</f>
        <v>2.5245929577464792</v>
      </c>
      <c r="CO2" s="7">
        <f t="shared" ref="CO2" si="11">AVERAGE(AE:AE)</f>
        <v>2.5191833333333333</v>
      </c>
      <c r="CP2" s="7">
        <f t="shared" ref="CP2" si="12">AVERAGE(AF:AF)</f>
        <v>2.5031148648648651</v>
      </c>
      <c r="CQ2" s="7">
        <f t="shared" ref="CQ2" si="13">AVERAGE(AG:AG)</f>
        <v>2.5011413333333334</v>
      </c>
      <c r="CR2" s="7">
        <f t="shared" ref="CR2" si="14">AVERAGE(AH:AH)</f>
        <v>2.517898901098901</v>
      </c>
      <c r="CS2" s="7">
        <f t="shared" ref="CS2:CT2" si="15">AVERAGE(AI:AI)</f>
        <v>2.5075790697674418</v>
      </c>
      <c r="CT2" s="7">
        <f t="shared" si="15"/>
        <v>2.5053020408163262</v>
      </c>
      <c r="CU2" s="7">
        <f t="shared" ref="CU2" si="16">AVERAGE(AK:AK)</f>
        <v>2.5016055555555559</v>
      </c>
      <c r="CV2" s="7">
        <f t="shared" ref="CV2" si="17">AVERAGE(AL:AL)</f>
        <v>2.500953846153847</v>
      </c>
      <c r="CW2" s="7">
        <f t="shared" ref="CW2" si="18">AVERAGE(AM:AM)</f>
        <v>2.5027036585365856</v>
      </c>
      <c r="CX2" s="7">
        <f>AVERAGE(AN:AN)</f>
        <v>2.4974789473684207</v>
      </c>
      <c r="CY2" s="7">
        <f>AVERAGE(AO:AO)</f>
        <v>2.5016336842105265</v>
      </c>
      <c r="CZ2" s="7">
        <f>AVERAGE(AP:AP)</f>
        <v>2.4923547619047621</v>
      </c>
      <c r="DA2" s="7">
        <f t="shared" ref="DA2" si="19">AVERAGE(AQ:AQ)</f>
        <v>2.5023567164179101</v>
      </c>
      <c r="DB2" s="7">
        <f t="shared" ref="DB2" si="20">AVERAGE(AR:AR)</f>
        <v>2.5019055555555552</v>
      </c>
      <c r="DC2" s="7">
        <f t="shared" ref="DC2" si="21">AVERAGE(AS:AS)</f>
        <v>2.5022038834951448</v>
      </c>
      <c r="DD2" s="7">
        <f t="shared" ref="DD2" si="22">AVERAGE(AT:AT)</f>
        <v>2.5040051282051294</v>
      </c>
      <c r="DE2" s="7">
        <f t="shared" ref="DE2" si="23">AVERAGE(AU:AU)</f>
        <v>2.4995647058823529</v>
      </c>
      <c r="DF2" s="7">
        <f t="shared" ref="DF2" si="24">AVERAGE(AV:AV)</f>
        <v>2.4982588235294116</v>
      </c>
      <c r="DG2" s="7">
        <f t="shared" ref="DG2" si="25">AVERAGE(AW:AW)</f>
        <v>2.5016090909090911</v>
      </c>
      <c r="DH2" s="7">
        <f t="shared" ref="DH2" si="26">AVERAGE(AX:AX)</f>
        <v>2.5023089743589746</v>
      </c>
      <c r="DI2" s="7">
        <f t="shared" ref="DI2" si="27">AVERAGE(AY:AY)</f>
        <v>2.4993405940594071</v>
      </c>
      <c r="DJ2" s="7">
        <f t="shared" ref="DJ2" si="28">AVERAGE(AZ:AZ)</f>
        <v>2.4984000000000006</v>
      </c>
      <c r="DK2" s="7">
        <f t="shared" ref="DK2" si="29">AVERAGE(BA:BA)</f>
        <v>2.5060350877192992</v>
      </c>
      <c r="DL2" s="7">
        <f t="shared" ref="DL2" si="30">AVERAGE(BB:BB)</f>
        <v>2.4961347826086957</v>
      </c>
      <c r="DM2" s="7">
        <f t="shared" ref="DM2" si="31">AVERAGE(BC:BC)</f>
        <v>2.4977537313432827</v>
      </c>
      <c r="DN2" s="7">
        <f t="shared" ref="DN2" si="32">AVERAGE(BD:BD)</f>
        <v>2.5154999999999998</v>
      </c>
      <c r="DO2" s="7">
        <f t="shared" ref="DO2" si="33">AVERAGE(BE:BE)</f>
        <v>2.4938250000000002</v>
      </c>
    </row>
    <row r="3" spans="1:120" x14ac:dyDescent="0.2">
      <c r="C3" s="1">
        <v>3.1002999999999998</v>
      </c>
      <c r="E3" s="1">
        <v>3.0920999999999998</v>
      </c>
      <c r="F3" s="1">
        <v>3.0758000000000001</v>
      </c>
      <c r="G3" s="1">
        <v>3.0249000000000001</v>
      </c>
      <c r="H3" s="1">
        <v>3.0150000000000001</v>
      </c>
      <c r="I3" s="1">
        <v>3.0741999999999998</v>
      </c>
      <c r="J3" s="1">
        <v>3.0665</v>
      </c>
      <c r="K3" s="1">
        <v>3.0426000000000002</v>
      </c>
      <c r="L3" s="1">
        <v>3.0143</v>
      </c>
      <c r="M3" s="1">
        <v>3.0564</v>
      </c>
      <c r="N3" s="1">
        <v>3.0442</v>
      </c>
      <c r="O3" s="1">
        <v>3.0186000000000002</v>
      </c>
      <c r="P3" s="1">
        <v>3.0501</v>
      </c>
      <c r="Q3" s="1">
        <v>3.0068000000000001</v>
      </c>
      <c r="R3" s="1">
        <v>3.0051999999999999</v>
      </c>
      <c r="S3" s="1">
        <v>3.0381999999999998</v>
      </c>
      <c r="T3" s="1">
        <v>3.0303</v>
      </c>
      <c r="U3" s="1">
        <v>3.0167000000000002</v>
      </c>
      <c r="V3" s="2">
        <v>3.0171000000000001</v>
      </c>
      <c r="W3" s="1">
        <v>3.0276999999999998</v>
      </c>
      <c r="X3" s="1">
        <v>3.0194000000000001</v>
      </c>
      <c r="Y3" s="1">
        <v>3.0457999999999998</v>
      </c>
      <c r="Z3" s="1">
        <v>3.0219999999999998</v>
      </c>
      <c r="AA3" s="1">
        <v>2.4821</v>
      </c>
      <c r="AB3" s="1">
        <v>2.4676</v>
      </c>
      <c r="AC3" s="1">
        <v>2.4763000000000002</v>
      </c>
      <c r="AD3" s="1">
        <v>2.4872999999999998</v>
      </c>
      <c r="AE3" s="1">
        <v>2.4756999999999998</v>
      </c>
      <c r="AF3" s="1">
        <v>2.4643999999999999</v>
      </c>
      <c r="AG3" s="1">
        <v>2.4575</v>
      </c>
      <c r="AH3" s="1">
        <v>2.4727000000000001</v>
      </c>
      <c r="AI3" s="1">
        <v>2.4704000000000002</v>
      </c>
      <c r="AJ3" s="1">
        <v>2.4754999999999998</v>
      </c>
      <c r="AK3" s="1">
        <v>2.4622000000000002</v>
      </c>
      <c r="AL3" s="1">
        <v>2.4744999999999999</v>
      </c>
      <c r="AM3" s="1">
        <v>2.4777</v>
      </c>
      <c r="AN3" s="1">
        <v>2.4737</v>
      </c>
      <c r="AO3" s="1">
        <v>2.4725999999999999</v>
      </c>
      <c r="AP3" s="1">
        <v>2.4649000000000001</v>
      </c>
      <c r="AQ3" s="1">
        <v>2.4771000000000001</v>
      </c>
      <c r="AR3" s="1">
        <v>2.4662999999999999</v>
      </c>
      <c r="AS3" s="1">
        <v>2.4803999999999999</v>
      </c>
      <c r="AT3" s="1">
        <v>2.4777</v>
      </c>
      <c r="AU3" s="1">
        <v>2.4733999999999998</v>
      </c>
      <c r="AV3" s="1">
        <v>2.4624999999999999</v>
      </c>
      <c r="AW3" s="1">
        <v>2.4754999999999998</v>
      </c>
      <c r="AX3" s="1">
        <v>2.4588999999999999</v>
      </c>
      <c r="AY3" s="2">
        <v>2.4632000000000001</v>
      </c>
      <c r="AZ3" s="2">
        <v>2.4744000000000002</v>
      </c>
      <c r="BA3" s="1">
        <v>2.4784000000000002</v>
      </c>
      <c r="BB3" s="1">
        <v>2.4780000000000002</v>
      </c>
      <c r="BC3" s="1">
        <v>2.4729999999999999</v>
      </c>
      <c r="BE3" s="1">
        <v>2.4950999999999999</v>
      </c>
      <c r="BF3" s="20">
        <v>1950</v>
      </c>
      <c r="BG3" s="22">
        <v>3.0880999999999998</v>
      </c>
      <c r="BH3" s="22">
        <v>0</v>
      </c>
      <c r="BJ3" s="4" t="s">
        <v>1</v>
      </c>
      <c r="BK3" s="7">
        <f>STDEV(A:A)</f>
        <v>0</v>
      </c>
      <c r="BL3" s="7">
        <f t="shared" ref="BL3:BV3" si="34">STDEV(B:B)</f>
        <v>7.0710678118489955E-5</v>
      </c>
      <c r="BM3" s="7">
        <f t="shared" si="34"/>
        <v>1.6789044046639532E-2</v>
      </c>
      <c r="BN3" s="7">
        <v>0</v>
      </c>
      <c r="BO3" s="7">
        <f>STDEV(E:E)</f>
        <v>2.3030673990234063E-2</v>
      </c>
      <c r="BP3" s="7">
        <f t="shared" si="34"/>
        <v>3.3303025140615734E-2</v>
      </c>
      <c r="BQ3" s="7">
        <f t="shared" si="34"/>
        <v>4.5349579762279844E-2</v>
      </c>
      <c r="BR3" s="7">
        <f t="shared" si="34"/>
        <v>3.6633018957247833E-2</v>
      </c>
      <c r="BS3" s="7">
        <f t="shared" si="34"/>
        <v>2.1069520889814161E-2</v>
      </c>
      <c r="BT3" s="7">
        <f t="shared" si="34"/>
        <v>1.6587674138749318E-2</v>
      </c>
      <c r="BU3" s="7">
        <f t="shared" si="34"/>
        <v>2.646847787190669E-2</v>
      </c>
      <c r="BV3" s="7">
        <f t="shared" si="34"/>
        <v>2.8139776318908356E-2</v>
      </c>
      <c r="BW3" s="7">
        <f>STDEV(M:M)</f>
        <v>3.4133201881062641E-2</v>
      </c>
      <c r="BX3" s="7">
        <f>STDEV(N:N)</f>
        <v>3.5760926642313652E-2</v>
      </c>
      <c r="BY3" s="7">
        <f>STDEV(O:O)</f>
        <v>4.2905715030568871E-2</v>
      </c>
      <c r="BZ3" s="7">
        <f>STDEV(P:P)</f>
        <v>2.0927975504815576E-2</v>
      </c>
      <c r="CA3" s="7">
        <f t="shared" ref="CA3" si="35">STDEV(Q:Q)</f>
        <v>3.0505586369165043E-2</v>
      </c>
      <c r="CB3" s="7">
        <f t="shared" ref="CB3" si="36">STDEV(R:R)</f>
        <v>3.6848108208780268E-2</v>
      </c>
      <c r="CC3" s="7">
        <f t="shared" ref="CC3" si="37">STDEV(S:S)</f>
        <v>2.414574800506266E-2</v>
      </c>
      <c r="CD3" s="7">
        <f t="shared" ref="CD3" si="38">STDEV(T:T)</f>
        <v>2.9572226488968078E-2</v>
      </c>
      <c r="CE3" s="7">
        <f t="shared" ref="CE3" si="39">STDEV(U:U)</f>
        <v>2.9682309695373853E-2</v>
      </c>
      <c r="CF3" s="7">
        <f t="shared" ref="CF3" si="40">STDEV(V:V)</f>
        <v>2.6273673011480068E-2</v>
      </c>
      <c r="CG3" s="7">
        <f t="shared" ref="CG3" si="41">STDEV(W:W)</f>
        <v>2.6545154084392814E-2</v>
      </c>
      <c r="CH3" s="7">
        <f t="shared" ref="CH3" si="42">STDEV(X:X)</f>
        <v>2.6697032077960637E-2</v>
      </c>
      <c r="CI3" s="7">
        <f t="shared" ref="CI3" si="43">STDEV(Y:Y)</f>
        <v>2.664960487463559E-2</v>
      </c>
      <c r="CJ3" s="7">
        <f t="shared" ref="CJ3" si="44">STDEV(Z:Z)</f>
        <v>2.6578312271030125E-2</v>
      </c>
      <c r="CK3" s="7">
        <f t="shared" ref="CK3" si="45">STDEV(AA:AA)</f>
        <v>2.4397222714695944E-2</v>
      </c>
      <c r="CL3" s="7">
        <f t="shared" ref="CL3" si="46">STDEV(AB:AB)</f>
        <v>2.5262066529230041E-2</v>
      </c>
      <c r="CM3" s="7">
        <f t="shared" ref="CM3" si="47">STDEV(AC:AC)</f>
        <v>2.0989331475029009E-2</v>
      </c>
      <c r="CN3" s="7">
        <f t="shared" ref="CN3:CO3" si="48">STDEV(AD:AD)</f>
        <v>1.9234086735671452E-2</v>
      </c>
      <c r="CO3" s="7">
        <f t="shared" si="48"/>
        <v>2.3768105033876989E-2</v>
      </c>
      <c r="CP3" s="7">
        <f t="shared" ref="CP3" si="49">STDEV(AF:AF)</f>
        <v>1.9929311258590002E-2</v>
      </c>
      <c r="CQ3" s="7">
        <f t="shared" ref="CQ3" si="50">STDEV(AG:AG)</f>
        <v>2.1664450226202427E-2</v>
      </c>
      <c r="CR3" s="7">
        <f>STDEV(AH:AH)</f>
        <v>1.8975126961984824E-2</v>
      </c>
      <c r="CS3" s="7">
        <f t="shared" ref="CS3" si="51">STDEV(AI:AI)</f>
        <v>2.0329006319739693E-2</v>
      </c>
      <c r="CT3" s="7">
        <f t="shared" ref="CT3" si="52">STDEV(AJ:AJ)</f>
        <v>2.0421745862722693E-2</v>
      </c>
      <c r="CU3" s="7">
        <f t="shared" ref="CU3" si="53">STDEV(AK:AK)</f>
        <v>2.3475860075603351E-2</v>
      </c>
      <c r="CV3" s="7">
        <f t="shared" ref="CV3" si="54">STDEV(AL:AL)</f>
        <v>1.519979756950224E-2</v>
      </c>
      <c r="CW3" s="7">
        <f t="shared" ref="CW3" si="55">STDEV(AM:AM)</f>
        <v>1.2389526093448235E-2</v>
      </c>
      <c r="CX3" s="7">
        <f t="shared" ref="CX3" si="56">STDEV(AN:AN)</f>
        <v>1.4233978636219368E-2</v>
      </c>
      <c r="CY3" s="7">
        <f t="shared" ref="CY3" si="57">STDEV(AO:AO)</f>
        <v>1.8550280209653498E-2</v>
      </c>
      <c r="CZ3" s="7">
        <f t="shared" ref="CZ3" si="58">STDEV(AP:AP)</f>
        <v>1.7272679716131896E-2</v>
      </c>
      <c r="DA3" s="7">
        <f t="shared" ref="DA3" si="59">STDEV(AQ:AQ)</f>
        <v>1.3786689055583008E-2</v>
      </c>
      <c r="DB3" s="7">
        <f t="shared" ref="DB3" si="60">STDEV(AR:AR)</f>
        <v>1.4104078309793534E-2</v>
      </c>
      <c r="DC3" s="7">
        <f t="shared" ref="DC3" si="61">STDEV(AS:AS)</f>
        <v>1.1066562623507784E-2</v>
      </c>
      <c r="DD3" s="7">
        <f t="shared" ref="DD3" si="62">STDEV(AT:AT)</f>
        <v>1.4396887266710208E-2</v>
      </c>
      <c r="DE3" s="7">
        <f t="shared" ref="DE3" si="63">STDEV(AU:AU)</f>
        <v>1.1179708509301165E-2</v>
      </c>
      <c r="DF3" s="7">
        <f t="shared" ref="DF3" si="64">STDEV(AV:AV)</f>
        <v>1.7091708475147814E-2</v>
      </c>
      <c r="DG3" s="7">
        <f t="shared" ref="DG3" si="65">STDEV(AW:AW)</f>
        <v>1.3617202566666469E-2</v>
      </c>
      <c r="DH3" s="7">
        <f t="shared" ref="DH3" si="66">STDEV(AX:AX)</f>
        <v>1.966579326923848E-2</v>
      </c>
      <c r="DI3" s="7">
        <f t="shared" ref="DI3" si="67">STDEV(AY:AY)</f>
        <v>1.8265985756141519E-2</v>
      </c>
      <c r="DJ3" s="7">
        <f t="shared" ref="DJ3" si="68">STDEV(AZ:AZ)</f>
        <v>1.4798198088506137E-2</v>
      </c>
      <c r="DK3" s="7">
        <f t="shared" ref="DK3" si="69">STDEV(BA:BA)</f>
        <v>1.6550566360918523E-2</v>
      </c>
      <c r="DL3" s="7">
        <f t="shared" ref="DL3" si="70">STDEV(BB:BB)</f>
        <v>1.6178650598176192E-2</v>
      </c>
      <c r="DM3" s="7">
        <f t="shared" ref="DM3" si="71">STDEV(BC:BC)</f>
        <v>1.3986230548544299E-2</v>
      </c>
      <c r="DN3" s="7">
        <v>0</v>
      </c>
      <c r="DO3" s="7">
        <f t="shared" ref="DO3" si="72">STDEV(BE:BE)</f>
        <v>9.9504127696148914E-3</v>
      </c>
      <c r="DP3" s="1"/>
    </row>
    <row r="4" spans="1:120" x14ac:dyDescent="0.2">
      <c r="C4" s="1">
        <v>3.1004</v>
      </c>
      <c r="E4" s="1">
        <v>3.0920999999999998</v>
      </c>
      <c r="F4" s="1">
        <v>3.1080999999999999</v>
      </c>
      <c r="G4" s="2">
        <v>3.0535000000000001</v>
      </c>
      <c r="H4" s="1">
        <v>3.0381999999999998</v>
      </c>
      <c r="I4" s="1">
        <v>3.0758999999999999</v>
      </c>
      <c r="J4" s="1">
        <v>3.0665</v>
      </c>
      <c r="K4" s="1">
        <v>3.0428000000000002</v>
      </c>
      <c r="L4" s="1">
        <v>3.0371999999999999</v>
      </c>
      <c r="M4" s="1">
        <v>3.0564</v>
      </c>
      <c r="N4" s="1">
        <v>3.0448</v>
      </c>
      <c r="O4" s="1">
        <v>3.0257000000000001</v>
      </c>
      <c r="P4" s="1">
        <v>3.0501</v>
      </c>
      <c r="Q4" s="1">
        <v>3.0202</v>
      </c>
      <c r="R4" s="1">
        <v>3.0059999999999998</v>
      </c>
      <c r="S4" s="1">
        <v>3.0434999999999999</v>
      </c>
      <c r="T4" s="1">
        <v>3.0303</v>
      </c>
      <c r="U4" s="1">
        <v>3.0167000000000002</v>
      </c>
      <c r="V4" s="1">
        <v>3.0348999999999999</v>
      </c>
      <c r="W4" s="1">
        <v>3.0390999999999999</v>
      </c>
      <c r="X4" s="1">
        <v>3.0194000000000001</v>
      </c>
      <c r="Y4" s="1">
        <v>3.0457999999999998</v>
      </c>
      <c r="Z4" s="1">
        <v>3.0219999999999998</v>
      </c>
      <c r="AA4" s="1">
        <v>2.4876999999999998</v>
      </c>
      <c r="AB4" s="1">
        <v>2.4683000000000002</v>
      </c>
      <c r="AC4" s="1">
        <v>2.4765000000000001</v>
      </c>
      <c r="AD4" s="1">
        <v>2.4874999999999998</v>
      </c>
      <c r="AE4" s="1">
        <v>2.4759000000000002</v>
      </c>
      <c r="AF4" s="1">
        <v>2.4670999999999998</v>
      </c>
      <c r="AG4" s="1">
        <v>2.4626000000000001</v>
      </c>
      <c r="AH4" s="1">
        <v>2.4824999999999999</v>
      </c>
      <c r="AI4" s="1">
        <v>2.4706000000000001</v>
      </c>
      <c r="AJ4" s="1">
        <v>2.4786000000000001</v>
      </c>
      <c r="AK4" s="2">
        <v>2.4729000000000001</v>
      </c>
      <c r="AL4" s="1">
        <v>2.4788000000000001</v>
      </c>
      <c r="AM4" s="1">
        <v>2.4786999999999999</v>
      </c>
      <c r="AN4" s="1">
        <v>2.4767999999999999</v>
      </c>
      <c r="AO4" s="2">
        <v>2.4740000000000002</v>
      </c>
      <c r="AP4" s="1">
        <v>2.4651999999999998</v>
      </c>
      <c r="AQ4" s="2">
        <v>2.4813999999999998</v>
      </c>
      <c r="AR4" s="1">
        <v>2.4771000000000001</v>
      </c>
      <c r="AS4" s="1">
        <v>2.4811000000000001</v>
      </c>
      <c r="AT4" s="1">
        <v>2.4786000000000001</v>
      </c>
      <c r="AU4" s="1">
        <v>2.4765999999999999</v>
      </c>
      <c r="AV4" s="1">
        <v>2.4628999999999999</v>
      </c>
      <c r="AW4" s="1">
        <v>2.4762</v>
      </c>
      <c r="AX4" s="1">
        <v>2.4596</v>
      </c>
      <c r="AY4" s="2">
        <v>2.4685999999999999</v>
      </c>
      <c r="AZ4" s="1">
        <v>2.4771999999999998</v>
      </c>
      <c r="BA4" s="1">
        <v>2.4820000000000002</v>
      </c>
      <c r="BB4" s="1">
        <v>2.4813000000000001</v>
      </c>
      <c r="BC4" s="1">
        <v>2.4733999999999998</v>
      </c>
      <c r="BE4" s="1">
        <v>2.4952999999999999</v>
      </c>
      <c r="BF4" s="20">
        <v>1956</v>
      </c>
      <c r="BG4" s="22">
        <v>3.0882499999999999</v>
      </c>
      <c r="BH4" s="22">
        <v>7.0710678118489955E-5</v>
      </c>
      <c r="BJ4" s="4" t="s">
        <v>80</v>
      </c>
      <c r="BK4" s="7">
        <f>MIN(A:A)</f>
        <v>3.0880999999999998</v>
      </c>
      <c r="BL4" s="7">
        <f t="shared" ref="BL4:DO4" si="73">MIN(B:B)</f>
        <v>3.0882000000000001</v>
      </c>
      <c r="BM4" s="7">
        <f t="shared" si="73"/>
        <v>3.0960000000000001</v>
      </c>
      <c r="BN4" s="7">
        <f t="shared" si="73"/>
        <v>3.0994000000000002</v>
      </c>
      <c r="BO4" s="7">
        <f t="shared" si="73"/>
        <v>3.0390000000000001</v>
      </c>
      <c r="BP4" s="7">
        <f t="shared" si="73"/>
        <v>3.0133000000000001</v>
      </c>
      <c r="BQ4" s="7">
        <f t="shared" si="73"/>
        <v>3.0230000000000001</v>
      </c>
      <c r="BR4" s="7">
        <f t="shared" si="73"/>
        <v>3.0011999999999999</v>
      </c>
      <c r="BS4" s="7">
        <f t="shared" si="73"/>
        <v>3.0571000000000002</v>
      </c>
      <c r="BT4" s="7">
        <f t="shared" si="73"/>
        <v>3.0655000000000001</v>
      </c>
      <c r="BU4" s="7">
        <f t="shared" si="73"/>
        <v>3.0379</v>
      </c>
      <c r="BV4" s="7">
        <f t="shared" si="73"/>
        <v>3.0131000000000001</v>
      </c>
      <c r="BW4" s="7">
        <f t="shared" si="73"/>
        <v>2.9996999999999998</v>
      </c>
      <c r="BX4" s="7">
        <f t="shared" si="73"/>
        <v>3.0442</v>
      </c>
      <c r="BY4" s="7">
        <f t="shared" si="73"/>
        <v>3.0160999999999998</v>
      </c>
      <c r="BZ4" s="7">
        <f t="shared" si="73"/>
        <v>3.0455000000000001</v>
      </c>
      <c r="CA4" s="7">
        <f t="shared" si="73"/>
        <v>3.0009000000000001</v>
      </c>
      <c r="CB4" s="7">
        <f t="shared" si="73"/>
        <v>3.0049000000000001</v>
      </c>
      <c r="CC4" s="7">
        <f t="shared" si="73"/>
        <v>3.0196000000000001</v>
      </c>
      <c r="CD4" s="7">
        <f t="shared" si="73"/>
        <v>3.0154999999999998</v>
      </c>
      <c r="CE4" s="7">
        <f t="shared" si="73"/>
        <v>3.016</v>
      </c>
      <c r="CF4" s="7">
        <f t="shared" si="73"/>
        <v>3.0165000000000002</v>
      </c>
      <c r="CG4" s="7">
        <f t="shared" si="73"/>
        <v>3.0121000000000002</v>
      </c>
      <c r="CH4" s="7">
        <f t="shared" si="73"/>
        <v>3.0076000000000001</v>
      </c>
      <c r="CI4" s="7">
        <f t="shared" si="73"/>
        <v>3.0165000000000002</v>
      </c>
      <c r="CJ4" s="7">
        <f t="shared" si="73"/>
        <v>3.0125000000000002</v>
      </c>
      <c r="CK4" s="7">
        <f t="shared" si="73"/>
        <v>2.4590000000000001</v>
      </c>
      <c r="CL4" s="7">
        <f t="shared" si="73"/>
        <v>2.4508000000000001</v>
      </c>
      <c r="CM4" s="7">
        <f t="shared" si="73"/>
        <v>2.4710000000000001</v>
      </c>
      <c r="CN4" s="7">
        <f t="shared" si="73"/>
        <v>2.4714999999999998</v>
      </c>
      <c r="CO4" s="7">
        <f t="shared" si="73"/>
        <v>2.4628999999999999</v>
      </c>
      <c r="CP4" s="7">
        <f t="shared" si="73"/>
        <v>2.448</v>
      </c>
      <c r="CQ4" s="7">
        <f t="shared" si="73"/>
        <v>2.4506000000000001</v>
      </c>
      <c r="CR4" s="7">
        <f t="shared" si="73"/>
        <v>2.4660000000000002</v>
      </c>
      <c r="CS4" s="7">
        <f t="shared" si="73"/>
        <v>2.4626000000000001</v>
      </c>
      <c r="CT4" s="7">
        <f t="shared" si="73"/>
        <v>2.468</v>
      </c>
      <c r="CU4" s="7">
        <f t="shared" si="73"/>
        <v>2.4502000000000002</v>
      </c>
      <c r="CV4" s="7">
        <f t="shared" si="73"/>
        <v>2.4611999999999998</v>
      </c>
      <c r="CW4" s="7">
        <f t="shared" si="73"/>
        <v>2.4754999999999998</v>
      </c>
      <c r="CX4" s="7">
        <f t="shared" si="73"/>
        <v>2.4647999999999999</v>
      </c>
      <c r="CY4" s="7">
        <f t="shared" si="73"/>
        <v>2.4643999999999999</v>
      </c>
      <c r="CZ4" s="7">
        <f t="shared" si="73"/>
        <v>2.464</v>
      </c>
      <c r="DA4" s="7">
        <f t="shared" si="73"/>
        <v>2.4752999999999998</v>
      </c>
      <c r="DB4" s="7">
        <f t="shared" si="73"/>
        <v>2.4658000000000002</v>
      </c>
      <c r="DC4" s="7">
        <f t="shared" si="73"/>
        <v>2.4687999999999999</v>
      </c>
      <c r="DD4" s="7">
        <f t="shared" si="73"/>
        <v>2.4702999999999999</v>
      </c>
      <c r="DE4" s="7">
        <f t="shared" si="73"/>
        <v>2.4723000000000002</v>
      </c>
      <c r="DF4" s="7">
        <f t="shared" si="73"/>
        <v>2.4611000000000001</v>
      </c>
      <c r="DG4" s="7">
        <f t="shared" si="73"/>
        <v>2.4685999999999999</v>
      </c>
      <c r="DH4" s="7">
        <f t="shared" si="73"/>
        <v>2.4575999999999998</v>
      </c>
      <c r="DI4" s="7">
        <f t="shared" si="73"/>
        <v>2.4531000000000001</v>
      </c>
      <c r="DJ4" s="7">
        <f t="shared" si="73"/>
        <v>2.4618000000000002</v>
      </c>
      <c r="DK4" s="7">
        <f t="shared" si="73"/>
        <v>2.4765999999999999</v>
      </c>
      <c r="DL4" s="7">
        <f t="shared" si="73"/>
        <v>2.4771999999999998</v>
      </c>
      <c r="DM4" s="7">
        <f t="shared" si="73"/>
        <v>2.4659</v>
      </c>
      <c r="DN4" s="7">
        <f t="shared" si="73"/>
        <v>2.5154999999999998</v>
      </c>
      <c r="DO4" s="7">
        <f t="shared" si="73"/>
        <v>2.4790999999999999</v>
      </c>
    </row>
    <row r="5" spans="1:120" x14ac:dyDescent="0.2">
      <c r="C5" s="1">
        <v>3.1354000000000002</v>
      </c>
      <c r="E5" s="1">
        <v>3.1044</v>
      </c>
      <c r="F5" s="1">
        <v>3.1080999999999999</v>
      </c>
      <c r="G5" s="2">
        <v>3.0571000000000002</v>
      </c>
      <c r="H5" s="1">
        <v>3.0381999999999998</v>
      </c>
      <c r="I5" s="1">
        <v>3.0809000000000002</v>
      </c>
      <c r="J5" s="1">
        <v>3.0710999999999999</v>
      </c>
      <c r="K5" s="1">
        <v>3.0430000000000001</v>
      </c>
      <c r="L5" s="1">
        <v>3.0371999999999999</v>
      </c>
      <c r="M5" s="1">
        <v>3.0621999999999998</v>
      </c>
      <c r="N5" s="1">
        <v>3.0573999999999999</v>
      </c>
      <c r="O5" s="1">
        <v>3.0327000000000002</v>
      </c>
      <c r="P5" s="1">
        <v>3.0512999999999999</v>
      </c>
      <c r="Q5" s="1">
        <v>3.0202</v>
      </c>
      <c r="R5" s="1">
        <v>3.0207000000000002</v>
      </c>
      <c r="S5" s="1">
        <v>3.0533000000000001</v>
      </c>
      <c r="T5" s="1">
        <v>3.0333999999999999</v>
      </c>
      <c r="U5" s="1">
        <v>3.0167999999999999</v>
      </c>
      <c r="V5" s="1">
        <v>3.0365000000000002</v>
      </c>
      <c r="W5" s="1">
        <v>3.0390999999999999</v>
      </c>
      <c r="X5" s="1">
        <v>3.0347</v>
      </c>
      <c r="Y5" s="1">
        <v>3.0463</v>
      </c>
      <c r="Z5" s="1">
        <v>3.0221</v>
      </c>
      <c r="AA5" s="1">
        <v>2.4925999999999999</v>
      </c>
      <c r="AB5" s="1">
        <v>2.4756999999999998</v>
      </c>
      <c r="AC5" s="1">
        <v>2.4771000000000001</v>
      </c>
      <c r="AD5" s="1">
        <v>2.4929999999999999</v>
      </c>
      <c r="AE5" s="1">
        <v>2.4763999999999999</v>
      </c>
      <c r="AF5" s="1">
        <v>2.4676</v>
      </c>
      <c r="AG5" s="1">
        <v>2.4626999999999999</v>
      </c>
      <c r="AH5" s="1">
        <v>2.4908999999999999</v>
      </c>
      <c r="AI5" s="2">
        <v>2.4719000000000002</v>
      </c>
      <c r="AJ5" s="1">
        <v>2.4813000000000001</v>
      </c>
      <c r="AK5" s="2">
        <v>2.4731000000000001</v>
      </c>
      <c r="AL5" s="1">
        <v>2.4792000000000001</v>
      </c>
      <c r="AM5" s="1">
        <v>2.4841000000000002</v>
      </c>
      <c r="AN5" s="1">
        <v>2.4794</v>
      </c>
      <c r="AO5" s="2">
        <v>2.4769999999999999</v>
      </c>
      <c r="AP5" s="1">
        <v>2.4661</v>
      </c>
      <c r="AQ5" s="1">
        <v>2.4821</v>
      </c>
      <c r="AR5" s="1">
        <v>2.4809999999999999</v>
      </c>
      <c r="AS5" s="2">
        <v>2.4842</v>
      </c>
      <c r="AT5" s="1">
        <v>2.4801000000000002</v>
      </c>
      <c r="AU5" s="1">
        <v>2.4788000000000001</v>
      </c>
      <c r="AV5" s="1">
        <v>2.4727000000000001</v>
      </c>
      <c r="AW5" s="1">
        <v>2.4817</v>
      </c>
      <c r="AX5" s="1">
        <v>2.4598</v>
      </c>
      <c r="AY5" s="2">
        <v>2.4687999999999999</v>
      </c>
      <c r="AZ5" s="1">
        <v>2.4771999999999998</v>
      </c>
      <c r="BA5" s="1">
        <v>2.4834999999999998</v>
      </c>
      <c r="BB5" s="1">
        <v>2.4838</v>
      </c>
      <c r="BC5" s="1">
        <v>2.4773000000000001</v>
      </c>
      <c r="BE5" s="1">
        <v>2.4977999999999998</v>
      </c>
      <c r="BF5" s="20">
        <v>1959</v>
      </c>
      <c r="BG5" s="22">
        <v>3.1056200000000005</v>
      </c>
      <c r="BH5" s="22">
        <v>1.6789044046639532E-2</v>
      </c>
      <c r="BJ5" s="4" t="s">
        <v>81</v>
      </c>
      <c r="BK5" s="7">
        <f>MAX(A:A)</f>
        <v>3.0880999999999998</v>
      </c>
      <c r="BL5" s="7">
        <f t="shared" ref="BL5:DO5" si="74">MAX(B:B)</f>
        <v>3.0882999999999998</v>
      </c>
      <c r="BM5" s="7">
        <f t="shared" si="74"/>
        <v>3.1354000000000002</v>
      </c>
      <c r="BN5" s="7">
        <f t="shared" si="74"/>
        <v>3.0994000000000002</v>
      </c>
      <c r="BO5" s="7">
        <f t="shared" si="74"/>
        <v>3.1124000000000001</v>
      </c>
      <c r="BP5" s="7">
        <f t="shared" si="74"/>
        <v>3.1291000000000002</v>
      </c>
      <c r="BQ5" s="7">
        <f t="shared" si="74"/>
        <v>3.1608999999999998</v>
      </c>
      <c r="BR5" s="7">
        <f t="shared" si="74"/>
        <v>3.1732999999999998</v>
      </c>
      <c r="BS5" s="7">
        <f t="shared" si="74"/>
        <v>3.1435</v>
      </c>
      <c r="BT5" s="7">
        <f t="shared" si="74"/>
        <v>3.1227</v>
      </c>
      <c r="BU5" s="7">
        <f t="shared" si="74"/>
        <v>3.1272000000000002</v>
      </c>
      <c r="BV5" s="7">
        <f t="shared" si="74"/>
        <v>3.1465000000000001</v>
      </c>
      <c r="BW5" s="7">
        <f t="shared" si="74"/>
        <v>3.1568999999999998</v>
      </c>
      <c r="BX5" s="7">
        <f t="shared" si="74"/>
        <v>3.1741999999999999</v>
      </c>
      <c r="BY5" s="7">
        <f t="shared" si="74"/>
        <v>3.1749000000000001</v>
      </c>
      <c r="BZ5" s="7">
        <f t="shared" si="74"/>
        <v>3.1257000000000001</v>
      </c>
      <c r="CA5" s="7">
        <f t="shared" si="74"/>
        <v>3.1436999999999999</v>
      </c>
      <c r="CB5" s="7">
        <f t="shared" si="74"/>
        <v>3.1524000000000001</v>
      </c>
      <c r="CC5" s="7">
        <f t="shared" si="74"/>
        <v>3.1663000000000001</v>
      </c>
      <c r="CD5" s="7">
        <f t="shared" si="74"/>
        <v>3.1469</v>
      </c>
      <c r="CE5" s="7">
        <f t="shared" si="74"/>
        <v>3.1395</v>
      </c>
      <c r="CF5" s="7">
        <f t="shared" si="74"/>
        <v>3.1663999999999999</v>
      </c>
      <c r="CG5" s="7">
        <f t="shared" si="74"/>
        <v>3.1536</v>
      </c>
      <c r="CH5" s="7">
        <f t="shared" si="74"/>
        <v>3.1522999999999999</v>
      </c>
      <c r="CI5" s="7">
        <f t="shared" si="74"/>
        <v>3.1585999999999999</v>
      </c>
      <c r="CJ5" s="7">
        <f t="shared" si="74"/>
        <v>3.1612</v>
      </c>
      <c r="CK5" s="7">
        <f t="shared" si="74"/>
        <v>2.5503999999999998</v>
      </c>
      <c r="CL5" s="7">
        <f t="shared" si="74"/>
        <v>2.5615999999999999</v>
      </c>
      <c r="CM5" s="7">
        <f t="shared" si="74"/>
        <v>2.5592000000000001</v>
      </c>
      <c r="CN5" s="7">
        <f t="shared" si="74"/>
        <v>2.5560999999999998</v>
      </c>
      <c r="CO5" s="7">
        <f t="shared" si="74"/>
        <v>2.5535999999999999</v>
      </c>
      <c r="CP5" s="7">
        <f t="shared" si="74"/>
        <v>2.5562</v>
      </c>
      <c r="CQ5" s="7">
        <f t="shared" si="74"/>
        <v>2.5470999999999999</v>
      </c>
      <c r="CR5" s="7">
        <f t="shared" si="74"/>
        <v>2.5609000000000002</v>
      </c>
      <c r="CS5" s="7">
        <f t="shared" si="74"/>
        <v>2.5497999999999998</v>
      </c>
      <c r="CT5" s="7">
        <f t="shared" si="74"/>
        <v>2.5491999999999999</v>
      </c>
      <c r="CU5" s="7">
        <f t="shared" si="74"/>
        <v>2.5556999999999999</v>
      </c>
      <c r="CV5" s="7">
        <f t="shared" si="74"/>
        <v>2.5528</v>
      </c>
      <c r="CW5" s="7">
        <f t="shared" si="74"/>
        <v>2.5446</v>
      </c>
      <c r="CX5" s="7">
        <f t="shared" si="74"/>
        <v>2.5562999999999998</v>
      </c>
      <c r="CY5" s="7">
        <f t="shared" si="74"/>
        <v>2.5604</v>
      </c>
      <c r="CZ5" s="7">
        <f t="shared" si="74"/>
        <v>2.5305</v>
      </c>
      <c r="DA5" s="7">
        <f t="shared" si="74"/>
        <v>2.5373999999999999</v>
      </c>
      <c r="DB5" s="7">
        <f t="shared" si="74"/>
        <v>2.5457999999999998</v>
      </c>
      <c r="DC5" s="7">
        <f t="shared" si="74"/>
        <v>2.5405000000000002</v>
      </c>
      <c r="DD5" s="7">
        <f t="shared" si="74"/>
        <v>2.5512999999999999</v>
      </c>
      <c r="DE5" s="7">
        <f t="shared" si="74"/>
        <v>2.5213000000000001</v>
      </c>
      <c r="DF5" s="7">
        <f t="shared" si="74"/>
        <v>2.5602999999999998</v>
      </c>
      <c r="DG5" s="7">
        <f t="shared" si="74"/>
        <v>2.5529000000000002</v>
      </c>
      <c r="DH5" s="7">
        <f t="shared" si="74"/>
        <v>2.5339999999999998</v>
      </c>
      <c r="DI5" s="7">
        <f t="shared" si="74"/>
        <v>2.5543</v>
      </c>
      <c r="DJ5" s="7">
        <f t="shared" si="74"/>
        <v>2.5323000000000002</v>
      </c>
      <c r="DK5" s="7">
        <f t="shared" si="74"/>
        <v>2.5381</v>
      </c>
      <c r="DL5" s="7">
        <f t="shared" si="74"/>
        <v>2.5369000000000002</v>
      </c>
      <c r="DM5" s="7">
        <f t="shared" si="74"/>
        <v>2.5238</v>
      </c>
      <c r="DN5" s="7">
        <f t="shared" si="74"/>
        <v>2.5154999999999998</v>
      </c>
      <c r="DO5" s="7">
        <f t="shared" si="74"/>
        <v>2.5083000000000002</v>
      </c>
    </row>
    <row r="6" spans="1:120" x14ac:dyDescent="0.2">
      <c r="E6" s="1">
        <v>3.1044</v>
      </c>
      <c r="F6" s="1">
        <v>3.1101999999999999</v>
      </c>
      <c r="G6" s="1">
        <v>3.0649999999999999</v>
      </c>
      <c r="H6" s="1">
        <v>3.069</v>
      </c>
      <c r="I6" s="1">
        <v>3.0809000000000002</v>
      </c>
      <c r="J6" s="1">
        <v>3.0891999999999999</v>
      </c>
      <c r="K6" s="1">
        <v>3.0627</v>
      </c>
      <c r="L6" s="1">
        <v>3.0407000000000002</v>
      </c>
      <c r="M6" s="1">
        <v>3.0653000000000001</v>
      </c>
      <c r="N6" s="1">
        <v>3.0619999999999998</v>
      </c>
      <c r="O6" s="1">
        <v>3.0327000000000002</v>
      </c>
      <c r="P6" s="1">
        <v>3.0520999999999998</v>
      </c>
      <c r="Q6" s="1">
        <v>3.0297999999999998</v>
      </c>
      <c r="R6" s="1">
        <v>3.0207000000000002</v>
      </c>
      <c r="S6" s="1">
        <v>3.0533000000000001</v>
      </c>
      <c r="T6" s="1">
        <v>3.0333999999999999</v>
      </c>
      <c r="U6" s="1">
        <v>3.0213999999999999</v>
      </c>
      <c r="V6" s="1">
        <v>3.0375000000000001</v>
      </c>
      <c r="W6" s="1">
        <v>3.0400999999999998</v>
      </c>
      <c r="X6" s="1">
        <v>3.0347</v>
      </c>
      <c r="Y6" s="1">
        <v>3.0463</v>
      </c>
      <c r="Z6" s="1">
        <v>3.0221</v>
      </c>
      <c r="AA6" s="1">
        <v>2.5091000000000001</v>
      </c>
      <c r="AB6" s="1">
        <v>2.4775</v>
      </c>
      <c r="AC6" s="1">
        <v>2.4801000000000002</v>
      </c>
      <c r="AD6" s="1">
        <v>2.4937</v>
      </c>
      <c r="AE6" s="1">
        <v>2.4845999999999999</v>
      </c>
      <c r="AF6" s="1">
        <v>2.4679000000000002</v>
      </c>
      <c r="AG6" s="1">
        <v>2.4643999999999999</v>
      </c>
      <c r="AH6" s="1">
        <v>2.4929000000000001</v>
      </c>
      <c r="AI6" s="1">
        <v>2.4729000000000001</v>
      </c>
      <c r="AJ6" s="1">
        <v>2.4815</v>
      </c>
      <c r="AK6" s="1">
        <v>2.4733000000000001</v>
      </c>
      <c r="AL6" s="1">
        <v>2.4807000000000001</v>
      </c>
      <c r="AM6" s="1">
        <v>2.4849999999999999</v>
      </c>
      <c r="AN6" s="1">
        <v>2.4801000000000002</v>
      </c>
      <c r="AO6" s="1">
        <v>2.4771000000000001</v>
      </c>
      <c r="AP6" s="1">
        <v>2.4733000000000001</v>
      </c>
      <c r="AQ6" s="1">
        <v>2.4822000000000002</v>
      </c>
      <c r="AR6" s="1">
        <v>2.4817</v>
      </c>
      <c r="AS6" s="1">
        <v>2.4853999999999998</v>
      </c>
      <c r="AT6" s="1">
        <v>2.4828999999999999</v>
      </c>
      <c r="AU6" s="1">
        <v>2.4845000000000002</v>
      </c>
      <c r="AV6" s="1">
        <v>2.4729000000000001</v>
      </c>
      <c r="AW6" s="1">
        <v>2.4830999999999999</v>
      </c>
      <c r="AX6" s="1">
        <v>2.4702999999999999</v>
      </c>
      <c r="AY6" s="1">
        <v>2.4742000000000002</v>
      </c>
      <c r="AZ6" s="1">
        <v>2.4771999999999998</v>
      </c>
      <c r="BA6" s="1">
        <v>2.4836999999999998</v>
      </c>
      <c r="BB6" s="1">
        <v>2.4838</v>
      </c>
      <c r="BC6" s="1">
        <v>2.4817999999999998</v>
      </c>
      <c r="BE6" s="1">
        <v>2.4977999999999998</v>
      </c>
      <c r="BF6" s="20">
        <v>1960</v>
      </c>
      <c r="BG6" s="22">
        <v>3.0994000000000002</v>
      </c>
      <c r="BH6" s="23">
        <v>0</v>
      </c>
      <c r="BK6" s="1"/>
      <c r="BM6" s="6"/>
    </row>
    <row r="7" spans="1:120" x14ac:dyDescent="0.2">
      <c r="E7" s="1">
        <v>3.1124000000000001</v>
      </c>
      <c r="F7" s="1">
        <v>3.1101999999999999</v>
      </c>
      <c r="G7" s="2">
        <v>3.0661</v>
      </c>
      <c r="H7" s="1">
        <v>3.069</v>
      </c>
      <c r="I7" s="1">
        <v>3.0872000000000002</v>
      </c>
      <c r="J7" s="1">
        <v>3.0922000000000001</v>
      </c>
      <c r="K7" s="1">
        <v>3.0632000000000001</v>
      </c>
      <c r="L7" s="2">
        <v>3.0407000000000002</v>
      </c>
      <c r="M7" s="1">
        <v>3.0653000000000001</v>
      </c>
      <c r="N7" s="1">
        <v>3.0619999999999998</v>
      </c>
      <c r="O7" s="1">
        <v>3.0503999999999998</v>
      </c>
      <c r="P7" s="1">
        <v>3.0533000000000001</v>
      </c>
      <c r="Q7" s="1">
        <v>3.0377999999999998</v>
      </c>
      <c r="R7" s="1">
        <v>3.0207000000000002</v>
      </c>
      <c r="S7" s="1">
        <v>3.0575000000000001</v>
      </c>
      <c r="T7" s="1">
        <v>3.0333999999999999</v>
      </c>
      <c r="U7" s="1">
        <v>3.0215999999999998</v>
      </c>
      <c r="V7" s="2">
        <v>3.0464000000000002</v>
      </c>
      <c r="W7" s="1">
        <v>3.0402</v>
      </c>
      <c r="X7" s="1">
        <v>3.0398000000000001</v>
      </c>
      <c r="Y7" s="1">
        <v>3.0463</v>
      </c>
      <c r="Z7" s="2">
        <v>3.0251000000000001</v>
      </c>
      <c r="AA7" s="1">
        <v>2.5118999999999998</v>
      </c>
      <c r="AB7" s="1">
        <v>2.4802</v>
      </c>
      <c r="AC7" s="1">
        <v>2.4843000000000002</v>
      </c>
      <c r="AD7" s="1">
        <v>2.4973999999999998</v>
      </c>
      <c r="AE7" s="1">
        <v>2.4847000000000001</v>
      </c>
      <c r="AF7" s="1">
        <v>2.4716999999999998</v>
      </c>
      <c r="AG7" s="1">
        <v>2.4666000000000001</v>
      </c>
      <c r="AH7" s="1">
        <v>2.4933000000000001</v>
      </c>
      <c r="AI7" s="1">
        <v>2.4731999999999998</v>
      </c>
      <c r="AJ7" s="1">
        <v>2.4839000000000002</v>
      </c>
      <c r="AK7" s="1">
        <v>2.4737</v>
      </c>
      <c r="AL7" s="1">
        <v>2.4849000000000001</v>
      </c>
      <c r="AM7" s="2">
        <v>2.4855999999999998</v>
      </c>
      <c r="AN7" s="1">
        <v>2.4803999999999999</v>
      </c>
      <c r="AO7" s="1">
        <v>2.4788000000000001</v>
      </c>
      <c r="AP7" s="1">
        <v>2.4739</v>
      </c>
      <c r="AQ7" s="1">
        <v>2.4841000000000002</v>
      </c>
      <c r="AR7" s="1">
        <v>2.4820000000000002</v>
      </c>
      <c r="AS7" s="1">
        <v>2.4855999999999998</v>
      </c>
      <c r="AT7" s="1">
        <v>2.4843000000000002</v>
      </c>
      <c r="AU7" s="1">
        <v>2.4847000000000001</v>
      </c>
      <c r="AV7" s="1">
        <v>2.4748999999999999</v>
      </c>
      <c r="AW7" s="1">
        <v>2.4836</v>
      </c>
      <c r="AX7" s="1">
        <v>2.4723000000000002</v>
      </c>
      <c r="AY7" s="2">
        <v>2.4744000000000002</v>
      </c>
      <c r="AZ7" s="1">
        <v>2.4773999999999998</v>
      </c>
      <c r="BA7" s="1">
        <v>2.4836999999999998</v>
      </c>
      <c r="BB7" s="2">
        <v>2.484</v>
      </c>
      <c r="BC7" s="1">
        <v>2.4824999999999999</v>
      </c>
      <c r="BE7" s="1">
        <v>2.4980000000000002</v>
      </c>
      <c r="BF7" s="20">
        <v>1961</v>
      </c>
      <c r="BG7" s="22">
        <v>3.0956777777777784</v>
      </c>
      <c r="BH7" s="23">
        <v>2.3030673990234063E-2</v>
      </c>
      <c r="BJ7" s="4" t="s">
        <v>2</v>
      </c>
      <c r="BK7" s="11">
        <v>1950</v>
      </c>
      <c r="BL7" s="4">
        <v>1956</v>
      </c>
      <c r="BM7" s="9">
        <v>1959</v>
      </c>
      <c r="BN7" s="8">
        <v>1960</v>
      </c>
      <c r="BO7" s="4">
        <v>1961</v>
      </c>
      <c r="BP7" s="4">
        <v>1962</v>
      </c>
      <c r="BQ7" s="4">
        <v>1963</v>
      </c>
      <c r="BR7" s="4">
        <v>1964</v>
      </c>
      <c r="BS7" s="4">
        <v>1965</v>
      </c>
      <c r="BT7" s="4">
        <v>1966</v>
      </c>
      <c r="BU7" s="4">
        <v>1967</v>
      </c>
      <c r="BV7" s="4">
        <v>1968</v>
      </c>
      <c r="BW7" s="4">
        <v>1969</v>
      </c>
      <c r="BX7" s="4">
        <v>1970</v>
      </c>
      <c r="BY7" s="4">
        <v>1971</v>
      </c>
      <c r="BZ7" s="4">
        <v>1972</v>
      </c>
      <c r="CA7" s="4">
        <v>1973</v>
      </c>
      <c r="CB7" s="4">
        <v>1974</v>
      </c>
      <c r="CC7" s="4">
        <v>1975</v>
      </c>
      <c r="CD7" s="4">
        <v>1976</v>
      </c>
      <c r="CE7" s="4">
        <v>1977</v>
      </c>
      <c r="CF7" s="4">
        <v>1978</v>
      </c>
      <c r="CG7" s="4">
        <v>1979</v>
      </c>
      <c r="CH7" s="4">
        <v>1980</v>
      </c>
      <c r="CI7" s="4">
        <v>1981</v>
      </c>
      <c r="CJ7" s="4">
        <v>1982</v>
      </c>
      <c r="CK7" s="4">
        <v>1982.5</v>
      </c>
      <c r="CL7" s="4">
        <v>1983</v>
      </c>
      <c r="CM7" s="4">
        <v>1984</v>
      </c>
      <c r="CN7" s="4">
        <v>1985</v>
      </c>
      <c r="CO7" s="4">
        <v>1986</v>
      </c>
      <c r="CP7" s="4">
        <v>1987</v>
      </c>
      <c r="CQ7" s="4">
        <v>1988</v>
      </c>
      <c r="CR7" s="4">
        <v>1989</v>
      </c>
      <c r="CS7" s="4">
        <v>1990</v>
      </c>
      <c r="CT7" s="4">
        <v>1991</v>
      </c>
      <c r="CU7" s="4">
        <v>1992</v>
      </c>
      <c r="CV7" s="4">
        <v>1993</v>
      </c>
      <c r="CW7" s="4">
        <v>1994</v>
      </c>
      <c r="CX7" s="4">
        <v>1995</v>
      </c>
      <c r="CY7" s="4">
        <v>1996</v>
      </c>
      <c r="CZ7" s="4">
        <v>1997</v>
      </c>
      <c r="DA7" s="4">
        <v>1998</v>
      </c>
      <c r="DB7" s="4">
        <v>1999</v>
      </c>
      <c r="DC7" s="4">
        <v>2000</v>
      </c>
      <c r="DD7" s="4">
        <v>2001</v>
      </c>
      <c r="DE7" s="4">
        <v>2002</v>
      </c>
      <c r="DF7" s="4">
        <v>2003</v>
      </c>
      <c r="DG7" s="4">
        <v>2004</v>
      </c>
      <c r="DH7" s="4">
        <v>2005</v>
      </c>
      <c r="DI7" s="4">
        <v>2006</v>
      </c>
      <c r="DJ7" s="4">
        <v>2007</v>
      </c>
      <c r="DK7" s="4">
        <v>2008</v>
      </c>
      <c r="DL7" s="4">
        <v>2010</v>
      </c>
      <c r="DM7" s="4">
        <v>2012</v>
      </c>
      <c r="DN7" s="4">
        <v>2013</v>
      </c>
    </row>
    <row r="8" spans="1:120" x14ac:dyDescent="0.2">
      <c r="E8" s="1">
        <v>3.1124000000000001</v>
      </c>
      <c r="F8" s="1">
        <v>3.1103999999999998</v>
      </c>
      <c r="G8" s="1">
        <v>3.0667</v>
      </c>
      <c r="H8" s="1">
        <v>3.0691999999999999</v>
      </c>
      <c r="I8" s="1">
        <v>3.0872000000000002</v>
      </c>
      <c r="J8" s="1">
        <v>3.0922000000000001</v>
      </c>
      <c r="K8" s="1">
        <v>3.0632999999999999</v>
      </c>
      <c r="L8" s="1">
        <v>3.0407000000000002</v>
      </c>
      <c r="M8" s="1">
        <v>3.0693999999999999</v>
      </c>
      <c r="N8" s="1">
        <v>3.0640999999999998</v>
      </c>
      <c r="O8" s="1">
        <v>3.0583999999999998</v>
      </c>
      <c r="P8" s="1">
        <v>3.0602999999999998</v>
      </c>
      <c r="Q8" s="1">
        <v>3.0405000000000002</v>
      </c>
      <c r="R8" s="1">
        <v>3.0304000000000002</v>
      </c>
      <c r="S8" s="1">
        <v>3.0577999999999999</v>
      </c>
      <c r="T8" s="1">
        <v>3.0333999999999999</v>
      </c>
      <c r="U8" s="1">
        <v>3.0215999999999998</v>
      </c>
      <c r="V8" s="1">
        <v>3.0514000000000001</v>
      </c>
      <c r="W8" s="2">
        <v>3.0436000000000001</v>
      </c>
      <c r="X8" s="1">
        <v>3.0400999999999998</v>
      </c>
      <c r="Y8" s="1">
        <v>3.0474999999999999</v>
      </c>
      <c r="Z8" s="1">
        <v>3.0274999999999999</v>
      </c>
      <c r="AA8" s="1">
        <v>2.5146999999999999</v>
      </c>
      <c r="AB8" s="1">
        <v>2.4838</v>
      </c>
      <c r="AC8" s="1">
        <v>2.4961000000000002</v>
      </c>
      <c r="AD8" s="1">
        <v>2.4975999999999998</v>
      </c>
      <c r="AE8" s="1">
        <v>2.4857</v>
      </c>
      <c r="AF8" s="1">
        <v>2.4737</v>
      </c>
      <c r="AG8" s="1">
        <v>2.4683000000000002</v>
      </c>
      <c r="AH8" s="1">
        <v>2.4942000000000002</v>
      </c>
      <c r="AI8" s="1">
        <v>2.4741</v>
      </c>
      <c r="AJ8" s="1">
        <v>2.4839000000000002</v>
      </c>
      <c r="AK8" s="1">
        <v>2.4739</v>
      </c>
      <c r="AL8" s="1">
        <v>2.4849999999999999</v>
      </c>
      <c r="AM8" s="1">
        <v>2.4868999999999999</v>
      </c>
      <c r="AN8" s="2">
        <v>2.4805999999999999</v>
      </c>
      <c r="AO8" s="1">
        <v>2.4790000000000001</v>
      </c>
      <c r="AP8" s="1">
        <v>2.476</v>
      </c>
      <c r="AQ8" s="1">
        <v>2.4842</v>
      </c>
      <c r="AR8" s="1">
        <v>2.4836999999999998</v>
      </c>
      <c r="AS8" s="1">
        <v>2.4855999999999998</v>
      </c>
      <c r="AT8" s="2">
        <v>2.4872999999999998</v>
      </c>
      <c r="AU8" s="1">
        <v>2.4864000000000002</v>
      </c>
      <c r="AV8" s="1">
        <v>2.4773999999999998</v>
      </c>
      <c r="AW8" s="1">
        <v>2.4842</v>
      </c>
      <c r="AX8" s="1">
        <v>2.4733999999999998</v>
      </c>
      <c r="AY8" s="1">
        <v>2.4744999999999999</v>
      </c>
      <c r="AZ8" s="1">
        <v>2.4786000000000001</v>
      </c>
      <c r="BA8" s="1">
        <v>2.4887000000000001</v>
      </c>
      <c r="BB8" s="1">
        <v>2.4843999999999999</v>
      </c>
      <c r="BC8" s="1">
        <v>2.4830999999999999</v>
      </c>
      <c r="BE8" s="1">
        <v>2.5083000000000002</v>
      </c>
      <c r="BF8" s="20">
        <v>1962</v>
      </c>
      <c r="BG8" s="22">
        <v>3.1034928571428573</v>
      </c>
      <c r="BH8" s="23">
        <v>3.3303025140615734E-2</v>
      </c>
      <c r="BJ8" s="4" t="s">
        <v>0</v>
      </c>
      <c r="BK8" s="7">
        <v>3.0880999999999998</v>
      </c>
      <c r="BL8" s="3">
        <v>3.0882499999999999</v>
      </c>
      <c r="BM8" s="7">
        <v>3.1056200000000005</v>
      </c>
      <c r="BN8" s="3">
        <v>3.0994000000000002</v>
      </c>
      <c r="BO8" s="3">
        <v>3.0956777777777784</v>
      </c>
      <c r="BP8" s="3">
        <v>3.1034928571428573</v>
      </c>
      <c r="BQ8" s="3">
        <v>3.1002961538461538</v>
      </c>
      <c r="BR8" s="3">
        <v>3.0979714285714275</v>
      </c>
      <c r="BS8" s="3">
        <v>3.0926450000000001</v>
      </c>
      <c r="BT8" s="3">
        <v>3.0941519999999998</v>
      </c>
      <c r="BU8" s="3">
        <v>3.0848294117647064</v>
      </c>
      <c r="BV8" s="3">
        <v>3.0706631578947379</v>
      </c>
      <c r="BW8" s="3">
        <v>3.0936023255813954</v>
      </c>
      <c r="BX8" s="3">
        <v>3.1020508196721304</v>
      </c>
      <c r="BY8" s="3">
        <v>3.1069848484848492</v>
      </c>
      <c r="BZ8" s="3">
        <v>3.0820126984126985</v>
      </c>
      <c r="CA8" s="3">
        <v>3.0754623376623371</v>
      </c>
      <c r="CB8" s="3">
        <v>3.0889278260869562</v>
      </c>
      <c r="CC8" s="3">
        <v>3.0967427672955967</v>
      </c>
      <c r="CD8" s="3">
        <v>3.0876349056603791</v>
      </c>
      <c r="CE8" s="3">
        <v>3.0832990291262132</v>
      </c>
      <c r="CF8" s="3">
        <v>3.092013772455088</v>
      </c>
      <c r="CG8" s="3">
        <v>3.08455447761194</v>
      </c>
      <c r="CH8" s="3">
        <v>3.0875585365853655</v>
      </c>
      <c r="CI8" s="3">
        <v>3.0922708860759469</v>
      </c>
      <c r="CJ8" s="3">
        <v>3.0839076576576545</v>
      </c>
      <c r="CK8" s="3">
        <v>2.5149380952380951</v>
      </c>
      <c r="CL8" s="3">
        <v>2.5188657534246577</v>
      </c>
      <c r="CM8" s="3">
        <v>2.5170068493150675</v>
      </c>
      <c r="CN8" s="3">
        <v>2.5245929577464792</v>
      </c>
      <c r="CO8" s="3">
        <v>2.5191833333333333</v>
      </c>
      <c r="CP8" s="3">
        <v>2.5031148648648651</v>
      </c>
      <c r="CQ8" s="3">
        <v>2.5011413333333334</v>
      </c>
      <c r="CR8" s="3">
        <v>2.517898901098901</v>
      </c>
      <c r="CS8" s="3">
        <v>2.5075790697674418</v>
      </c>
      <c r="CT8" s="3">
        <v>2.5053020408163262</v>
      </c>
      <c r="CU8" s="3">
        <v>2.5016055555555559</v>
      </c>
      <c r="CV8" s="3">
        <v>2.500953846153847</v>
      </c>
      <c r="CW8" s="3">
        <v>2.5027036585365856</v>
      </c>
      <c r="CX8" s="3">
        <v>2.4974789473684207</v>
      </c>
      <c r="CY8" s="3">
        <v>2.5016336842105265</v>
      </c>
      <c r="CZ8" s="3">
        <v>2.4923547619047621</v>
      </c>
      <c r="DA8" s="3">
        <v>2.5023567164179101</v>
      </c>
      <c r="DB8" s="3">
        <v>2.5019055555555552</v>
      </c>
      <c r="DC8" s="3">
        <v>2.5022038834951448</v>
      </c>
      <c r="DD8" s="3">
        <v>2.5040051282051294</v>
      </c>
      <c r="DE8" s="3">
        <v>2.4995647058823529</v>
      </c>
      <c r="DF8" s="3">
        <v>2.4982588235294116</v>
      </c>
      <c r="DG8" s="3">
        <v>2.5016090909090911</v>
      </c>
      <c r="DH8" s="3">
        <v>2.5023089743589746</v>
      </c>
      <c r="DI8" s="3">
        <v>2.4993405940594071</v>
      </c>
      <c r="DJ8" s="3">
        <v>2.4984000000000006</v>
      </c>
      <c r="DK8" s="3">
        <v>2.5060350877192992</v>
      </c>
      <c r="DL8" s="3">
        <v>2.4977537313432827</v>
      </c>
      <c r="DM8" s="3">
        <v>2.5154999999999998</v>
      </c>
      <c r="DN8" s="3">
        <v>2.4938250000000002</v>
      </c>
    </row>
    <row r="9" spans="1:120" x14ac:dyDescent="0.2">
      <c r="E9" s="1">
        <v>3.1124000000000001</v>
      </c>
      <c r="F9" s="1">
        <v>3.1105</v>
      </c>
      <c r="G9" s="1">
        <v>3.0777999999999999</v>
      </c>
      <c r="H9" s="1">
        <v>3.0697000000000001</v>
      </c>
      <c r="I9" s="1">
        <v>3.0872000000000002</v>
      </c>
      <c r="J9" s="1">
        <v>3.0922000000000001</v>
      </c>
      <c r="K9" s="1">
        <v>3.0665</v>
      </c>
      <c r="L9" s="1">
        <v>3.0419999999999998</v>
      </c>
      <c r="M9" s="1">
        <v>3.0693999999999999</v>
      </c>
      <c r="N9" s="2">
        <v>3.0739999999999998</v>
      </c>
      <c r="O9" s="1">
        <v>3.0590000000000002</v>
      </c>
      <c r="P9" s="1">
        <v>3.0621</v>
      </c>
      <c r="Q9" s="1">
        <v>3.0406</v>
      </c>
      <c r="R9" s="1">
        <v>3.0306999999999999</v>
      </c>
      <c r="S9" s="2">
        <v>3.0583999999999998</v>
      </c>
      <c r="T9" s="1">
        <v>3.0451000000000001</v>
      </c>
      <c r="U9" s="1">
        <v>3.0219999999999998</v>
      </c>
      <c r="V9" s="1">
        <v>3.0522999999999998</v>
      </c>
      <c r="W9" s="1">
        <v>3.0436000000000001</v>
      </c>
      <c r="X9" s="1">
        <v>3.0400999999999998</v>
      </c>
      <c r="Y9" s="1">
        <v>3.0487000000000002</v>
      </c>
      <c r="Z9" s="1">
        <v>3.0411999999999999</v>
      </c>
      <c r="AA9" s="1">
        <v>2.5156000000000001</v>
      </c>
      <c r="AB9" s="1">
        <v>2.4893999999999998</v>
      </c>
      <c r="AC9" s="1">
        <v>2.4961000000000002</v>
      </c>
      <c r="AD9" s="1">
        <v>2.4982000000000002</v>
      </c>
      <c r="AE9" s="1">
        <v>2.4868000000000001</v>
      </c>
      <c r="AF9" s="1">
        <v>2.4752999999999998</v>
      </c>
      <c r="AG9" s="1">
        <v>2.4718</v>
      </c>
      <c r="AH9" s="1">
        <v>2.496</v>
      </c>
      <c r="AI9" s="2">
        <v>2.4775999999999998</v>
      </c>
      <c r="AJ9" s="1">
        <v>2.4857</v>
      </c>
      <c r="AK9" s="1">
        <v>2.4769000000000001</v>
      </c>
      <c r="AL9" s="2">
        <v>2.4849999999999999</v>
      </c>
      <c r="AM9" s="1">
        <v>2.4878999999999998</v>
      </c>
      <c r="AN9" s="1">
        <v>2.4809000000000001</v>
      </c>
      <c r="AO9" s="2">
        <v>2.4790000000000001</v>
      </c>
      <c r="AP9" s="1">
        <v>2.4771000000000001</v>
      </c>
      <c r="AQ9" s="1">
        <v>2.4849999999999999</v>
      </c>
      <c r="AR9" s="1">
        <v>2.4843000000000002</v>
      </c>
      <c r="AS9" s="2">
        <v>2.4868000000000001</v>
      </c>
      <c r="AT9" s="1">
        <v>2.4893999999999998</v>
      </c>
      <c r="AU9" s="1">
        <v>2.4872000000000001</v>
      </c>
      <c r="AV9" s="1">
        <v>2.4773999999999998</v>
      </c>
      <c r="AW9" s="2">
        <v>2.4861</v>
      </c>
      <c r="AX9" s="1">
        <v>2.4735999999999998</v>
      </c>
      <c r="AY9" s="1">
        <v>2.4777999999999998</v>
      </c>
      <c r="AZ9" s="1">
        <v>2.4796999999999998</v>
      </c>
      <c r="BA9" s="2">
        <v>2.4887999999999999</v>
      </c>
      <c r="BB9" s="1">
        <v>2.4866999999999999</v>
      </c>
      <c r="BC9" s="2">
        <v>2.4832999999999998</v>
      </c>
      <c r="BF9" s="20">
        <v>1963</v>
      </c>
      <c r="BG9" s="23">
        <v>3.1002961538461538</v>
      </c>
      <c r="BH9" s="22">
        <v>4.5349579762279844E-2</v>
      </c>
      <c r="BJ9" s="4" t="s">
        <v>1</v>
      </c>
      <c r="BK9" s="3">
        <v>0</v>
      </c>
      <c r="BL9" s="3">
        <v>7.0710678118489955E-5</v>
      </c>
      <c r="BM9" s="7">
        <v>1.6789044046639532E-2</v>
      </c>
      <c r="BN9" s="3">
        <v>0</v>
      </c>
      <c r="BO9" s="3">
        <v>2.3030673990234063E-2</v>
      </c>
      <c r="BP9" s="3">
        <v>3.3303025140615734E-2</v>
      </c>
      <c r="BQ9" s="3">
        <v>4.5349579762279844E-2</v>
      </c>
      <c r="BR9" s="3">
        <v>3.6633018957247833E-2</v>
      </c>
      <c r="BS9" s="3">
        <v>2.1069520889814161E-2</v>
      </c>
      <c r="BT9" s="3">
        <v>1.6587674138749318E-2</v>
      </c>
      <c r="BU9" s="3">
        <v>2.646847787190669E-2</v>
      </c>
      <c r="BV9" s="3">
        <v>2.8139776318908356E-2</v>
      </c>
      <c r="BW9" s="3">
        <v>3.4133201881062641E-2</v>
      </c>
      <c r="BX9" s="3">
        <v>3.5760926642313652E-2</v>
      </c>
      <c r="BY9" s="3">
        <v>4.2905715030568899E-2</v>
      </c>
      <c r="BZ9" s="3">
        <v>2.0927975504815576E-2</v>
      </c>
      <c r="CA9" s="3">
        <v>3.0505586369165043E-2</v>
      </c>
      <c r="CB9" s="3">
        <v>3.6848108208780268E-2</v>
      </c>
      <c r="CC9" s="3">
        <v>2.414574800506266E-2</v>
      </c>
      <c r="CD9" s="3">
        <v>2.9572226488968078E-2</v>
      </c>
      <c r="CE9" s="3">
        <v>2.9682309695373853E-2</v>
      </c>
      <c r="CF9" s="3">
        <v>2.6273673011480068E-2</v>
      </c>
      <c r="CG9" s="3">
        <v>2.6545154084392814E-2</v>
      </c>
      <c r="CH9" s="3">
        <v>2.6697032077960637E-2</v>
      </c>
      <c r="CI9" s="3">
        <v>2.664960487463559E-2</v>
      </c>
      <c r="CJ9" s="3">
        <v>2.6578312271030125E-2</v>
      </c>
      <c r="CK9" s="3">
        <v>2.4397222714695944E-2</v>
      </c>
      <c r="CL9" s="3">
        <v>2.5262066529230041E-2</v>
      </c>
      <c r="CM9" s="3">
        <v>2.0989331475029009E-2</v>
      </c>
      <c r="CN9" s="3">
        <v>1.9234086735671452E-2</v>
      </c>
      <c r="CO9" s="3">
        <v>2.3768105033876989E-2</v>
      </c>
      <c r="CP9" s="3">
        <v>1.9929311258590002E-2</v>
      </c>
      <c r="CQ9" s="3">
        <v>2.1664450226202427E-2</v>
      </c>
      <c r="CR9" s="3">
        <v>1.8975126961984824E-2</v>
      </c>
      <c r="CS9" s="3">
        <v>2.0329006319739693E-2</v>
      </c>
      <c r="CT9" s="3">
        <v>2.0421745862722693E-2</v>
      </c>
      <c r="CU9" s="3">
        <v>2.3475860075603351E-2</v>
      </c>
      <c r="CV9" s="3">
        <v>1.519979756950224E-2</v>
      </c>
      <c r="CW9" s="3">
        <v>1.2389526093448235E-2</v>
      </c>
      <c r="CX9" s="3">
        <v>1.4233978636219368E-2</v>
      </c>
      <c r="CY9" s="3">
        <v>1.8550280209653498E-2</v>
      </c>
      <c r="CZ9" s="3">
        <v>1.7272679716131896E-2</v>
      </c>
      <c r="DA9" s="3">
        <v>1.3786689055583008E-2</v>
      </c>
      <c r="DB9" s="3">
        <v>1.4104078309793534E-2</v>
      </c>
      <c r="DC9" s="3">
        <v>1.1066562623507784E-2</v>
      </c>
      <c r="DD9" s="3">
        <v>1.4396887266710208E-2</v>
      </c>
      <c r="DE9" s="3">
        <v>1.1179708509301165E-2</v>
      </c>
      <c r="DF9" s="3">
        <v>1.7091708475147814E-2</v>
      </c>
      <c r="DG9" s="3">
        <v>1.3617202566666469E-2</v>
      </c>
      <c r="DH9" s="3">
        <v>1.966579326923848E-2</v>
      </c>
      <c r="DI9" s="3">
        <v>1.8265985756141519E-2</v>
      </c>
      <c r="DJ9" s="3">
        <v>1.4798198088506137E-2</v>
      </c>
      <c r="DK9" s="3">
        <v>1.6550566360918523E-2</v>
      </c>
      <c r="DL9" s="3">
        <v>1.3986230548544299E-2</v>
      </c>
      <c r="DM9" s="3">
        <v>0</v>
      </c>
      <c r="DN9" s="3">
        <v>9.9504127696148914E-3</v>
      </c>
    </row>
    <row r="10" spans="1:120" x14ac:dyDescent="0.2">
      <c r="F10" s="1">
        <v>3.1284999999999998</v>
      </c>
      <c r="G10" s="1">
        <v>3.0777999999999999</v>
      </c>
      <c r="H10" s="1">
        <v>3.0720000000000001</v>
      </c>
      <c r="I10" s="1">
        <v>3.0872000000000002</v>
      </c>
      <c r="J10" s="1">
        <v>3.0922000000000001</v>
      </c>
      <c r="K10" s="1">
        <v>3.0686</v>
      </c>
      <c r="L10" s="1">
        <v>3.0419999999999998</v>
      </c>
      <c r="M10" s="1">
        <v>3.0693999999999999</v>
      </c>
      <c r="N10" s="1">
        <v>3.0743999999999998</v>
      </c>
      <c r="O10" s="1">
        <v>3.0680999999999998</v>
      </c>
      <c r="P10" s="1">
        <v>3.0621</v>
      </c>
      <c r="Q10" s="1">
        <v>3.0539000000000001</v>
      </c>
      <c r="R10" s="1">
        <v>3.0306999999999999</v>
      </c>
      <c r="S10" s="2">
        <v>3.0583999999999998</v>
      </c>
      <c r="T10" s="1">
        <v>3.0451000000000001</v>
      </c>
      <c r="U10" s="1">
        <v>3.0326</v>
      </c>
      <c r="V10" s="1">
        <v>3.0533000000000001</v>
      </c>
      <c r="W10" s="1">
        <v>3.0505</v>
      </c>
      <c r="X10" s="1">
        <v>3.0453000000000001</v>
      </c>
      <c r="Y10" s="1">
        <v>3.0497999999999998</v>
      </c>
      <c r="Z10" s="1">
        <v>3.0411999999999999</v>
      </c>
      <c r="AA10" s="1">
        <v>2.5169000000000001</v>
      </c>
      <c r="AB10" s="1">
        <v>2.4923999999999999</v>
      </c>
      <c r="AC10" s="1">
        <v>2.4963000000000002</v>
      </c>
      <c r="AD10" s="1">
        <v>2.4996</v>
      </c>
      <c r="AE10" s="1">
        <v>2.4872000000000001</v>
      </c>
      <c r="AF10" s="1">
        <v>2.4780000000000002</v>
      </c>
      <c r="AG10" s="1">
        <v>2.4721000000000002</v>
      </c>
      <c r="AH10" s="1">
        <v>2.4961000000000002</v>
      </c>
      <c r="AI10" s="1">
        <v>2.4781</v>
      </c>
      <c r="AJ10" s="1">
        <v>2.4868000000000001</v>
      </c>
      <c r="AK10" s="1">
        <v>2.4771999999999998</v>
      </c>
      <c r="AL10" s="1">
        <v>2.4855999999999998</v>
      </c>
      <c r="AM10" s="1">
        <v>2.4883999999999999</v>
      </c>
      <c r="AN10" s="2">
        <v>2.4811000000000001</v>
      </c>
      <c r="AO10" s="1">
        <v>2.4811999999999999</v>
      </c>
      <c r="AP10" s="1">
        <v>2.4807999999999999</v>
      </c>
      <c r="AQ10" s="1">
        <v>2.4889000000000001</v>
      </c>
      <c r="AR10" s="1">
        <v>2.4845000000000002</v>
      </c>
      <c r="AS10" s="2">
        <v>2.4882</v>
      </c>
      <c r="AT10" s="1">
        <v>2.4899</v>
      </c>
      <c r="AU10" s="1">
        <v>2.4876</v>
      </c>
      <c r="AV10" s="1">
        <v>2.4777999999999998</v>
      </c>
      <c r="AW10" s="1">
        <v>2.4861</v>
      </c>
      <c r="AX10" s="1">
        <v>2.4798</v>
      </c>
      <c r="AY10" s="1">
        <v>2.4781</v>
      </c>
      <c r="AZ10" s="1">
        <v>2.4801000000000002</v>
      </c>
      <c r="BA10" s="1">
        <v>2.4923999999999999</v>
      </c>
      <c r="BB10" s="1">
        <v>2.4868000000000001</v>
      </c>
      <c r="BC10" s="1">
        <v>2.4836</v>
      </c>
      <c r="BF10" s="20">
        <v>1964</v>
      </c>
      <c r="BG10" s="23">
        <v>3.0979714285714275</v>
      </c>
      <c r="BH10" s="22">
        <v>3.6633018957247833E-2</v>
      </c>
      <c r="BJ10" s="1"/>
      <c r="BK10" s="3"/>
      <c r="BM10" s="6"/>
    </row>
    <row r="11" spans="1:120" x14ac:dyDescent="0.2">
      <c r="F11" s="1">
        <v>3.1288</v>
      </c>
      <c r="G11" s="1">
        <v>3.0817999999999999</v>
      </c>
      <c r="H11" s="1">
        <v>3.0720000000000001</v>
      </c>
      <c r="I11" s="1">
        <v>3.0876999999999999</v>
      </c>
      <c r="J11" s="1">
        <v>3.0924</v>
      </c>
      <c r="K11" s="1">
        <v>3.0686</v>
      </c>
      <c r="L11" s="1">
        <v>3.0451999999999999</v>
      </c>
      <c r="M11" s="2">
        <v>3.0695000000000001</v>
      </c>
      <c r="N11" s="1">
        <v>3.0743999999999998</v>
      </c>
      <c r="O11" s="1">
        <v>3.0684999999999998</v>
      </c>
      <c r="P11" s="1">
        <v>3.0636000000000001</v>
      </c>
      <c r="Q11" s="1">
        <v>3.0546000000000002</v>
      </c>
      <c r="R11" s="1">
        <v>3.0308999999999999</v>
      </c>
      <c r="S11" s="1">
        <v>3.0590999999999999</v>
      </c>
      <c r="T11" s="1">
        <v>3.0451999999999999</v>
      </c>
      <c r="U11" s="1">
        <v>3.0524</v>
      </c>
      <c r="V11" s="1">
        <v>3.0533000000000001</v>
      </c>
      <c r="W11" s="1">
        <v>3.0505</v>
      </c>
      <c r="X11" s="1">
        <v>3.0486</v>
      </c>
      <c r="Y11" s="1">
        <v>3.0497999999999998</v>
      </c>
      <c r="Z11" s="1">
        <v>3.0434000000000001</v>
      </c>
      <c r="AA11" s="1">
        <v>2.5169000000000001</v>
      </c>
      <c r="AB11" s="1">
        <v>2.4937999999999998</v>
      </c>
      <c r="AC11" s="1">
        <v>2.4963000000000002</v>
      </c>
      <c r="AD11" s="1">
        <v>2.5003000000000002</v>
      </c>
      <c r="AE11" s="1">
        <v>2.4964</v>
      </c>
      <c r="AF11" s="1">
        <v>2.4796</v>
      </c>
      <c r="AG11" s="2">
        <v>2.4723000000000002</v>
      </c>
      <c r="AH11" s="1">
        <v>2.4964</v>
      </c>
      <c r="AI11" s="2">
        <v>2.4803999999999999</v>
      </c>
      <c r="AJ11" s="1">
        <v>2.4870000000000001</v>
      </c>
      <c r="AK11" s="1">
        <v>2.4807000000000001</v>
      </c>
      <c r="AL11" s="1">
        <v>2.4857</v>
      </c>
      <c r="AM11" s="1">
        <v>2.4887999999999999</v>
      </c>
      <c r="AN11" s="1">
        <v>2.4813000000000001</v>
      </c>
      <c r="AO11" s="1">
        <v>2.4813000000000001</v>
      </c>
      <c r="AP11" s="2">
        <v>2.4809999999999999</v>
      </c>
      <c r="AQ11" s="1">
        <v>2.4897</v>
      </c>
      <c r="AR11" s="1">
        <v>2.4857999999999998</v>
      </c>
      <c r="AS11" s="1">
        <v>2.4912999999999998</v>
      </c>
      <c r="AT11" s="1">
        <v>2.4900000000000002</v>
      </c>
      <c r="AU11" s="2">
        <v>2.4881000000000002</v>
      </c>
      <c r="AV11" s="1">
        <v>2.4782000000000002</v>
      </c>
      <c r="AW11" s="1">
        <v>2.4868999999999999</v>
      </c>
      <c r="AX11" s="1">
        <v>2.4817999999999998</v>
      </c>
      <c r="AY11" s="1">
        <v>2.4782000000000002</v>
      </c>
      <c r="AZ11" s="1">
        <v>2.4802</v>
      </c>
      <c r="BA11" s="2">
        <v>2.4925000000000002</v>
      </c>
      <c r="BB11" s="1">
        <v>2.4933000000000001</v>
      </c>
      <c r="BC11" s="1">
        <v>2.484</v>
      </c>
      <c r="BF11" s="20">
        <v>1965</v>
      </c>
      <c r="BG11" s="23">
        <v>3.0926450000000001</v>
      </c>
      <c r="BH11" s="22">
        <v>2.1069520889814161E-2</v>
      </c>
      <c r="BJ11" s="1"/>
      <c r="BK11" s="3"/>
      <c r="BM11" s="6"/>
      <c r="CJ11" s="4" t="s">
        <v>2</v>
      </c>
      <c r="CK11" s="4">
        <v>1982.5</v>
      </c>
      <c r="CL11" s="4">
        <v>1983</v>
      </c>
      <c r="CM11" s="4">
        <v>1984</v>
      </c>
      <c r="CN11" s="4">
        <v>1985</v>
      </c>
      <c r="CO11" s="4">
        <v>1986</v>
      </c>
      <c r="CP11" s="4">
        <v>1987</v>
      </c>
      <c r="CQ11" s="4">
        <v>1988</v>
      </c>
      <c r="CR11" s="4">
        <v>1989</v>
      </c>
      <c r="CS11" s="4">
        <v>1990</v>
      </c>
      <c r="CT11" s="4">
        <v>1991</v>
      </c>
      <c r="CU11" s="4">
        <v>1992</v>
      </c>
      <c r="CV11" s="4">
        <v>1993</v>
      </c>
      <c r="CW11" s="4">
        <v>1994</v>
      </c>
      <c r="CX11" s="4">
        <v>1995</v>
      </c>
      <c r="CY11" s="4">
        <v>1996</v>
      </c>
      <c r="CZ11" s="4">
        <v>1997</v>
      </c>
      <c r="DA11" s="4">
        <v>1998</v>
      </c>
      <c r="DB11" s="4">
        <v>1999</v>
      </c>
      <c r="DC11" s="4">
        <v>2000</v>
      </c>
      <c r="DD11" s="4">
        <v>2001</v>
      </c>
      <c r="DE11" s="4">
        <v>2002</v>
      </c>
      <c r="DF11" s="4">
        <v>2003</v>
      </c>
      <c r="DG11" s="4">
        <v>2004</v>
      </c>
      <c r="DH11" s="4">
        <v>2005</v>
      </c>
      <c r="DI11" s="4">
        <v>2006</v>
      </c>
      <c r="DJ11" s="4">
        <v>2007</v>
      </c>
      <c r="DK11" s="4">
        <v>2008</v>
      </c>
      <c r="DL11" s="4">
        <v>2010</v>
      </c>
      <c r="DM11" s="4">
        <v>2012</v>
      </c>
      <c r="DN11" s="4">
        <v>2013</v>
      </c>
    </row>
    <row r="12" spans="1:120" x14ac:dyDescent="0.2">
      <c r="F12" s="1">
        <v>3.1288</v>
      </c>
      <c r="G12" s="1">
        <v>3.0817999999999999</v>
      </c>
      <c r="H12" s="1">
        <v>3.0720999999999998</v>
      </c>
      <c r="I12" s="1">
        <v>3.0888</v>
      </c>
      <c r="J12" s="1">
        <v>3.0924</v>
      </c>
      <c r="K12" s="1">
        <v>3.0686</v>
      </c>
      <c r="L12" s="1">
        <v>3.0453000000000001</v>
      </c>
      <c r="M12" s="1">
        <v>3.07</v>
      </c>
      <c r="N12" s="1">
        <v>3.0746000000000002</v>
      </c>
      <c r="O12" s="1">
        <v>3.069</v>
      </c>
      <c r="P12" s="1">
        <v>3.0649999999999999</v>
      </c>
      <c r="Q12" s="1">
        <v>3.0546000000000002</v>
      </c>
      <c r="R12" s="1">
        <v>3.0388000000000002</v>
      </c>
      <c r="S12" s="1">
        <v>3.0636000000000001</v>
      </c>
      <c r="T12" s="1">
        <v>3.0453000000000001</v>
      </c>
      <c r="U12" s="1">
        <v>3.0524</v>
      </c>
      <c r="V12" s="1">
        <v>3.0547</v>
      </c>
      <c r="W12" s="1">
        <v>3.0518999999999998</v>
      </c>
      <c r="X12" s="1">
        <v>3.0486</v>
      </c>
      <c r="Y12" s="1">
        <v>3.05</v>
      </c>
      <c r="Z12" s="1">
        <v>3.0434000000000001</v>
      </c>
      <c r="AA12" s="1">
        <v>2.5182000000000002</v>
      </c>
      <c r="AB12" s="2">
        <v>2.4940000000000002</v>
      </c>
      <c r="AC12" s="1">
        <v>2.4982000000000002</v>
      </c>
      <c r="AD12" s="1">
        <v>2.5007999999999999</v>
      </c>
      <c r="AE12" s="1">
        <v>2.4967999999999999</v>
      </c>
      <c r="AF12" s="2">
        <v>2.4857</v>
      </c>
      <c r="AG12" s="1">
        <v>2.4746000000000001</v>
      </c>
      <c r="AH12" s="2">
        <v>2.4967000000000001</v>
      </c>
      <c r="AI12" s="1">
        <v>2.4822000000000002</v>
      </c>
      <c r="AJ12" s="1">
        <v>2.4870999999999999</v>
      </c>
      <c r="AK12" s="1">
        <v>2.4853999999999998</v>
      </c>
      <c r="AL12" s="1">
        <v>2.4857999999999998</v>
      </c>
      <c r="AM12" s="1">
        <v>2.4887999999999999</v>
      </c>
      <c r="AN12" s="1">
        <v>2.4817999999999998</v>
      </c>
      <c r="AO12" s="1">
        <v>2.4815999999999998</v>
      </c>
      <c r="AP12" s="2">
        <v>2.4815</v>
      </c>
      <c r="AQ12" s="1">
        <v>2.4906000000000001</v>
      </c>
      <c r="AR12" s="1">
        <v>2.4860000000000002</v>
      </c>
      <c r="AS12" s="1">
        <v>2.4916</v>
      </c>
      <c r="AT12" s="2">
        <v>2.4900000000000002</v>
      </c>
      <c r="AU12" s="1">
        <v>2.4885999999999999</v>
      </c>
      <c r="AV12" s="2">
        <v>2.4788000000000001</v>
      </c>
      <c r="AW12" s="1">
        <v>2.4872999999999998</v>
      </c>
      <c r="AX12" s="1">
        <v>2.4817999999999998</v>
      </c>
      <c r="AY12" s="2">
        <v>2.4790999999999999</v>
      </c>
      <c r="AZ12" s="1">
        <v>2.4805999999999999</v>
      </c>
      <c r="BA12" s="1">
        <v>2.4927000000000001</v>
      </c>
      <c r="BB12" s="1">
        <v>2.4935999999999998</v>
      </c>
      <c r="BC12" s="1">
        <v>2.4843999999999999</v>
      </c>
      <c r="BF12" s="20">
        <v>1966</v>
      </c>
      <c r="BG12" s="23">
        <v>3.0941519999999998</v>
      </c>
      <c r="BH12" s="22">
        <v>1.6587674138749318E-2</v>
      </c>
      <c r="BJ12" s="1"/>
      <c r="BK12" s="3"/>
      <c r="BM12" s="6"/>
      <c r="CJ12" s="4" t="s">
        <v>0</v>
      </c>
      <c r="CK12">
        <v>2.5149380952380951</v>
      </c>
      <c r="CL12">
        <v>2.5188657534246577</v>
      </c>
      <c r="CM12">
        <v>2.5170068493150675</v>
      </c>
      <c r="CN12">
        <v>2.5245929577464792</v>
      </c>
      <c r="CO12">
        <v>2.5191833333333333</v>
      </c>
      <c r="CP12">
        <v>2.5031148648648651</v>
      </c>
      <c r="CQ12">
        <v>2.5011413333333334</v>
      </c>
      <c r="CR12">
        <v>2.517898901098901</v>
      </c>
      <c r="CS12">
        <v>2.5075790697674418</v>
      </c>
      <c r="CT12">
        <v>2.5053020408163262</v>
      </c>
      <c r="CU12">
        <v>2.5016055555555559</v>
      </c>
      <c r="CV12">
        <v>2.500953846153847</v>
      </c>
      <c r="CW12">
        <v>2.5027036585365856</v>
      </c>
      <c r="CX12">
        <v>2.4974789473684207</v>
      </c>
      <c r="CY12">
        <v>2.5016336842105265</v>
      </c>
      <c r="CZ12">
        <v>2.4923547619047621</v>
      </c>
      <c r="DA12">
        <v>2.5023567164179101</v>
      </c>
      <c r="DB12">
        <v>2.5019055555555552</v>
      </c>
      <c r="DC12">
        <v>2.5022038834951448</v>
      </c>
      <c r="DD12">
        <v>2.5040051282051294</v>
      </c>
      <c r="DE12">
        <v>2.4995647058823529</v>
      </c>
      <c r="DF12">
        <v>2.4982588235294116</v>
      </c>
      <c r="DG12">
        <v>2.5016090909090911</v>
      </c>
      <c r="DH12">
        <v>2.5023089743589746</v>
      </c>
      <c r="DI12">
        <v>2.4993405940594071</v>
      </c>
      <c r="DJ12">
        <v>2.4984000000000006</v>
      </c>
      <c r="DK12">
        <v>2.5060350877192992</v>
      </c>
      <c r="DL12">
        <v>2.4977537313432827</v>
      </c>
      <c r="DM12">
        <v>2.5154999999999998</v>
      </c>
      <c r="DN12">
        <v>2.4938250000000002</v>
      </c>
    </row>
    <row r="13" spans="1:120" x14ac:dyDescent="0.2">
      <c r="F13" s="1">
        <v>3.1291000000000002</v>
      </c>
      <c r="G13" s="1">
        <v>3.0819999999999999</v>
      </c>
      <c r="H13" s="1">
        <v>3.0720999999999998</v>
      </c>
      <c r="I13" s="1">
        <v>3.0888</v>
      </c>
      <c r="J13" s="2">
        <v>3.0956999999999999</v>
      </c>
      <c r="K13" s="1">
        <v>3.0798999999999999</v>
      </c>
      <c r="L13" s="1">
        <v>3.0547</v>
      </c>
      <c r="M13" s="1">
        <v>3.0703999999999998</v>
      </c>
      <c r="N13" s="1">
        <v>3.0746000000000002</v>
      </c>
      <c r="O13" s="2">
        <v>3.0764999999999998</v>
      </c>
      <c r="P13" s="1">
        <v>3.0653999999999999</v>
      </c>
      <c r="Q13" s="1">
        <v>3.0550999999999999</v>
      </c>
      <c r="R13" s="1">
        <v>3.0388000000000002</v>
      </c>
      <c r="S13" s="1">
        <v>3.0636000000000001</v>
      </c>
      <c r="T13" s="1">
        <v>3.0457000000000001</v>
      </c>
      <c r="U13" s="1">
        <v>3.0533999999999999</v>
      </c>
      <c r="V13" s="1">
        <v>3.0547</v>
      </c>
      <c r="W13" s="1">
        <v>3.0541</v>
      </c>
      <c r="X13" s="1">
        <v>3.0489999999999999</v>
      </c>
      <c r="Y13" s="1">
        <v>3.05</v>
      </c>
      <c r="Z13" s="2">
        <v>3.0434999999999999</v>
      </c>
      <c r="AA13" s="2">
        <v>2.5196999999999998</v>
      </c>
      <c r="AB13" s="1">
        <v>2.4950000000000001</v>
      </c>
      <c r="AC13" s="1">
        <v>2.4986999999999999</v>
      </c>
      <c r="AD13" s="1">
        <v>2.5072000000000001</v>
      </c>
      <c r="AE13" s="1">
        <v>2.4971999999999999</v>
      </c>
      <c r="AF13" s="1">
        <v>2.4874000000000001</v>
      </c>
      <c r="AG13" s="2">
        <v>2.4773999999999998</v>
      </c>
      <c r="AH13" s="1">
        <v>2.4988999999999999</v>
      </c>
      <c r="AI13" s="2">
        <v>2.4823</v>
      </c>
      <c r="AJ13" s="2">
        <v>2.4895999999999998</v>
      </c>
      <c r="AK13" s="2">
        <v>2.4860000000000002</v>
      </c>
      <c r="AL13" s="1">
        <v>2.4862000000000002</v>
      </c>
      <c r="AM13" s="1">
        <v>2.4891000000000001</v>
      </c>
      <c r="AN13" s="1">
        <v>2.4819</v>
      </c>
      <c r="AO13" s="1">
        <v>2.4815999999999998</v>
      </c>
      <c r="AP13" s="1">
        <v>2.4830000000000001</v>
      </c>
      <c r="AQ13" s="1">
        <v>2.4906999999999999</v>
      </c>
      <c r="AR13" s="1">
        <v>2.4882</v>
      </c>
      <c r="AS13" s="2">
        <v>2.4916999999999998</v>
      </c>
      <c r="AT13" s="1">
        <v>2.4912999999999998</v>
      </c>
      <c r="AU13" s="1">
        <v>2.4891000000000001</v>
      </c>
      <c r="AV13" s="1">
        <v>2.4807999999999999</v>
      </c>
      <c r="AW13" s="1">
        <v>2.4889000000000001</v>
      </c>
      <c r="AX13" s="2">
        <v>2.4845999999999999</v>
      </c>
      <c r="AY13" s="1">
        <v>2.4792000000000001</v>
      </c>
      <c r="AZ13" s="1">
        <v>2.4817999999999998</v>
      </c>
      <c r="BA13" s="1">
        <v>2.4931000000000001</v>
      </c>
      <c r="BB13" s="2">
        <v>2.4963000000000002</v>
      </c>
      <c r="BC13" s="1">
        <v>2.4853000000000001</v>
      </c>
      <c r="BF13" s="20">
        <v>1967</v>
      </c>
      <c r="BG13" s="23">
        <v>3.0848294117647064</v>
      </c>
      <c r="BH13" s="22">
        <v>2.646847787190669E-2</v>
      </c>
      <c r="BJ13" s="1"/>
      <c r="BK13" s="3"/>
      <c r="BM13" s="6"/>
      <c r="CJ13" s="4" t="s">
        <v>1</v>
      </c>
      <c r="CK13">
        <v>2.4397222714695944E-2</v>
      </c>
      <c r="CL13">
        <v>2.5262066529230041E-2</v>
      </c>
      <c r="CM13">
        <v>2.0989331475029009E-2</v>
      </c>
      <c r="CN13">
        <v>1.9234086735671452E-2</v>
      </c>
      <c r="CO13">
        <v>2.3768105033876989E-2</v>
      </c>
      <c r="CP13">
        <v>1.9929311258590002E-2</v>
      </c>
      <c r="CQ13">
        <v>2.1664450226202427E-2</v>
      </c>
      <c r="CR13">
        <v>1.8975126961984824E-2</v>
      </c>
      <c r="CS13">
        <v>2.0329006319739693E-2</v>
      </c>
      <c r="CT13">
        <v>2.0421745862722693E-2</v>
      </c>
      <c r="CU13">
        <v>2.3475860075603351E-2</v>
      </c>
      <c r="CV13">
        <v>1.519979756950224E-2</v>
      </c>
      <c r="CW13">
        <v>1.2389526093448235E-2</v>
      </c>
      <c r="CX13">
        <v>1.4233978636219368E-2</v>
      </c>
      <c r="CY13">
        <v>1.8550280209653498E-2</v>
      </c>
      <c r="CZ13">
        <v>1.7272679716131896E-2</v>
      </c>
      <c r="DA13">
        <v>1.3786689055583008E-2</v>
      </c>
      <c r="DB13">
        <v>1.4104078309793534E-2</v>
      </c>
      <c r="DC13">
        <v>1.1066562623507784E-2</v>
      </c>
      <c r="DD13">
        <v>1.4396887266710208E-2</v>
      </c>
      <c r="DE13">
        <v>1.1179708509301165E-2</v>
      </c>
      <c r="DF13">
        <v>1.7091708475147814E-2</v>
      </c>
      <c r="DG13">
        <v>1.3617202566666469E-2</v>
      </c>
      <c r="DH13">
        <v>1.966579326923848E-2</v>
      </c>
      <c r="DI13">
        <v>1.8265985756141519E-2</v>
      </c>
      <c r="DJ13">
        <v>1.4798198088506137E-2</v>
      </c>
      <c r="DK13">
        <v>1.6550566360918523E-2</v>
      </c>
      <c r="DL13">
        <v>1.3986230548544299E-2</v>
      </c>
      <c r="DM13">
        <v>0</v>
      </c>
      <c r="DN13">
        <v>9.9504127696148914E-3</v>
      </c>
    </row>
    <row r="14" spans="1:120" x14ac:dyDescent="0.2">
      <c r="F14" s="1">
        <v>3.1291000000000002</v>
      </c>
      <c r="G14" s="1">
        <v>3.1128999999999998</v>
      </c>
      <c r="H14" s="1">
        <v>3.0720999999999998</v>
      </c>
      <c r="I14" s="1">
        <v>3.0924</v>
      </c>
      <c r="J14" s="1">
        <v>3.0960999999999999</v>
      </c>
      <c r="K14" s="1">
        <v>3.0798999999999999</v>
      </c>
      <c r="L14" s="1">
        <v>3.0548999999999999</v>
      </c>
      <c r="M14" s="1">
        <v>3.0703999999999998</v>
      </c>
      <c r="N14" s="1">
        <v>3.0746000000000002</v>
      </c>
      <c r="O14" s="2">
        <v>3.0764999999999998</v>
      </c>
      <c r="P14" s="1">
        <v>3.0676999999999999</v>
      </c>
      <c r="Q14" s="1">
        <v>3.0554999999999999</v>
      </c>
      <c r="R14" s="1">
        <v>3.0390000000000001</v>
      </c>
      <c r="S14" s="1">
        <v>3.0636000000000001</v>
      </c>
      <c r="T14" s="2">
        <v>3.0543999999999998</v>
      </c>
      <c r="U14" s="1">
        <v>3.0533999999999999</v>
      </c>
      <c r="V14" s="1">
        <v>3.0548000000000002</v>
      </c>
      <c r="W14" s="1">
        <v>3.0541999999999998</v>
      </c>
      <c r="X14" s="1">
        <v>3.0489999999999999</v>
      </c>
      <c r="Y14" s="1">
        <v>3.0501999999999998</v>
      </c>
      <c r="Z14" s="2">
        <v>3.0434999999999999</v>
      </c>
      <c r="AA14" s="1">
        <v>2.5198</v>
      </c>
      <c r="AB14" s="1">
        <v>2.4950999999999999</v>
      </c>
      <c r="AC14" s="1">
        <v>2.4986999999999999</v>
      </c>
      <c r="AD14" s="1">
        <v>2.5072999999999999</v>
      </c>
      <c r="AE14" s="1">
        <v>2.4986000000000002</v>
      </c>
      <c r="AF14" s="1">
        <v>2.4882</v>
      </c>
      <c r="AG14" s="1">
        <v>2.4788000000000001</v>
      </c>
      <c r="AH14" s="1">
        <v>2.4992999999999999</v>
      </c>
      <c r="AI14" s="1">
        <v>2.4828999999999999</v>
      </c>
      <c r="AJ14" s="1">
        <v>2.4901</v>
      </c>
      <c r="AK14" s="1">
        <v>2.4876</v>
      </c>
      <c r="AL14" s="2">
        <v>2.4862000000000002</v>
      </c>
      <c r="AM14" s="1">
        <v>2.4908999999999999</v>
      </c>
      <c r="AN14" s="1">
        <v>2.4832000000000001</v>
      </c>
      <c r="AO14" s="1">
        <v>2.4817999999999998</v>
      </c>
      <c r="AP14" s="1">
        <v>2.4874999999999998</v>
      </c>
      <c r="AQ14" s="1">
        <v>2.4906999999999999</v>
      </c>
      <c r="AR14" s="1">
        <v>2.4900000000000002</v>
      </c>
      <c r="AS14" s="1">
        <v>2.4916999999999998</v>
      </c>
      <c r="AT14" s="2">
        <v>2.4916</v>
      </c>
      <c r="AU14" s="1">
        <v>2.4891999999999999</v>
      </c>
      <c r="AV14" s="1">
        <v>2.4815999999999998</v>
      </c>
      <c r="AW14" s="1">
        <v>2.4893000000000001</v>
      </c>
      <c r="AX14" s="1">
        <v>2.4876999999999998</v>
      </c>
      <c r="AY14" s="1">
        <v>2.4794999999999998</v>
      </c>
      <c r="AZ14" s="2">
        <v>2.4845000000000002</v>
      </c>
      <c r="BA14" s="1">
        <v>2.4931999999999999</v>
      </c>
      <c r="BB14" s="1">
        <v>2.4992000000000001</v>
      </c>
      <c r="BC14" s="1">
        <v>2.4853000000000001</v>
      </c>
      <c r="BF14" s="20">
        <v>1968</v>
      </c>
      <c r="BG14" s="23">
        <v>3.0706631578947379</v>
      </c>
      <c r="BH14" s="22">
        <v>2.8139776318908356E-2</v>
      </c>
      <c r="BJ14" s="1"/>
      <c r="BK14" s="3"/>
      <c r="BM14" s="6"/>
      <c r="CJ14" s="4" t="s">
        <v>80</v>
      </c>
      <c r="CK14">
        <v>2.4590000000000001</v>
      </c>
      <c r="CL14">
        <v>2.4508000000000001</v>
      </c>
      <c r="CM14">
        <v>2.4710000000000001</v>
      </c>
      <c r="CN14">
        <v>2.4714999999999998</v>
      </c>
      <c r="CO14">
        <v>2.4628999999999999</v>
      </c>
      <c r="CP14">
        <v>2.448</v>
      </c>
      <c r="CQ14">
        <v>2.4506000000000001</v>
      </c>
      <c r="CR14">
        <v>2.4660000000000002</v>
      </c>
      <c r="CS14">
        <v>2.4626000000000001</v>
      </c>
      <c r="CT14">
        <v>2.468</v>
      </c>
      <c r="CU14">
        <v>2.4502000000000002</v>
      </c>
      <c r="CV14">
        <v>2.4611999999999998</v>
      </c>
      <c r="CW14">
        <v>2.4754999999999998</v>
      </c>
      <c r="CX14">
        <v>2.4647999999999999</v>
      </c>
      <c r="CY14">
        <v>2.4643999999999999</v>
      </c>
      <c r="CZ14">
        <v>2.464</v>
      </c>
      <c r="DA14">
        <v>2.4752999999999998</v>
      </c>
      <c r="DB14">
        <v>2.4658000000000002</v>
      </c>
      <c r="DC14">
        <v>2.4687999999999999</v>
      </c>
      <c r="DD14">
        <v>2.4702999999999999</v>
      </c>
      <c r="DE14">
        <v>2.4723000000000002</v>
      </c>
      <c r="DF14">
        <v>2.4611000000000001</v>
      </c>
      <c r="DG14">
        <v>2.4685999999999999</v>
      </c>
      <c r="DH14">
        <v>2.4575999999999998</v>
      </c>
      <c r="DI14">
        <v>2.4531000000000001</v>
      </c>
      <c r="DJ14">
        <v>2.4618000000000002</v>
      </c>
      <c r="DK14">
        <v>2.4765999999999999</v>
      </c>
      <c r="DL14">
        <v>2.4659</v>
      </c>
      <c r="DM14">
        <v>2.5154999999999998</v>
      </c>
      <c r="DN14">
        <v>2.4790999999999999</v>
      </c>
    </row>
    <row r="15" spans="1:120" x14ac:dyDescent="0.2">
      <c r="G15" s="1">
        <v>3.1208</v>
      </c>
      <c r="H15" s="1">
        <v>3.0720999999999998</v>
      </c>
      <c r="I15" s="1">
        <v>3.1027999999999998</v>
      </c>
      <c r="J15" s="1">
        <v>3.097</v>
      </c>
      <c r="K15" s="1">
        <v>3.0800999999999998</v>
      </c>
      <c r="L15" s="1">
        <v>3.0548999999999999</v>
      </c>
      <c r="M15" s="1">
        <v>3.0724999999999998</v>
      </c>
      <c r="N15" s="1">
        <v>3.0746000000000002</v>
      </c>
      <c r="O15" s="1">
        <v>3.0766</v>
      </c>
      <c r="P15" s="1">
        <v>3.0678999999999998</v>
      </c>
      <c r="Q15" s="1">
        <v>3.0554999999999999</v>
      </c>
      <c r="R15" s="1">
        <v>3.0411999999999999</v>
      </c>
      <c r="S15" s="1">
        <v>3.0636000000000001</v>
      </c>
      <c r="T15" s="1">
        <v>3.0581999999999998</v>
      </c>
      <c r="U15" s="1">
        <v>3.0589</v>
      </c>
      <c r="V15" s="1">
        <v>3.0548000000000002</v>
      </c>
      <c r="W15" s="1">
        <v>3.0543999999999998</v>
      </c>
      <c r="X15" s="1">
        <v>3.0508999999999999</v>
      </c>
      <c r="Y15" s="1">
        <v>3.0507</v>
      </c>
      <c r="Z15" s="1">
        <v>3.0444</v>
      </c>
      <c r="AA15" s="1">
        <v>2.5213999999999999</v>
      </c>
      <c r="AB15" s="1">
        <v>2.4971999999999999</v>
      </c>
      <c r="AC15" s="1">
        <v>2.4986999999999999</v>
      </c>
      <c r="AD15" s="1">
        <v>2.5078</v>
      </c>
      <c r="AE15" s="1">
        <v>2.4986999999999999</v>
      </c>
      <c r="AF15" s="1">
        <v>2.4885000000000002</v>
      </c>
      <c r="AG15" s="1">
        <v>2.4794999999999998</v>
      </c>
      <c r="AH15" s="1">
        <v>2.4994000000000001</v>
      </c>
      <c r="AI15" s="1">
        <v>2.4904000000000002</v>
      </c>
      <c r="AJ15" s="2">
        <v>2.4954000000000001</v>
      </c>
      <c r="AK15" s="2">
        <v>2.4878</v>
      </c>
      <c r="AL15" s="1">
        <v>2.4864000000000002</v>
      </c>
      <c r="AM15" s="1">
        <v>2.4912999999999998</v>
      </c>
      <c r="AN15" s="1">
        <v>2.4834999999999998</v>
      </c>
      <c r="AO15" s="1">
        <v>2.4819</v>
      </c>
      <c r="AP15" s="1">
        <v>2.4876</v>
      </c>
      <c r="AQ15" s="1">
        <v>2.4910999999999999</v>
      </c>
      <c r="AR15" s="1">
        <v>2.4902000000000002</v>
      </c>
      <c r="AS15" s="1">
        <v>2.4918999999999998</v>
      </c>
      <c r="AT15" s="1">
        <v>2.4916999999999998</v>
      </c>
      <c r="AU15" s="1">
        <v>2.4891999999999999</v>
      </c>
      <c r="AV15" s="2">
        <v>2.4832999999999998</v>
      </c>
      <c r="AW15" s="1">
        <v>2.4904000000000002</v>
      </c>
      <c r="AX15" s="1">
        <v>2.4878</v>
      </c>
      <c r="AY15" s="1">
        <v>2.4794999999999998</v>
      </c>
      <c r="AZ15" s="1">
        <v>2.4845000000000002</v>
      </c>
      <c r="BA15" s="2">
        <v>2.4939</v>
      </c>
      <c r="BB15" s="2">
        <v>2.5003000000000002</v>
      </c>
      <c r="BC15" s="1">
        <v>2.4855</v>
      </c>
      <c r="BF15" s="20">
        <v>1969</v>
      </c>
      <c r="BG15" s="23">
        <v>3.0936023255813954</v>
      </c>
      <c r="BH15" s="22">
        <v>3.4133201881062641E-2</v>
      </c>
      <c r="BJ15" s="1"/>
      <c r="BK15" s="3"/>
      <c r="BM15" s="6"/>
      <c r="CJ15" s="4" t="s">
        <v>81</v>
      </c>
      <c r="CK15">
        <v>2.5503999999999998</v>
      </c>
      <c r="CL15">
        <v>2.5615999999999999</v>
      </c>
      <c r="CM15">
        <v>2.5592000000000001</v>
      </c>
      <c r="CN15">
        <v>2.5560999999999998</v>
      </c>
      <c r="CO15">
        <v>2.5535999999999999</v>
      </c>
      <c r="CP15">
        <v>2.5562</v>
      </c>
      <c r="CQ15">
        <v>2.5470999999999999</v>
      </c>
      <c r="CR15">
        <v>2.5609000000000002</v>
      </c>
      <c r="CS15">
        <v>2.5497999999999998</v>
      </c>
      <c r="CT15">
        <v>2.5491999999999999</v>
      </c>
      <c r="CU15">
        <v>2.5556999999999999</v>
      </c>
      <c r="CV15">
        <v>2.5528</v>
      </c>
      <c r="CW15">
        <v>2.5446</v>
      </c>
      <c r="CX15">
        <v>2.5562999999999998</v>
      </c>
      <c r="CY15">
        <v>2.5604</v>
      </c>
      <c r="CZ15">
        <v>2.5305</v>
      </c>
      <c r="DA15">
        <v>2.5373999999999999</v>
      </c>
      <c r="DB15">
        <v>2.5457999999999998</v>
      </c>
      <c r="DC15">
        <v>2.5405000000000002</v>
      </c>
      <c r="DD15">
        <v>2.5512999999999999</v>
      </c>
      <c r="DE15">
        <v>2.5213000000000001</v>
      </c>
      <c r="DF15">
        <v>2.5602999999999998</v>
      </c>
      <c r="DG15">
        <v>2.5529000000000002</v>
      </c>
      <c r="DH15">
        <v>2.5339999999999998</v>
      </c>
      <c r="DI15">
        <v>2.5543</v>
      </c>
      <c r="DJ15">
        <v>2.5323000000000002</v>
      </c>
      <c r="DK15">
        <v>2.5381</v>
      </c>
      <c r="DL15">
        <v>2.5238</v>
      </c>
      <c r="DM15">
        <v>2.5154999999999998</v>
      </c>
      <c r="DN15">
        <v>2.5083000000000002</v>
      </c>
    </row>
    <row r="16" spans="1:120" x14ac:dyDescent="0.2">
      <c r="G16" s="1">
        <v>3.1208</v>
      </c>
      <c r="H16" s="1">
        <v>3.0758000000000001</v>
      </c>
      <c r="I16" s="1">
        <v>3.1027999999999998</v>
      </c>
      <c r="J16" s="1">
        <v>3.0975999999999999</v>
      </c>
      <c r="K16" s="1">
        <v>3.0800999999999998</v>
      </c>
      <c r="L16" s="1">
        <v>3.0550999999999999</v>
      </c>
      <c r="M16" s="1">
        <v>3.0727000000000002</v>
      </c>
      <c r="N16" s="1">
        <v>3.0766</v>
      </c>
      <c r="O16" s="1">
        <v>3.0766</v>
      </c>
      <c r="P16" s="1">
        <v>3.0680999999999998</v>
      </c>
      <c r="Q16" s="1">
        <v>3.0564</v>
      </c>
      <c r="R16" s="1">
        <v>3.0419999999999998</v>
      </c>
      <c r="S16" s="1">
        <v>3.0668000000000002</v>
      </c>
      <c r="T16" s="1">
        <v>3.0609000000000002</v>
      </c>
      <c r="U16" s="1">
        <v>3.0592999999999999</v>
      </c>
      <c r="V16" s="1">
        <v>3.0560999999999998</v>
      </c>
      <c r="W16" s="1">
        <v>3.0543999999999998</v>
      </c>
      <c r="X16" s="1">
        <v>3.0508999999999999</v>
      </c>
      <c r="Y16" s="1">
        <v>3.0507</v>
      </c>
      <c r="Z16" s="1">
        <v>3.0444</v>
      </c>
      <c r="AA16" s="1">
        <v>2.5274999999999999</v>
      </c>
      <c r="AB16" s="1">
        <v>2.4990000000000001</v>
      </c>
      <c r="AC16" s="1">
        <v>2.4992000000000001</v>
      </c>
      <c r="AD16" s="1">
        <v>2.5093999999999999</v>
      </c>
      <c r="AE16" s="1">
        <v>2.4990000000000001</v>
      </c>
      <c r="AF16" s="1">
        <v>2.4908999999999999</v>
      </c>
      <c r="AG16" s="1">
        <v>2.4801000000000002</v>
      </c>
      <c r="AH16" s="1">
        <v>2.5005999999999999</v>
      </c>
      <c r="AI16" s="2">
        <v>2.492</v>
      </c>
      <c r="AJ16" s="1">
        <v>2.4956</v>
      </c>
      <c r="AK16" s="1">
        <v>2.4885000000000002</v>
      </c>
      <c r="AL16" s="1">
        <v>2.4872000000000001</v>
      </c>
      <c r="AM16" s="1">
        <v>2.4925999999999999</v>
      </c>
      <c r="AN16" s="1">
        <v>2.4836</v>
      </c>
      <c r="AO16" s="1">
        <v>2.4820000000000002</v>
      </c>
      <c r="AP16" s="1">
        <v>2.4882</v>
      </c>
      <c r="AQ16" s="2">
        <v>2.4925999999999999</v>
      </c>
      <c r="AR16" s="2">
        <v>2.4906999999999999</v>
      </c>
      <c r="AS16" s="1">
        <v>2.4921000000000002</v>
      </c>
      <c r="AT16" s="1">
        <v>2.4929000000000001</v>
      </c>
      <c r="AU16" s="1">
        <v>2.4895</v>
      </c>
      <c r="AV16" s="2">
        <v>2.4836</v>
      </c>
      <c r="AW16" s="1">
        <v>2.4916</v>
      </c>
      <c r="AX16" s="2">
        <v>2.4885000000000002</v>
      </c>
      <c r="AY16" s="2">
        <v>2.4794999999999998</v>
      </c>
      <c r="AZ16" s="1">
        <v>2.4845999999999999</v>
      </c>
      <c r="BA16" s="2">
        <v>2.4954999999999998</v>
      </c>
      <c r="BB16" s="1">
        <v>2.5007999999999999</v>
      </c>
      <c r="BC16" s="2">
        <v>2.4857999999999998</v>
      </c>
      <c r="BF16" s="20">
        <v>1970</v>
      </c>
      <c r="BG16" s="23">
        <v>3.1020508196721304</v>
      </c>
      <c r="BH16" s="22">
        <v>3.5760926642313652E-2</v>
      </c>
      <c r="BJ16" s="1"/>
      <c r="BK16" s="3"/>
      <c r="BM16" s="6"/>
    </row>
    <row r="17" spans="7:70" x14ac:dyDescent="0.2">
      <c r="G17" s="1">
        <v>3.1282999999999999</v>
      </c>
      <c r="H17" s="1">
        <v>3.0758000000000001</v>
      </c>
      <c r="I17" s="1">
        <v>3.1059000000000001</v>
      </c>
      <c r="J17" s="1">
        <v>3.0977000000000001</v>
      </c>
      <c r="K17" s="1">
        <v>3.0800999999999998</v>
      </c>
      <c r="L17" s="1">
        <v>3.0552999999999999</v>
      </c>
      <c r="M17" s="1">
        <v>3.0825</v>
      </c>
      <c r="N17" s="1">
        <v>3.0779000000000001</v>
      </c>
      <c r="O17" s="1">
        <v>3.077</v>
      </c>
      <c r="P17" s="1">
        <v>3.0682</v>
      </c>
      <c r="Q17" s="1">
        <v>3.0564</v>
      </c>
      <c r="R17" s="1">
        <v>3.0419999999999998</v>
      </c>
      <c r="S17" s="1">
        <v>3.0670000000000002</v>
      </c>
      <c r="T17" s="1">
        <v>3.0630000000000002</v>
      </c>
      <c r="U17" s="1">
        <v>3.0592999999999999</v>
      </c>
      <c r="V17" s="1">
        <v>3.0581999999999998</v>
      </c>
      <c r="W17" s="1">
        <v>3.0546000000000002</v>
      </c>
      <c r="X17" s="1">
        <v>3.0543</v>
      </c>
      <c r="Y17" s="1">
        <v>3.0510000000000002</v>
      </c>
      <c r="Z17" s="1">
        <v>3.0453000000000001</v>
      </c>
      <c r="AA17" s="1">
        <v>2.5327999999999999</v>
      </c>
      <c r="AB17" s="1">
        <v>2.5</v>
      </c>
      <c r="AC17" s="1">
        <v>2.5009000000000001</v>
      </c>
      <c r="AD17" s="2">
        <v>2.5121000000000002</v>
      </c>
      <c r="AE17" s="1">
        <v>2.5</v>
      </c>
      <c r="AF17" s="2">
        <v>2.4910000000000001</v>
      </c>
      <c r="AG17" s="2">
        <v>2.4803999999999999</v>
      </c>
      <c r="AH17" s="1">
        <v>2.5019</v>
      </c>
      <c r="AI17" s="1">
        <v>2.492</v>
      </c>
      <c r="AJ17" s="1">
        <v>2.4977999999999998</v>
      </c>
      <c r="AK17" s="1">
        <v>2.4897999999999998</v>
      </c>
      <c r="AL17" s="1">
        <v>2.4872000000000001</v>
      </c>
      <c r="AM17" s="2">
        <v>2.4931000000000001</v>
      </c>
      <c r="AN17" s="1">
        <v>2.4855999999999998</v>
      </c>
      <c r="AO17" s="1">
        <v>2.4821</v>
      </c>
      <c r="AP17" s="2">
        <v>2.4887999999999999</v>
      </c>
      <c r="AQ17" s="1">
        <v>2.4927999999999999</v>
      </c>
      <c r="AR17" s="1">
        <v>2.4910999999999999</v>
      </c>
      <c r="AS17" s="1">
        <v>2.4922</v>
      </c>
      <c r="AT17" s="1">
        <v>2.4931999999999999</v>
      </c>
      <c r="AU17" s="1">
        <v>2.4895999999999998</v>
      </c>
      <c r="AV17" s="1">
        <v>2.4841000000000002</v>
      </c>
      <c r="AW17" s="1">
        <v>2.4925000000000002</v>
      </c>
      <c r="AX17" s="1">
        <v>2.4887999999999999</v>
      </c>
      <c r="AY17" s="1">
        <v>2.4822000000000002</v>
      </c>
      <c r="AZ17" s="1">
        <v>2.4847000000000001</v>
      </c>
      <c r="BA17" s="1">
        <v>2.4954999999999998</v>
      </c>
      <c r="BB17" s="1">
        <v>2.5011999999999999</v>
      </c>
      <c r="BC17" s="2">
        <v>2.4860000000000002</v>
      </c>
      <c r="BF17" s="20">
        <v>1971</v>
      </c>
      <c r="BG17" s="23">
        <v>3.1069848484848492</v>
      </c>
      <c r="BH17" s="22">
        <v>4.2905715030568871E-2</v>
      </c>
      <c r="BJ17" s="1"/>
      <c r="BK17" s="3"/>
      <c r="BM17" s="6"/>
    </row>
    <row r="18" spans="7:70" x14ac:dyDescent="0.2">
      <c r="G18" s="1">
        <v>3.1288999999999998</v>
      </c>
      <c r="H18" s="1">
        <v>3.0758999999999999</v>
      </c>
      <c r="I18" s="1">
        <v>3.1059000000000001</v>
      </c>
      <c r="J18" s="1">
        <v>3.0977000000000001</v>
      </c>
      <c r="K18" s="1">
        <v>3.0800999999999998</v>
      </c>
      <c r="L18" s="1">
        <v>3.0554000000000001</v>
      </c>
      <c r="M18" s="1">
        <v>3.0825</v>
      </c>
      <c r="N18" s="1">
        <v>3.0779000000000001</v>
      </c>
      <c r="O18" s="1">
        <v>3.0771000000000002</v>
      </c>
      <c r="P18" s="1">
        <v>3.0684999999999998</v>
      </c>
      <c r="Q18" s="1">
        <v>3.0571999999999999</v>
      </c>
      <c r="R18" s="1">
        <v>3.0467</v>
      </c>
      <c r="S18" s="1">
        <v>3.0672000000000001</v>
      </c>
      <c r="T18" s="1">
        <v>3.0630000000000002</v>
      </c>
      <c r="U18" s="2">
        <v>3.0596000000000001</v>
      </c>
      <c r="V18" s="1">
        <v>3.0581999999999998</v>
      </c>
      <c r="W18" s="1">
        <v>3.0554999999999999</v>
      </c>
      <c r="X18" s="1">
        <v>3.0564</v>
      </c>
      <c r="Y18" s="1">
        <v>3.0529000000000002</v>
      </c>
      <c r="Z18" s="1">
        <v>3.0478000000000001</v>
      </c>
      <c r="AA18" s="1">
        <v>2.5415000000000001</v>
      </c>
      <c r="AB18" s="1">
        <v>2.5004</v>
      </c>
      <c r="AC18" s="1">
        <v>2.5009999999999999</v>
      </c>
      <c r="AD18" s="1">
        <v>2.5144000000000002</v>
      </c>
      <c r="AE18" s="1">
        <v>2.5005999999999999</v>
      </c>
      <c r="AF18" s="1">
        <v>2.4918</v>
      </c>
      <c r="AG18" s="1">
        <v>2.4841000000000002</v>
      </c>
      <c r="AH18" s="1">
        <v>2.5019999999999998</v>
      </c>
      <c r="AI18" s="1">
        <v>2.4922</v>
      </c>
      <c r="AJ18" s="2">
        <v>2.4977999999999998</v>
      </c>
      <c r="AK18" s="1">
        <v>2.4908000000000001</v>
      </c>
      <c r="AL18" s="1">
        <v>2.4874999999999998</v>
      </c>
      <c r="AM18" s="1">
        <v>2.4939</v>
      </c>
      <c r="AN18" s="2">
        <v>2.4857</v>
      </c>
      <c r="AO18" s="1">
        <v>2.4841000000000002</v>
      </c>
      <c r="AP18" s="1">
        <v>2.4897</v>
      </c>
      <c r="AQ18" s="1">
        <v>2.4929000000000001</v>
      </c>
      <c r="AR18" s="1">
        <v>2.4925999999999999</v>
      </c>
      <c r="AS18" s="1">
        <v>2.4927000000000001</v>
      </c>
      <c r="AT18" s="1">
        <v>2.4935999999999998</v>
      </c>
      <c r="AU18" s="1">
        <v>2.4897</v>
      </c>
      <c r="AV18" s="1">
        <v>2.4851999999999999</v>
      </c>
      <c r="AW18" s="1">
        <v>2.4933999999999998</v>
      </c>
      <c r="AX18" s="1">
        <v>2.4891999999999999</v>
      </c>
      <c r="AY18" s="1">
        <v>2.4838</v>
      </c>
      <c r="AZ18" s="1">
        <v>2.4847000000000001</v>
      </c>
      <c r="BA18" s="1">
        <v>2.4956</v>
      </c>
      <c r="BB18" s="1">
        <v>2.5030000000000001</v>
      </c>
      <c r="BC18" s="1">
        <v>2.4860000000000002</v>
      </c>
      <c r="BF18" s="20">
        <v>1972</v>
      </c>
      <c r="BG18" s="23">
        <v>3.0820126984126985</v>
      </c>
      <c r="BH18" s="22">
        <v>2.0927975504815576E-2</v>
      </c>
      <c r="BJ18" s="1"/>
      <c r="BK18" s="3"/>
      <c r="BM18" s="6"/>
      <c r="BQ18" t="s">
        <v>72</v>
      </c>
    </row>
    <row r="19" spans="7:70" x14ac:dyDescent="0.2">
      <c r="G19" s="1">
        <v>3.1425000000000001</v>
      </c>
      <c r="H19" s="1">
        <v>3.0825999999999998</v>
      </c>
      <c r="I19" s="1">
        <v>3.1434000000000002</v>
      </c>
      <c r="J19" s="1">
        <v>3.1055999999999999</v>
      </c>
      <c r="K19" s="1">
        <v>3.0800999999999998</v>
      </c>
      <c r="L19" s="1">
        <v>3.0558000000000001</v>
      </c>
      <c r="M19" s="1">
        <v>3.0840000000000001</v>
      </c>
      <c r="N19" s="1">
        <v>3.0823999999999998</v>
      </c>
      <c r="O19" s="1">
        <v>3.0771000000000002</v>
      </c>
      <c r="P19" s="1">
        <v>3.0684999999999998</v>
      </c>
      <c r="Q19" s="1">
        <v>3.0571999999999999</v>
      </c>
      <c r="R19" s="1">
        <v>3.0512000000000001</v>
      </c>
      <c r="S19" s="1">
        <v>3.0672000000000001</v>
      </c>
      <c r="T19" s="1">
        <v>3.0653999999999999</v>
      </c>
      <c r="U19" s="1">
        <v>3.0611000000000002</v>
      </c>
      <c r="V19" s="1">
        <v>3.0594999999999999</v>
      </c>
      <c r="W19" s="1">
        <v>3.0565000000000002</v>
      </c>
      <c r="X19" s="1">
        <v>3.0569000000000002</v>
      </c>
      <c r="Y19" s="1">
        <v>3.0529000000000002</v>
      </c>
      <c r="Z19" s="1">
        <v>3.0478999999999998</v>
      </c>
      <c r="AA19" s="1">
        <v>2.5489000000000002</v>
      </c>
      <c r="AB19" s="1">
        <v>2.5015000000000001</v>
      </c>
      <c r="AC19" s="1">
        <v>2.5024999999999999</v>
      </c>
      <c r="AD19" s="1">
        <v>2.5152999999999999</v>
      </c>
      <c r="AE19" s="1">
        <v>2.5026000000000002</v>
      </c>
      <c r="AF19" s="1">
        <v>2.492</v>
      </c>
      <c r="AG19" s="1">
        <v>2.4861</v>
      </c>
      <c r="AH19" s="1">
        <v>2.5034999999999998</v>
      </c>
      <c r="AI19" s="1">
        <v>2.4922</v>
      </c>
      <c r="AJ19" s="1">
        <v>2.4979</v>
      </c>
      <c r="AK19" s="2">
        <v>2.4910999999999999</v>
      </c>
      <c r="AL19" s="1">
        <v>2.4881000000000002</v>
      </c>
      <c r="AM19" s="1">
        <v>2.4940000000000002</v>
      </c>
      <c r="AN19" s="1">
        <v>2.4857999999999998</v>
      </c>
      <c r="AO19" s="1">
        <v>2.4863</v>
      </c>
      <c r="AP19" s="2">
        <v>2.4904000000000002</v>
      </c>
      <c r="AQ19" s="1">
        <v>2.4940000000000002</v>
      </c>
      <c r="AR19" s="1">
        <v>2.4927000000000001</v>
      </c>
      <c r="AS19" s="1">
        <v>2.4933999999999998</v>
      </c>
      <c r="AT19" s="1">
        <v>2.4942000000000002</v>
      </c>
      <c r="AU19" s="1">
        <v>2.4897999999999998</v>
      </c>
      <c r="AV19" s="1">
        <v>2.4855</v>
      </c>
      <c r="AW19" s="1">
        <v>2.4935999999999998</v>
      </c>
      <c r="AX19" s="1">
        <v>2.4895999999999998</v>
      </c>
      <c r="AY19" s="2">
        <v>2.4841000000000002</v>
      </c>
      <c r="AZ19" s="1">
        <v>2.4861</v>
      </c>
      <c r="BA19" s="1">
        <v>2.4962</v>
      </c>
      <c r="BB19" s="1">
        <v>2.5059999999999998</v>
      </c>
      <c r="BC19" s="2">
        <v>2.4868000000000001</v>
      </c>
      <c r="BF19" s="20">
        <v>1973</v>
      </c>
      <c r="BG19" s="23">
        <v>3.0754623376623371</v>
      </c>
      <c r="BH19" s="22">
        <v>3.0505586369165043E-2</v>
      </c>
      <c r="BJ19" s="1"/>
      <c r="BK19" s="3"/>
      <c r="BM19" s="6"/>
    </row>
    <row r="20" spans="7:70" x14ac:dyDescent="0.2">
      <c r="G20" s="1">
        <v>3.1427</v>
      </c>
      <c r="H20" s="1">
        <v>3.0825999999999998</v>
      </c>
      <c r="I20" s="1">
        <v>3.1435</v>
      </c>
      <c r="J20" s="1">
        <v>3.1073</v>
      </c>
      <c r="K20" s="1">
        <v>3.0960000000000001</v>
      </c>
      <c r="L20" s="1">
        <v>3.0558999999999998</v>
      </c>
      <c r="M20" s="1">
        <v>3.0840000000000001</v>
      </c>
      <c r="N20" s="1">
        <v>3.0867</v>
      </c>
      <c r="O20" s="1">
        <v>3.0775000000000001</v>
      </c>
      <c r="P20" s="1">
        <v>3.0686</v>
      </c>
      <c r="Q20" s="1">
        <v>3.0573999999999999</v>
      </c>
      <c r="R20" s="1">
        <v>3.056</v>
      </c>
      <c r="S20" s="1">
        <v>3.0705</v>
      </c>
      <c r="T20" s="1">
        <v>3.0653999999999999</v>
      </c>
      <c r="U20" s="1">
        <v>3.0613999999999999</v>
      </c>
      <c r="V20" s="1">
        <v>3.0605000000000002</v>
      </c>
      <c r="W20" s="1">
        <v>3.0565000000000002</v>
      </c>
      <c r="X20" s="1">
        <v>3.0569000000000002</v>
      </c>
      <c r="Y20" s="1">
        <v>3.0529999999999999</v>
      </c>
      <c r="Z20" s="1">
        <v>3.0478999999999998</v>
      </c>
      <c r="AA20" s="1">
        <v>2.5503</v>
      </c>
      <c r="AB20" s="1">
        <v>2.5019999999999998</v>
      </c>
      <c r="AC20" s="1">
        <v>2.5036999999999998</v>
      </c>
      <c r="AD20" s="1">
        <v>2.5156000000000001</v>
      </c>
      <c r="AE20" s="1">
        <v>2.5032000000000001</v>
      </c>
      <c r="AF20" s="2">
        <v>2.4921000000000002</v>
      </c>
      <c r="AG20" s="1">
        <v>2.4878999999999998</v>
      </c>
      <c r="AH20" s="2">
        <v>2.5057999999999998</v>
      </c>
      <c r="AI20" s="1">
        <v>2.4927999999999999</v>
      </c>
      <c r="AJ20" s="1">
        <v>2.5007000000000001</v>
      </c>
      <c r="AK20" s="1">
        <v>2.4916999999999998</v>
      </c>
      <c r="AL20" s="1">
        <v>2.4883000000000002</v>
      </c>
      <c r="AM20" s="2">
        <v>2.4944000000000002</v>
      </c>
      <c r="AN20" s="1">
        <v>2.4861</v>
      </c>
      <c r="AO20" s="1">
        <v>2.4883000000000002</v>
      </c>
      <c r="AP20" s="1">
        <v>2.4908999999999999</v>
      </c>
      <c r="AQ20" s="1">
        <v>2.4942000000000002</v>
      </c>
      <c r="AR20" s="1">
        <v>2.4927999999999999</v>
      </c>
      <c r="AS20" s="1">
        <v>2.4935</v>
      </c>
      <c r="AT20" s="1">
        <v>2.4946000000000002</v>
      </c>
      <c r="AU20" s="1">
        <v>2.4906000000000001</v>
      </c>
      <c r="AV20" s="1">
        <v>2.4855999999999998</v>
      </c>
      <c r="AW20" s="1">
        <v>2.4937</v>
      </c>
      <c r="AX20" s="1">
        <v>2.4900000000000002</v>
      </c>
      <c r="AY20" s="1">
        <v>2.4842</v>
      </c>
      <c r="AZ20" s="1">
        <v>2.4876999999999998</v>
      </c>
      <c r="BA20" s="1">
        <v>2.4965999999999999</v>
      </c>
      <c r="BB20" s="1">
        <v>2.5083000000000002</v>
      </c>
      <c r="BC20" s="1">
        <v>2.4870999999999999</v>
      </c>
      <c r="BF20" s="20">
        <v>1974</v>
      </c>
      <c r="BG20" s="23">
        <v>3.0889278260869562</v>
      </c>
      <c r="BH20" s="22">
        <v>3.6848108208780268E-2</v>
      </c>
      <c r="BJ20" s="1"/>
      <c r="BK20" s="3"/>
      <c r="BM20" s="6"/>
    </row>
    <row r="21" spans="7:70" x14ac:dyDescent="0.2">
      <c r="G21" s="1">
        <v>3.1427</v>
      </c>
      <c r="H21" s="1">
        <v>3.0918999999999999</v>
      </c>
      <c r="J21" s="1">
        <v>3.1124999999999998</v>
      </c>
      <c r="K21" s="1">
        <v>3.0969000000000002</v>
      </c>
      <c r="L21" s="1">
        <v>3.0558999999999998</v>
      </c>
      <c r="M21" s="1">
        <v>3.0912999999999999</v>
      </c>
      <c r="N21" s="1">
        <v>3.0867</v>
      </c>
      <c r="O21" s="1">
        <v>3.0821999999999998</v>
      </c>
      <c r="P21" s="1">
        <v>3.0686</v>
      </c>
      <c r="Q21" s="1">
        <v>3.0579000000000001</v>
      </c>
      <c r="R21" s="1">
        <v>3.0575000000000001</v>
      </c>
      <c r="S21" s="1">
        <v>3.0705</v>
      </c>
      <c r="T21" s="1">
        <v>3.0655999999999999</v>
      </c>
      <c r="U21" s="1">
        <v>3.0613999999999999</v>
      </c>
      <c r="V21" s="1">
        <v>3.0605000000000002</v>
      </c>
      <c r="W21" s="1">
        <v>3.0565000000000002</v>
      </c>
      <c r="X21" s="2">
        <v>3.0569999999999999</v>
      </c>
      <c r="Y21" s="1">
        <v>3.0529999999999999</v>
      </c>
      <c r="Z21" s="1">
        <v>3.0486</v>
      </c>
      <c r="AA21" s="1">
        <v>2.5503999999999998</v>
      </c>
      <c r="AB21" s="1">
        <v>2.5028000000000001</v>
      </c>
      <c r="AC21" s="1">
        <v>2.5045000000000002</v>
      </c>
      <c r="AD21" s="1">
        <v>2.5158</v>
      </c>
      <c r="AE21" s="1">
        <v>2.5034999999999998</v>
      </c>
      <c r="AF21" s="2">
        <v>2.4931999999999999</v>
      </c>
      <c r="AG21" s="1">
        <v>2.4883000000000002</v>
      </c>
      <c r="AH21" s="1">
        <v>2.5059999999999998</v>
      </c>
      <c r="AI21" s="1">
        <v>2.4962</v>
      </c>
      <c r="AJ21" s="1">
        <v>2.5009999999999999</v>
      </c>
      <c r="AK21" s="1">
        <v>2.4918999999999998</v>
      </c>
      <c r="AL21" s="1">
        <v>2.4883999999999999</v>
      </c>
      <c r="AM21" s="1">
        <v>2.4944999999999999</v>
      </c>
      <c r="AN21" s="1">
        <v>2.4864000000000002</v>
      </c>
      <c r="AO21" s="1">
        <v>2.4887000000000001</v>
      </c>
      <c r="AP21" s="1">
        <v>2.4910999999999999</v>
      </c>
      <c r="AQ21" s="1">
        <v>2.4943</v>
      </c>
      <c r="AR21" s="1">
        <v>2.4939</v>
      </c>
      <c r="AS21" s="1">
        <v>2.4937999999999998</v>
      </c>
      <c r="AT21" s="1">
        <v>2.4954999999999998</v>
      </c>
      <c r="AU21" s="1">
        <v>2.4912999999999998</v>
      </c>
      <c r="AV21" s="1">
        <v>2.4874999999999998</v>
      </c>
      <c r="AW21" s="1">
        <v>2.4937</v>
      </c>
      <c r="AX21" s="1">
        <v>2.4910000000000001</v>
      </c>
      <c r="AY21" s="2">
        <v>2.4845000000000002</v>
      </c>
      <c r="AZ21" s="1">
        <v>2.4876999999999998</v>
      </c>
      <c r="BA21" s="1">
        <v>2.4971000000000001</v>
      </c>
      <c r="BB21" s="1">
        <v>2.5160999999999998</v>
      </c>
      <c r="BC21" s="1">
        <v>2.4885000000000002</v>
      </c>
      <c r="BF21" s="20">
        <v>1975</v>
      </c>
      <c r="BG21" s="23">
        <v>3.0967427672955967</v>
      </c>
      <c r="BH21" s="22">
        <v>2.414574800506266E-2</v>
      </c>
      <c r="BJ21" s="1"/>
      <c r="BK21" s="3"/>
      <c r="BM21" s="6"/>
    </row>
    <row r="22" spans="7:70" x14ac:dyDescent="0.2">
      <c r="G22" s="1">
        <v>3.1429999999999998</v>
      </c>
      <c r="H22" s="2">
        <v>3.0954000000000002</v>
      </c>
      <c r="J22" s="1">
        <v>3.1124999999999998</v>
      </c>
      <c r="K22" s="1">
        <v>3.0998000000000001</v>
      </c>
      <c r="L22" s="1">
        <v>3.0558999999999998</v>
      </c>
      <c r="M22" s="1">
        <v>3.0912999999999999</v>
      </c>
      <c r="N22" s="1">
        <v>3.0867</v>
      </c>
      <c r="O22" s="1">
        <v>3.0842000000000001</v>
      </c>
      <c r="P22" s="1">
        <v>3.0687000000000002</v>
      </c>
      <c r="Q22" s="1">
        <v>3.0592999999999999</v>
      </c>
      <c r="R22" s="1">
        <v>3.0583999999999998</v>
      </c>
      <c r="S22" s="1">
        <v>3.0716999999999999</v>
      </c>
      <c r="T22" s="1">
        <v>3.0655999999999999</v>
      </c>
      <c r="U22" s="1">
        <v>3.0615999999999999</v>
      </c>
      <c r="V22" s="1">
        <v>3.0609000000000002</v>
      </c>
      <c r="W22" s="1">
        <v>3.0581</v>
      </c>
      <c r="X22" s="1">
        <v>3.0583</v>
      </c>
      <c r="Y22" s="1">
        <v>3.0629</v>
      </c>
      <c r="Z22" s="1">
        <v>3.0486</v>
      </c>
      <c r="AB22" s="1">
        <v>2.5045000000000002</v>
      </c>
      <c r="AC22" s="1">
        <v>2.5064000000000002</v>
      </c>
      <c r="AD22" s="1">
        <v>2.5165999999999999</v>
      </c>
      <c r="AE22" s="1">
        <v>2.5061</v>
      </c>
      <c r="AF22" s="1">
        <v>2.4933000000000001</v>
      </c>
      <c r="AG22" s="2">
        <v>2.4906000000000001</v>
      </c>
      <c r="AH22" s="1">
        <v>2.5062000000000002</v>
      </c>
      <c r="AI22" s="1">
        <v>2.4963000000000002</v>
      </c>
      <c r="AJ22" s="1">
        <v>2.5019999999999998</v>
      </c>
      <c r="AK22" s="2">
        <v>2.4944000000000002</v>
      </c>
      <c r="AL22" s="1">
        <v>2.4889000000000001</v>
      </c>
      <c r="AM22" s="1">
        <v>2.4948999999999999</v>
      </c>
      <c r="AN22" s="2">
        <v>2.4870000000000001</v>
      </c>
      <c r="AO22" s="1">
        <v>2.4889000000000001</v>
      </c>
      <c r="AP22" s="1">
        <v>2.4916999999999998</v>
      </c>
      <c r="AQ22" s="1">
        <v>2.4954000000000001</v>
      </c>
      <c r="AR22" s="1">
        <v>2.4943</v>
      </c>
      <c r="AS22" s="1">
        <v>2.4941</v>
      </c>
      <c r="AT22" s="2">
        <v>2.496</v>
      </c>
      <c r="AU22" s="1">
        <v>2.492</v>
      </c>
      <c r="AV22" s="2">
        <v>2.4874999999999998</v>
      </c>
      <c r="AW22" s="1">
        <v>2.4943</v>
      </c>
      <c r="AX22" s="1">
        <v>2.4910999999999999</v>
      </c>
      <c r="AY22" s="1">
        <v>2.4860000000000002</v>
      </c>
      <c r="AZ22" s="1">
        <v>2.488</v>
      </c>
      <c r="BA22" s="1">
        <v>2.4973000000000001</v>
      </c>
      <c r="BB22" s="1">
        <v>2.5323000000000002</v>
      </c>
      <c r="BC22" s="2">
        <v>2.4889000000000001</v>
      </c>
      <c r="BF22" s="20">
        <v>1976</v>
      </c>
      <c r="BG22" s="23">
        <v>3.0876349056603791</v>
      </c>
      <c r="BH22" s="22">
        <v>2.9572226488968078E-2</v>
      </c>
      <c r="BJ22" s="1"/>
      <c r="BK22" s="3"/>
      <c r="BM22" s="6"/>
    </row>
    <row r="23" spans="7:70" x14ac:dyDescent="0.2">
      <c r="G23" s="1">
        <v>3.1604000000000001</v>
      </c>
      <c r="H23" s="1">
        <v>3.0979000000000001</v>
      </c>
      <c r="J23" s="2">
        <v>3.1162000000000001</v>
      </c>
      <c r="K23" s="2">
        <v>3.1034000000000002</v>
      </c>
      <c r="L23" s="1">
        <v>3.0571000000000002</v>
      </c>
      <c r="M23" s="1">
        <v>3.0918000000000001</v>
      </c>
      <c r="N23" s="1">
        <v>3.0867</v>
      </c>
      <c r="O23" s="1">
        <v>3.0907</v>
      </c>
      <c r="P23" s="1">
        <v>3.069</v>
      </c>
      <c r="Q23" s="1">
        <v>3.0604</v>
      </c>
      <c r="R23" s="1">
        <v>3.0583999999999998</v>
      </c>
      <c r="S23" s="1">
        <v>3.0716999999999999</v>
      </c>
      <c r="T23" s="1">
        <v>3.0659000000000001</v>
      </c>
      <c r="U23" s="1">
        <v>3.0615999999999999</v>
      </c>
      <c r="V23" s="1">
        <v>3.0613999999999999</v>
      </c>
      <c r="W23" s="1">
        <v>3.0586000000000002</v>
      </c>
      <c r="X23" s="1">
        <v>3.0588000000000002</v>
      </c>
      <c r="Y23" s="1">
        <v>3.0636000000000001</v>
      </c>
      <c r="Z23" s="1">
        <v>3.0489999999999999</v>
      </c>
      <c r="AB23" s="1">
        <v>2.5045999999999999</v>
      </c>
      <c r="AC23" s="1">
        <v>2.5068000000000001</v>
      </c>
      <c r="AD23" s="1">
        <v>2.5192000000000001</v>
      </c>
      <c r="AE23" s="1">
        <v>2.5068000000000001</v>
      </c>
      <c r="AF23" s="1">
        <v>2.4933000000000001</v>
      </c>
      <c r="AG23" s="1">
        <v>2.4923000000000002</v>
      </c>
      <c r="AH23" s="1">
        <v>2.5068999999999999</v>
      </c>
      <c r="AI23" s="1">
        <v>2.4965999999999999</v>
      </c>
      <c r="AJ23" s="1">
        <v>2.5024999999999999</v>
      </c>
      <c r="AK23" s="1">
        <v>2.4944999999999999</v>
      </c>
      <c r="AL23" s="1">
        <v>2.4897999999999998</v>
      </c>
      <c r="AM23" s="1">
        <v>2.4952000000000001</v>
      </c>
      <c r="AN23" s="2">
        <v>2.4870999999999999</v>
      </c>
      <c r="AO23" s="2">
        <v>2.4904999999999999</v>
      </c>
      <c r="AP23" s="1">
        <v>2.4948000000000001</v>
      </c>
      <c r="AQ23" s="1">
        <v>2.4954999999999998</v>
      </c>
      <c r="AR23" s="1">
        <v>2.4943</v>
      </c>
      <c r="AS23" s="1">
        <v>2.4946000000000002</v>
      </c>
      <c r="AT23" s="1">
        <v>2.4961000000000002</v>
      </c>
      <c r="AU23" s="1">
        <v>2.4937999999999998</v>
      </c>
      <c r="AV23" s="1">
        <v>2.4876999999999998</v>
      </c>
      <c r="AW23" s="1">
        <v>2.4954999999999998</v>
      </c>
      <c r="AX23" s="1">
        <v>2.4910999999999999</v>
      </c>
      <c r="AY23" s="1">
        <v>2.4868000000000001</v>
      </c>
      <c r="AZ23" s="1">
        <v>2.4881000000000002</v>
      </c>
      <c r="BA23" s="1">
        <v>2.4982000000000002</v>
      </c>
      <c r="BB23" s="1">
        <v>2.5369000000000002</v>
      </c>
      <c r="BC23" s="1">
        <v>2.4908999999999999</v>
      </c>
      <c r="BF23" s="20">
        <v>1977</v>
      </c>
      <c r="BG23" s="23">
        <v>3.0832990291262132</v>
      </c>
      <c r="BH23" s="22">
        <v>2.9682309695373853E-2</v>
      </c>
      <c r="BJ23" s="1"/>
      <c r="BK23" s="3"/>
      <c r="BM23" s="6"/>
    </row>
    <row r="24" spans="7:70" x14ac:dyDescent="0.2">
      <c r="G24" s="1">
        <v>3.1608000000000001</v>
      </c>
      <c r="H24" s="1">
        <v>3.0979000000000001</v>
      </c>
      <c r="J24" s="1">
        <v>3.1172</v>
      </c>
      <c r="K24" s="2">
        <v>3.1034000000000002</v>
      </c>
      <c r="L24" s="1">
        <v>3.0583</v>
      </c>
      <c r="M24" s="1">
        <v>3.0918000000000001</v>
      </c>
      <c r="N24" s="1">
        <v>3.0869</v>
      </c>
      <c r="O24" s="1">
        <v>3.0911</v>
      </c>
      <c r="P24" s="1">
        <v>3.0697999999999999</v>
      </c>
      <c r="Q24" s="1">
        <v>3.0604</v>
      </c>
      <c r="R24" s="1">
        <v>3.0587</v>
      </c>
      <c r="S24" s="2">
        <v>3.0726</v>
      </c>
      <c r="T24" s="1">
        <v>3.0659000000000001</v>
      </c>
      <c r="U24" s="1">
        <v>3.0619000000000001</v>
      </c>
      <c r="V24" s="1">
        <v>3.0613999999999999</v>
      </c>
      <c r="W24" s="1">
        <v>3.0586000000000002</v>
      </c>
      <c r="X24" s="1">
        <v>3.0588000000000002</v>
      </c>
      <c r="Y24" s="1">
        <v>3.0636000000000001</v>
      </c>
      <c r="Z24" s="1">
        <v>3.0489999999999999</v>
      </c>
      <c r="AB24" s="1">
        <v>2.5047999999999999</v>
      </c>
      <c r="AC24" s="1">
        <v>2.5084</v>
      </c>
      <c r="AD24" s="1">
        <v>2.5192999999999999</v>
      </c>
      <c r="AE24" s="2">
        <v>2.5070999999999999</v>
      </c>
      <c r="AF24" s="1">
        <v>2.4948999999999999</v>
      </c>
      <c r="AG24" s="1">
        <v>2.4933999999999998</v>
      </c>
      <c r="AH24" s="1">
        <v>2.5070999999999999</v>
      </c>
      <c r="AI24" s="2">
        <v>2.4969000000000001</v>
      </c>
      <c r="AJ24" s="1">
        <v>2.5026999999999999</v>
      </c>
      <c r="AK24" s="1">
        <v>2.4948000000000001</v>
      </c>
      <c r="AL24" s="1">
        <v>2.4897999999999998</v>
      </c>
      <c r="AM24" s="1">
        <v>2.4967999999999999</v>
      </c>
      <c r="AN24" s="1">
        <v>2.488</v>
      </c>
      <c r="AO24" s="2">
        <v>2.4908000000000001</v>
      </c>
      <c r="AP24" s="2">
        <v>2.4950000000000001</v>
      </c>
      <c r="AQ24" s="1">
        <v>2.4956</v>
      </c>
      <c r="AR24" s="1">
        <v>2.4950999999999999</v>
      </c>
      <c r="AS24" s="1">
        <v>2.4950000000000001</v>
      </c>
      <c r="AT24" s="1">
        <v>2.4961000000000002</v>
      </c>
      <c r="AU24" s="1">
        <v>2.4940000000000002</v>
      </c>
      <c r="AV24" s="1">
        <v>2.4878999999999998</v>
      </c>
      <c r="AW24" s="1">
        <v>2.4967000000000001</v>
      </c>
      <c r="AX24" s="1">
        <v>2.4916999999999998</v>
      </c>
      <c r="AY24" s="1">
        <v>2.4870999999999999</v>
      </c>
      <c r="AZ24" s="2">
        <v>2.4883999999999999</v>
      </c>
      <c r="BA24" s="1">
        <v>2.4984999999999999</v>
      </c>
      <c r="BC24" s="2">
        <v>2.4916</v>
      </c>
      <c r="BF24" s="20">
        <v>1978</v>
      </c>
      <c r="BG24" s="23">
        <v>3.092013772455088</v>
      </c>
      <c r="BH24" s="22">
        <v>2.6273673011480068E-2</v>
      </c>
      <c r="BJ24" s="1"/>
      <c r="BK24" s="3"/>
      <c r="BM24" s="6"/>
    </row>
    <row r="25" spans="7:70" x14ac:dyDescent="0.2">
      <c r="G25" s="1">
        <v>3.1608000000000001</v>
      </c>
      <c r="H25" s="1">
        <v>3.0981000000000001</v>
      </c>
      <c r="J25" s="1">
        <v>3.1227</v>
      </c>
      <c r="K25" s="1">
        <v>3.1046999999999998</v>
      </c>
      <c r="L25" s="1">
        <v>3.0583</v>
      </c>
      <c r="M25" s="1">
        <v>3.0918999999999999</v>
      </c>
      <c r="N25" s="1">
        <v>3.0870000000000002</v>
      </c>
      <c r="O25" s="1">
        <v>3.0911</v>
      </c>
      <c r="P25" s="1">
        <v>3.0697999999999999</v>
      </c>
      <c r="Q25" s="1">
        <v>3.0642999999999998</v>
      </c>
      <c r="R25" s="1">
        <v>3.0587</v>
      </c>
      <c r="S25" s="1">
        <v>3.0728</v>
      </c>
      <c r="T25" s="1">
        <v>3.0695999999999999</v>
      </c>
      <c r="U25" s="1">
        <v>3.0625</v>
      </c>
      <c r="V25" s="1">
        <v>3.0629</v>
      </c>
      <c r="W25" s="2">
        <v>3.0621999999999998</v>
      </c>
      <c r="X25" s="1">
        <v>3.0589</v>
      </c>
      <c r="Y25" s="1">
        <v>3.0648</v>
      </c>
      <c r="Z25" s="1">
        <v>3.0489999999999999</v>
      </c>
      <c r="AB25" s="1">
        <v>2.5057</v>
      </c>
      <c r="AC25" s="1">
        <v>2.5099</v>
      </c>
      <c r="AD25" s="1">
        <v>2.5203000000000002</v>
      </c>
      <c r="AE25" s="1">
        <v>2.5072000000000001</v>
      </c>
      <c r="AF25" s="1">
        <v>2.4958</v>
      </c>
      <c r="AG25" s="1">
        <v>2.4954000000000001</v>
      </c>
      <c r="AH25" s="2">
        <v>2.5089999999999999</v>
      </c>
      <c r="AI25" s="2">
        <v>2.4973999999999998</v>
      </c>
      <c r="AJ25" s="1">
        <v>2.5030000000000001</v>
      </c>
      <c r="AK25" s="1">
        <v>2.4969999999999999</v>
      </c>
      <c r="AL25" s="2">
        <v>2.4903</v>
      </c>
      <c r="AM25" s="1">
        <v>2.4969999999999999</v>
      </c>
      <c r="AN25" s="1">
        <v>2.4883999999999999</v>
      </c>
      <c r="AO25" s="1">
        <v>2.4908000000000001</v>
      </c>
      <c r="AP25" s="1">
        <v>2.4950999999999999</v>
      </c>
      <c r="AQ25" s="1">
        <v>2.4962</v>
      </c>
      <c r="AR25" s="2">
        <v>2.4958</v>
      </c>
      <c r="AS25" s="1">
        <v>2.4958999999999998</v>
      </c>
      <c r="AT25" s="1">
        <v>2.4964</v>
      </c>
      <c r="AU25" s="1">
        <v>2.4940000000000002</v>
      </c>
      <c r="AV25" s="1">
        <v>2.4882</v>
      </c>
      <c r="AW25" s="1">
        <v>2.4992000000000001</v>
      </c>
      <c r="AX25" s="1">
        <v>2.4935</v>
      </c>
      <c r="AY25" s="1">
        <v>2.4872000000000001</v>
      </c>
      <c r="AZ25" s="2">
        <v>2.4904999999999999</v>
      </c>
      <c r="BA25" s="2">
        <v>2.5019</v>
      </c>
      <c r="BC25" s="1">
        <v>2.4931000000000001</v>
      </c>
      <c r="BF25" s="20">
        <v>1979</v>
      </c>
      <c r="BG25" s="23">
        <v>3.08455447761194</v>
      </c>
      <c r="BH25" s="22">
        <v>2.6545154084392814E-2</v>
      </c>
      <c r="BJ25" s="1"/>
      <c r="BK25" s="3"/>
      <c r="BM25" s="6"/>
    </row>
    <row r="26" spans="7:70" x14ac:dyDescent="0.2">
      <c r="G26" s="1">
        <v>3.1608999999999998</v>
      </c>
      <c r="H26" s="1">
        <v>3.0981000000000001</v>
      </c>
      <c r="K26" s="1">
        <v>3.1059000000000001</v>
      </c>
      <c r="L26" s="1">
        <v>3.0670999999999999</v>
      </c>
      <c r="M26" s="1">
        <v>3.0918999999999999</v>
      </c>
      <c r="N26" s="1">
        <v>3.0870000000000002</v>
      </c>
      <c r="O26" s="1">
        <v>3.0924</v>
      </c>
      <c r="P26" s="1">
        <v>3.0749</v>
      </c>
      <c r="Q26" s="1">
        <v>3.0642999999999998</v>
      </c>
      <c r="R26" s="1">
        <v>3.0587</v>
      </c>
      <c r="S26" s="1">
        <v>3.0737000000000001</v>
      </c>
      <c r="T26" s="1">
        <v>3.0710000000000002</v>
      </c>
      <c r="U26" s="1">
        <v>3.0625</v>
      </c>
      <c r="V26" s="1">
        <v>3.0703</v>
      </c>
      <c r="W26" s="2">
        <v>3.0630999999999999</v>
      </c>
      <c r="X26" s="1">
        <v>3.0589</v>
      </c>
      <c r="Y26" s="1">
        <v>3.0655999999999999</v>
      </c>
      <c r="Z26" s="1">
        <v>3.0516000000000001</v>
      </c>
      <c r="AB26" s="1">
        <v>2.5099</v>
      </c>
      <c r="AC26" s="1">
        <v>2.5102000000000002</v>
      </c>
      <c r="AD26" s="1">
        <v>2.5204</v>
      </c>
      <c r="AE26" s="1">
        <v>2.5078999999999998</v>
      </c>
      <c r="AF26" s="1">
        <v>2.4967999999999999</v>
      </c>
      <c r="AG26" s="1">
        <v>2.4977999999999998</v>
      </c>
      <c r="AH26" s="1">
        <v>2.5091000000000001</v>
      </c>
      <c r="AI26" s="2">
        <v>2.4977</v>
      </c>
      <c r="AJ26" s="1">
        <v>2.5041000000000002</v>
      </c>
      <c r="AK26" s="1">
        <v>2.4984000000000002</v>
      </c>
      <c r="AL26" s="1">
        <v>2.4931999999999999</v>
      </c>
      <c r="AM26" s="1">
        <v>2.4975000000000001</v>
      </c>
      <c r="AN26" s="1">
        <v>2.4887999999999999</v>
      </c>
      <c r="AO26" s="1">
        <v>2.4910000000000001</v>
      </c>
      <c r="AP26" s="1">
        <v>2.4954999999999998</v>
      </c>
      <c r="AQ26" s="1">
        <v>2.4964</v>
      </c>
      <c r="AR26" s="1">
        <v>2.4958</v>
      </c>
      <c r="AS26" s="1">
        <v>2.496</v>
      </c>
      <c r="AT26" s="2">
        <v>2.4967000000000001</v>
      </c>
      <c r="AU26" s="1">
        <v>2.4942000000000002</v>
      </c>
      <c r="AV26" s="1">
        <v>2.4903</v>
      </c>
      <c r="AW26" s="1">
        <v>2.4996999999999998</v>
      </c>
      <c r="AX26" s="1">
        <v>2.4984999999999999</v>
      </c>
      <c r="AY26" s="1">
        <v>2.4872000000000001</v>
      </c>
      <c r="AZ26" s="1">
        <v>2.4904999999999999</v>
      </c>
      <c r="BA26" s="2">
        <v>2.5026999999999999</v>
      </c>
      <c r="BC26" s="1">
        <v>2.4937</v>
      </c>
      <c r="BF26" s="20">
        <v>1980</v>
      </c>
      <c r="BG26" s="23">
        <v>3.0875585365853655</v>
      </c>
      <c r="BH26" s="22">
        <v>2.6697032077960637E-2</v>
      </c>
      <c r="BJ26" s="1"/>
      <c r="BK26" s="3"/>
      <c r="BQ26" s="6"/>
      <c r="BR26" s="5"/>
    </row>
    <row r="27" spans="7:70" x14ac:dyDescent="0.2">
      <c r="H27" s="1">
        <v>3.0983000000000001</v>
      </c>
      <c r="K27" s="1">
        <v>3.1078999999999999</v>
      </c>
      <c r="L27" s="1">
        <v>3.0680999999999998</v>
      </c>
      <c r="M27" s="1">
        <v>3.0918999999999999</v>
      </c>
      <c r="N27" s="1">
        <v>3.0872000000000002</v>
      </c>
      <c r="O27" s="1">
        <v>3.0924</v>
      </c>
      <c r="P27" s="1">
        <v>3.0749</v>
      </c>
      <c r="Q27" s="1">
        <v>3.0642999999999998</v>
      </c>
      <c r="R27" s="1">
        <v>3.0608</v>
      </c>
      <c r="S27" s="1">
        <v>3.0737000000000001</v>
      </c>
      <c r="T27" s="1">
        <v>3.0710000000000002</v>
      </c>
      <c r="U27" s="1">
        <v>3.0625</v>
      </c>
      <c r="V27" s="1">
        <v>3.0703</v>
      </c>
      <c r="W27" s="2">
        <v>3.0630999999999999</v>
      </c>
      <c r="X27" s="1">
        <v>3.0605000000000002</v>
      </c>
      <c r="Y27" s="1">
        <v>3.0661999999999998</v>
      </c>
      <c r="Z27" s="1">
        <v>3.0516000000000001</v>
      </c>
      <c r="AB27" s="2">
        <v>2.5103</v>
      </c>
      <c r="AC27" s="1">
        <v>2.5105</v>
      </c>
      <c r="AD27" s="1">
        <v>2.5204</v>
      </c>
      <c r="AE27" s="1">
        <v>2.5089000000000001</v>
      </c>
      <c r="AF27" s="1">
        <v>2.4980000000000002</v>
      </c>
      <c r="AG27" s="1">
        <v>2.4984999999999999</v>
      </c>
      <c r="AH27" s="1">
        <v>2.5104000000000002</v>
      </c>
      <c r="AI27" s="1">
        <v>2.4977</v>
      </c>
      <c r="AJ27" s="1">
        <v>2.5041000000000002</v>
      </c>
      <c r="AK27" s="1">
        <v>2.4986999999999999</v>
      </c>
      <c r="AL27" s="1">
        <v>2.4937</v>
      </c>
      <c r="AM27" s="1">
        <v>2.4975999999999998</v>
      </c>
      <c r="AN27" s="1">
        <v>2.4889000000000001</v>
      </c>
      <c r="AO27" s="1">
        <v>2.4912000000000001</v>
      </c>
      <c r="AP27" s="1">
        <v>2.4956999999999998</v>
      </c>
      <c r="AQ27" s="1">
        <v>2.4971999999999999</v>
      </c>
      <c r="AR27" s="1">
        <v>2.4961000000000002</v>
      </c>
      <c r="AS27" s="1">
        <v>2.496</v>
      </c>
      <c r="AT27" s="1">
        <v>2.4967999999999999</v>
      </c>
      <c r="AU27" s="1">
        <v>2.4944999999999999</v>
      </c>
      <c r="AV27" s="1">
        <v>2.4918</v>
      </c>
      <c r="AW27" s="2">
        <v>2.5001000000000002</v>
      </c>
      <c r="AX27" s="1">
        <v>2.4986000000000002</v>
      </c>
      <c r="AY27" s="1">
        <v>2.4876</v>
      </c>
      <c r="AZ27" s="1">
        <v>2.4910000000000001</v>
      </c>
      <c r="BA27" s="1">
        <v>2.5036</v>
      </c>
      <c r="BC27" s="1">
        <v>2.4958999999999998</v>
      </c>
      <c r="BF27" s="20">
        <v>1981</v>
      </c>
      <c r="BG27" s="23">
        <v>3.0922708860759469</v>
      </c>
      <c r="BH27" s="22">
        <v>2.664960487463559E-2</v>
      </c>
      <c r="BJ27" s="1"/>
      <c r="BK27" s="3"/>
      <c r="BQ27" s="6"/>
      <c r="BR27" s="5"/>
    </row>
    <row r="28" spans="7:70" x14ac:dyDescent="0.2">
      <c r="H28" s="1">
        <v>3.0983000000000001</v>
      </c>
      <c r="K28" s="1">
        <v>3.1078999999999999</v>
      </c>
      <c r="L28" s="1">
        <v>3.0682999999999998</v>
      </c>
      <c r="M28" s="1">
        <v>3.0920999999999998</v>
      </c>
      <c r="N28" s="1">
        <v>3.0910000000000002</v>
      </c>
      <c r="O28" s="1">
        <v>3.0924</v>
      </c>
      <c r="P28" s="1">
        <v>3.0750000000000002</v>
      </c>
      <c r="Q28" s="1">
        <v>3.0667</v>
      </c>
      <c r="R28" s="1">
        <v>3.0608</v>
      </c>
      <c r="S28" s="1">
        <v>3.0739000000000001</v>
      </c>
      <c r="T28" s="1">
        <v>3.0710999999999999</v>
      </c>
      <c r="U28" s="1">
        <v>3.0625</v>
      </c>
      <c r="V28" s="1">
        <v>3.0703</v>
      </c>
      <c r="W28" s="1">
        <v>3.0634000000000001</v>
      </c>
      <c r="X28" s="1">
        <v>3.0605000000000002</v>
      </c>
      <c r="Y28" s="1">
        <v>3.0661999999999998</v>
      </c>
      <c r="Z28" s="1">
        <v>3.0525000000000002</v>
      </c>
      <c r="AB28" s="1">
        <v>2.5104000000000002</v>
      </c>
      <c r="AC28" s="1">
        <v>2.5105</v>
      </c>
      <c r="AD28" s="2">
        <v>2.5205000000000002</v>
      </c>
      <c r="AE28" s="1">
        <v>2.5091999999999999</v>
      </c>
      <c r="AF28" s="1">
        <v>2.5</v>
      </c>
      <c r="AG28" s="1">
        <v>2.4994000000000001</v>
      </c>
      <c r="AH28" s="2">
        <v>2.5108000000000001</v>
      </c>
      <c r="AI28" s="1">
        <v>2.4977999999999998</v>
      </c>
      <c r="AJ28" s="1">
        <v>2.5047000000000001</v>
      </c>
      <c r="AK28" s="1">
        <v>2.4998</v>
      </c>
      <c r="AL28" s="1">
        <v>2.4937</v>
      </c>
      <c r="AM28" s="1">
        <v>2.4975999999999998</v>
      </c>
      <c r="AN28" s="1">
        <v>2.4889999999999999</v>
      </c>
      <c r="AO28" s="1">
        <v>2.4912999999999998</v>
      </c>
      <c r="AP28" s="1">
        <v>2.4961000000000002</v>
      </c>
      <c r="AQ28" s="1">
        <v>2.4973999999999998</v>
      </c>
      <c r="AR28" s="1">
        <v>2.4961000000000002</v>
      </c>
      <c r="AS28" s="1">
        <v>2.4962</v>
      </c>
      <c r="AT28" s="1">
        <v>2.4969999999999999</v>
      </c>
      <c r="AU28" s="1">
        <v>2.4956999999999998</v>
      </c>
      <c r="AV28" s="1">
        <v>2.492</v>
      </c>
      <c r="AW28" s="2">
        <v>2.5004</v>
      </c>
      <c r="AX28" s="1">
        <v>2.4988000000000001</v>
      </c>
      <c r="AY28" s="1">
        <v>2.4876</v>
      </c>
      <c r="AZ28" s="1">
        <v>2.4914999999999998</v>
      </c>
      <c r="BA28" s="2">
        <v>2.5053000000000001</v>
      </c>
      <c r="BC28" s="1">
        <v>2.496</v>
      </c>
      <c r="BF28" s="24">
        <v>1982</v>
      </c>
      <c r="BG28" s="23">
        <v>3.0839076576576545</v>
      </c>
      <c r="BH28" s="22">
        <v>2.6578312271030125E-2</v>
      </c>
      <c r="BJ28" s="1"/>
      <c r="BK28" s="3"/>
      <c r="BM28" s="6"/>
    </row>
    <row r="29" spans="7:70" x14ac:dyDescent="0.2">
      <c r="H29" s="1">
        <v>3.0983999999999998</v>
      </c>
      <c r="K29" s="1">
        <v>3.1181999999999999</v>
      </c>
      <c r="L29" s="1">
        <v>3.0682999999999998</v>
      </c>
      <c r="M29" s="1">
        <v>3.0924</v>
      </c>
      <c r="N29" s="1">
        <v>3.0910000000000002</v>
      </c>
      <c r="O29" s="1">
        <v>3.0924</v>
      </c>
      <c r="P29" s="1">
        <v>3.0768</v>
      </c>
      <c r="Q29" s="1">
        <v>3.0667</v>
      </c>
      <c r="R29" s="1">
        <v>3.0653999999999999</v>
      </c>
      <c r="S29" s="1">
        <v>3.0739000000000001</v>
      </c>
      <c r="T29" s="1">
        <v>3.0718999999999999</v>
      </c>
      <c r="U29" s="1">
        <v>3.0625</v>
      </c>
      <c r="V29" s="1">
        <v>3.0708000000000002</v>
      </c>
      <c r="W29" s="1">
        <v>3.0634999999999999</v>
      </c>
      <c r="X29" s="1">
        <v>3.0617000000000001</v>
      </c>
      <c r="Y29" s="1">
        <v>3.0674000000000001</v>
      </c>
      <c r="Z29" s="1">
        <v>3.0525000000000002</v>
      </c>
      <c r="AB29" s="1">
        <v>2.5105</v>
      </c>
      <c r="AC29" s="2">
        <v>2.5106000000000002</v>
      </c>
      <c r="AD29" s="1">
        <v>2.5217999999999998</v>
      </c>
      <c r="AE29" s="1">
        <v>2.5112000000000001</v>
      </c>
      <c r="AF29" s="2">
        <v>2.5003000000000002</v>
      </c>
      <c r="AG29" s="2">
        <v>2.4994999999999998</v>
      </c>
      <c r="AH29" s="1">
        <v>2.5112000000000001</v>
      </c>
      <c r="AI29" s="1">
        <v>2.4979</v>
      </c>
      <c r="AJ29" s="1">
        <v>2.5068999999999999</v>
      </c>
      <c r="AK29" s="1">
        <v>2.5009999999999999</v>
      </c>
      <c r="AL29" s="1">
        <v>2.4941</v>
      </c>
      <c r="AM29" s="1">
        <v>2.4980000000000002</v>
      </c>
      <c r="AN29" s="2">
        <v>2.4895999999999998</v>
      </c>
      <c r="AO29" s="1">
        <v>2.4921000000000002</v>
      </c>
      <c r="AP29" s="1">
        <v>2.4971999999999999</v>
      </c>
      <c r="AQ29" s="1">
        <v>2.4979</v>
      </c>
      <c r="AR29" s="1">
        <v>2.4962</v>
      </c>
      <c r="AS29" s="1">
        <v>2.4962</v>
      </c>
      <c r="AT29" s="1">
        <v>2.4994000000000001</v>
      </c>
      <c r="AU29" s="1">
        <v>2.4958</v>
      </c>
      <c r="AV29" s="1">
        <v>2.4921000000000002</v>
      </c>
      <c r="AW29" s="1">
        <v>2.5004</v>
      </c>
      <c r="AX29" s="1">
        <v>2.4992000000000001</v>
      </c>
      <c r="AY29" s="1">
        <v>2.4878</v>
      </c>
      <c r="AZ29" s="1">
        <v>2.4952999999999999</v>
      </c>
      <c r="BA29" s="2">
        <v>2.5057</v>
      </c>
      <c r="BC29" s="1">
        <v>2.496</v>
      </c>
      <c r="BF29" s="25"/>
      <c r="BG29" s="26"/>
      <c r="BH29" s="27"/>
      <c r="BJ29" s="1"/>
      <c r="BK29" s="3"/>
      <c r="BM29" s="6"/>
    </row>
    <row r="30" spans="7:70" x14ac:dyDescent="0.2">
      <c r="H30" s="1">
        <v>3.1004</v>
      </c>
      <c r="K30" s="1">
        <v>3.1181999999999999</v>
      </c>
      <c r="L30" s="2">
        <v>3.0693999999999999</v>
      </c>
      <c r="M30" s="1">
        <v>3.0924</v>
      </c>
      <c r="N30" s="1">
        <v>3.0914000000000001</v>
      </c>
      <c r="O30" s="1">
        <v>3.0924999999999998</v>
      </c>
      <c r="P30" s="1">
        <v>3.0768</v>
      </c>
      <c r="Q30" s="1">
        <v>3.0670000000000002</v>
      </c>
      <c r="R30" s="1">
        <v>3.0655000000000001</v>
      </c>
      <c r="S30" s="1">
        <v>3.0739000000000001</v>
      </c>
      <c r="T30" s="2">
        <v>3.0720000000000001</v>
      </c>
      <c r="U30" s="1">
        <v>3.0634000000000001</v>
      </c>
      <c r="V30" s="1">
        <v>3.0708000000000002</v>
      </c>
      <c r="W30" s="1">
        <v>3.0634999999999999</v>
      </c>
      <c r="X30" s="1">
        <v>3.0617000000000001</v>
      </c>
      <c r="Y30" s="1">
        <v>3.0695999999999999</v>
      </c>
      <c r="Z30" s="1">
        <v>3.0527000000000002</v>
      </c>
      <c r="AB30" s="1">
        <v>2.5125000000000002</v>
      </c>
      <c r="AC30" s="1">
        <v>2.5110999999999999</v>
      </c>
      <c r="AD30" s="1">
        <v>2.5222000000000002</v>
      </c>
      <c r="AE30" s="1">
        <v>2.5123000000000002</v>
      </c>
      <c r="AF30" s="1">
        <v>2.5005000000000002</v>
      </c>
      <c r="AG30" s="1">
        <v>2.5</v>
      </c>
      <c r="AH30" s="1">
        <v>2.5112999999999999</v>
      </c>
      <c r="AI30" s="1">
        <v>2.4984000000000002</v>
      </c>
      <c r="AJ30" s="1">
        <v>2.5068999999999999</v>
      </c>
      <c r="AK30" s="2">
        <v>2.5013999999999998</v>
      </c>
      <c r="AL30" s="1">
        <v>2.4944000000000002</v>
      </c>
      <c r="AM30" s="1">
        <v>2.4984000000000002</v>
      </c>
      <c r="AN30" s="1">
        <v>2.4900000000000002</v>
      </c>
      <c r="AO30" s="1">
        <v>2.4921000000000002</v>
      </c>
      <c r="AP30" s="1">
        <v>2.4973999999999998</v>
      </c>
      <c r="AQ30" s="2">
        <v>2.4983</v>
      </c>
      <c r="AR30" s="1">
        <v>2.4963000000000002</v>
      </c>
      <c r="AS30" s="1">
        <v>2.4964</v>
      </c>
      <c r="AT30" s="1">
        <v>2.4994999999999998</v>
      </c>
      <c r="AU30" s="1">
        <v>2.496</v>
      </c>
      <c r="AV30" s="2">
        <v>2.4925000000000002</v>
      </c>
      <c r="AW30" s="1">
        <v>2.5005999999999999</v>
      </c>
      <c r="AX30" s="1">
        <v>2.4994000000000001</v>
      </c>
      <c r="AY30" s="1">
        <v>2.4895</v>
      </c>
      <c r="AZ30" s="1">
        <v>2.4954000000000001</v>
      </c>
      <c r="BA30" s="1">
        <v>2.5063</v>
      </c>
      <c r="BC30" s="1">
        <v>2.4964</v>
      </c>
      <c r="BF30" s="36" t="s">
        <v>74</v>
      </c>
      <c r="BG30" s="36"/>
      <c r="BH30" s="36"/>
      <c r="BJ30" s="1"/>
      <c r="BK30" s="3"/>
      <c r="BM30" s="6"/>
      <c r="BQ30" s="3"/>
    </row>
    <row r="31" spans="7:70" x14ac:dyDescent="0.2">
      <c r="H31" s="1">
        <v>3.1004</v>
      </c>
      <c r="K31" s="2">
        <v>3.1183000000000001</v>
      </c>
      <c r="L31" s="2">
        <v>3.0695000000000001</v>
      </c>
      <c r="M31" s="1">
        <v>3.0924</v>
      </c>
      <c r="N31" s="1">
        <v>3.0914000000000001</v>
      </c>
      <c r="O31" s="1">
        <v>3.0958999999999999</v>
      </c>
      <c r="P31" s="1">
        <v>3.077</v>
      </c>
      <c r="Q31" s="1">
        <v>3.0670000000000002</v>
      </c>
      <c r="R31" s="1">
        <v>3.0655000000000001</v>
      </c>
      <c r="S31" s="1">
        <v>3.0787</v>
      </c>
      <c r="T31" s="1">
        <v>3.0731999999999999</v>
      </c>
      <c r="U31" s="1">
        <v>3.0642999999999998</v>
      </c>
      <c r="V31" s="1">
        <v>3.0709</v>
      </c>
      <c r="W31" s="1">
        <v>3.0638000000000001</v>
      </c>
      <c r="X31" s="1">
        <v>3.0670000000000002</v>
      </c>
      <c r="Y31" s="1">
        <v>3.0695999999999999</v>
      </c>
      <c r="Z31" s="1">
        <v>3.0562</v>
      </c>
      <c r="AB31" s="1">
        <v>2.5160999999999998</v>
      </c>
      <c r="AC31" s="1">
        <v>2.512</v>
      </c>
      <c r="AD31" s="1">
        <v>2.5226000000000002</v>
      </c>
      <c r="AE31" s="1">
        <v>2.5148999999999999</v>
      </c>
      <c r="AF31" s="1">
        <v>2.5005999999999999</v>
      </c>
      <c r="AG31" s="1">
        <v>2.5004</v>
      </c>
      <c r="AH31" s="1">
        <v>2.5114999999999998</v>
      </c>
      <c r="AI31" s="1">
        <v>2.5</v>
      </c>
      <c r="AJ31" s="1">
        <v>2.5074000000000001</v>
      </c>
      <c r="AK31" s="1">
        <v>2.5055999999999998</v>
      </c>
      <c r="AL31" s="2">
        <v>2.4944999999999999</v>
      </c>
      <c r="AM31" s="1">
        <v>2.4988000000000001</v>
      </c>
      <c r="AN31" s="1">
        <v>2.4906000000000001</v>
      </c>
      <c r="AO31" s="1">
        <v>2.4922</v>
      </c>
      <c r="AP31" s="1">
        <v>2.4990999999999999</v>
      </c>
      <c r="AQ31" s="1">
        <v>2.4996999999999998</v>
      </c>
      <c r="AR31" s="1">
        <v>2.4964</v>
      </c>
      <c r="AS31" s="1">
        <v>2.4965999999999999</v>
      </c>
      <c r="AT31" s="1">
        <v>2.5002</v>
      </c>
      <c r="AU31" s="1">
        <v>2.4963000000000002</v>
      </c>
      <c r="AV31" s="1">
        <v>2.4925000000000002</v>
      </c>
      <c r="AW31" s="1">
        <v>2.5007000000000001</v>
      </c>
      <c r="AX31" s="1">
        <v>2.4996999999999998</v>
      </c>
      <c r="AY31" s="1">
        <v>2.4899</v>
      </c>
      <c r="AZ31" s="1">
        <v>2.4963000000000002</v>
      </c>
      <c r="BA31" s="1">
        <v>2.5065</v>
      </c>
      <c r="BC31" s="1">
        <v>2.4965000000000002</v>
      </c>
      <c r="BF31" s="20" t="s">
        <v>2</v>
      </c>
      <c r="BG31" s="21" t="s">
        <v>0</v>
      </c>
      <c r="BH31" s="21" t="s">
        <v>1</v>
      </c>
      <c r="BJ31" s="1"/>
      <c r="BK31" s="3"/>
      <c r="BM31" s="6"/>
      <c r="BQ31" s="3"/>
    </row>
    <row r="32" spans="7:70" x14ac:dyDescent="0.2">
      <c r="H32" s="1">
        <v>3.1006</v>
      </c>
      <c r="K32" s="1">
        <v>3.1213000000000002</v>
      </c>
      <c r="L32" s="1">
        <v>3.0703999999999998</v>
      </c>
      <c r="M32" s="1">
        <v>3.1282000000000001</v>
      </c>
      <c r="N32" s="1">
        <v>3.0918999999999999</v>
      </c>
      <c r="O32" s="1">
        <v>3.0958999999999999</v>
      </c>
      <c r="P32" s="1">
        <v>3.0798000000000001</v>
      </c>
      <c r="Q32" s="1">
        <v>3.0670999999999999</v>
      </c>
      <c r="R32" s="1">
        <v>3.0674000000000001</v>
      </c>
      <c r="S32" s="1">
        <v>3.0790000000000002</v>
      </c>
      <c r="T32" s="1">
        <v>3.0731999999999999</v>
      </c>
      <c r="U32" s="1">
        <v>3.0666000000000002</v>
      </c>
      <c r="V32" s="1">
        <v>3.0709</v>
      </c>
      <c r="W32" s="2">
        <v>3.0638999999999998</v>
      </c>
      <c r="X32" s="1">
        <v>3.0670000000000002</v>
      </c>
      <c r="Y32" s="1">
        <v>3.0699000000000001</v>
      </c>
      <c r="Z32" s="1">
        <v>3.0568</v>
      </c>
      <c r="AB32" s="1">
        <v>2.5165999999999999</v>
      </c>
      <c r="AC32" s="1">
        <v>2.5123000000000002</v>
      </c>
      <c r="AD32" s="1">
        <v>2.5230999999999999</v>
      </c>
      <c r="AE32" s="1">
        <v>2.5148999999999999</v>
      </c>
      <c r="AF32" s="1">
        <v>2.5007000000000001</v>
      </c>
      <c r="AG32" s="1">
        <v>2.5005000000000002</v>
      </c>
      <c r="AH32" s="1">
        <v>2.5123000000000002</v>
      </c>
      <c r="AI32" s="1">
        <v>2.5007000000000001</v>
      </c>
      <c r="AJ32" s="1">
        <v>2.5076000000000001</v>
      </c>
      <c r="AK32" s="1">
        <v>2.5055999999999998</v>
      </c>
      <c r="AL32" s="2">
        <v>2.4950999999999999</v>
      </c>
      <c r="AM32" s="1">
        <v>2.4988000000000001</v>
      </c>
      <c r="AN32" s="1">
        <v>2.4908999999999999</v>
      </c>
      <c r="AO32" s="1">
        <v>2.4933000000000001</v>
      </c>
      <c r="AP32" s="1">
        <v>2.4996</v>
      </c>
      <c r="AQ32" s="1">
        <v>2.4998999999999998</v>
      </c>
      <c r="AR32" s="1">
        <v>2.4967000000000001</v>
      </c>
      <c r="AS32" s="1">
        <v>2.4967000000000001</v>
      </c>
      <c r="AT32" s="2">
        <v>2.5009999999999999</v>
      </c>
      <c r="AU32" s="1">
        <v>2.4964</v>
      </c>
      <c r="AV32" s="1">
        <v>2.4933000000000001</v>
      </c>
      <c r="AW32" s="1">
        <v>2.5007999999999999</v>
      </c>
      <c r="AX32" s="1">
        <v>2.4998999999999998</v>
      </c>
      <c r="AY32" s="2">
        <v>2.4899</v>
      </c>
      <c r="AZ32" s="2">
        <v>2.4965000000000002</v>
      </c>
      <c r="BA32" s="1">
        <v>2.5065</v>
      </c>
      <c r="BC32" s="1">
        <v>2.4967000000000001</v>
      </c>
      <c r="BF32" s="20">
        <v>1982.5</v>
      </c>
      <c r="BG32" s="23">
        <v>2.5149380952380951</v>
      </c>
      <c r="BH32" s="22">
        <v>2.4397222714695944E-2</v>
      </c>
      <c r="BJ32" s="1"/>
      <c r="BK32" s="3"/>
      <c r="BM32" s="6"/>
      <c r="BQ32" s="3"/>
    </row>
    <row r="33" spans="8:73" x14ac:dyDescent="0.2">
      <c r="H33" s="2">
        <v>3.1006</v>
      </c>
      <c r="K33" s="1">
        <v>3.1244000000000001</v>
      </c>
      <c r="L33" s="1">
        <v>3.0703999999999998</v>
      </c>
      <c r="M33" s="1">
        <v>3.1282000000000001</v>
      </c>
      <c r="N33" s="1">
        <v>3.0918999999999999</v>
      </c>
      <c r="O33" s="1">
        <v>3.0958999999999999</v>
      </c>
      <c r="P33" s="2">
        <v>3.0813000000000001</v>
      </c>
      <c r="Q33" s="1">
        <v>3.0688</v>
      </c>
      <c r="R33" s="1">
        <v>3.0674000000000001</v>
      </c>
      <c r="S33" s="1">
        <v>3.0790000000000002</v>
      </c>
      <c r="T33" s="1">
        <v>3.0749</v>
      </c>
      <c r="U33" s="1">
        <v>3.0745</v>
      </c>
      <c r="V33" s="1">
        <v>3.0712999999999999</v>
      </c>
      <c r="W33" s="1">
        <v>3.0647000000000002</v>
      </c>
      <c r="X33" s="1">
        <v>3.0670999999999999</v>
      </c>
      <c r="Y33" s="1">
        <v>3.0699000000000001</v>
      </c>
      <c r="Z33" s="1">
        <v>3.0568</v>
      </c>
      <c r="AB33" s="1">
        <v>2.5179</v>
      </c>
      <c r="AC33" s="1">
        <v>2.5127000000000002</v>
      </c>
      <c r="AD33" s="1">
        <v>2.5238</v>
      </c>
      <c r="AE33" s="1">
        <v>2.5164</v>
      </c>
      <c r="AF33" s="1">
        <v>2.5017999999999998</v>
      </c>
      <c r="AG33" s="2">
        <v>2.5005999999999999</v>
      </c>
      <c r="AH33" s="1">
        <v>2.5125000000000002</v>
      </c>
      <c r="AI33" s="1">
        <v>2.5019</v>
      </c>
      <c r="AJ33" s="1">
        <v>2.5076999999999998</v>
      </c>
      <c r="AK33" s="1">
        <v>2.5055999999999998</v>
      </c>
      <c r="AL33" s="1">
        <v>2.4952999999999999</v>
      </c>
      <c r="AM33" s="1">
        <v>2.4996</v>
      </c>
      <c r="AN33" s="1">
        <v>2.4910000000000001</v>
      </c>
      <c r="AO33" s="2">
        <v>2.4933999999999998</v>
      </c>
      <c r="AP33" s="1">
        <v>2.5038</v>
      </c>
      <c r="AQ33" s="1">
        <v>2.5</v>
      </c>
      <c r="AR33" s="1">
        <v>2.4973999999999998</v>
      </c>
      <c r="AS33" s="1">
        <v>2.4967000000000001</v>
      </c>
      <c r="AT33" s="1">
        <v>2.5013000000000001</v>
      </c>
      <c r="AU33" s="2">
        <v>2.4965000000000002</v>
      </c>
      <c r="AV33" s="1">
        <v>2.4937999999999998</v>
      </c>
      <c r="AW33" s="1">
        <v>2.5009000000000001</v>
      </c>
      <c r="AX33" s="1">
        <v>2.4998999999999998</v>
      </c>
      <c r="AY33" s="1">
        <v>2.4908000000000001</v>
      </c>
      <c r="AZ33" s="2">
        <v>2.4965000000000002</v>
      </c>
      <c r="BA33" s="1">
        <v>2.5065</v>
      </c>
      <c r="BC33" s="1">
        <v>2.4977</v>
      </c>
      <c r="BF33" s="20">
        <v>1983</v>
      </c>
      <c r="BG33" s="23">
        <v>2.5188657534246577</v>
      </c>
      <c r="BH33" s="22">
        <v>2.5262066529230041E-2</v>
      </c>
      <c r="BJ33" s="1"/>
      <c r="BK33" s="3"/>
      <c r="BM33" s="6"/>
      <c r="BQ33" s="3"/>
    </row>
    <row r="34" spans="8:73" x14ac:dyDescent="0.2">
      <c r="H34" s="2">
        <v>3.1006</v>
      </c>
      <c r="K34" s="1">
        <v>3.1272000000000002</v>
      </c>
      <c r="L34" s="1">
        <v>3.0705</v>
      </c>
      <c r="M34" s="1">
        <v>3.1282999999999999</v>
      </c>
      <c r="N34" s="1">
        <v>3.0924</v>
      </c>
      <c r="O34" s="1">
        <v>3.097</v>
      </c>
      <c r="P34" s="1">
        <v>3.0825</v>
      </c>
      <c r="Q34" s="2">
        <v>3.0722</v>
      </c>
      <c r="R34" s="1">
        <v>3.073</v>
      </c>
      <c r="S34" s="1">
        <v>3.0806</v>
      </c>
      <c r="T34" s="1">
        <v>3.0749</v>
      </c>
      <c r="U34" s="1">
        <v>3.0746000000000002</v>
      </c>
      <c r="V34" s="1">
        <v>3.0718000000000001</v>
      </c>
      <c r="W34" s="1">
        <v>3.0649000000000002</v>
      </c>
      <c r="X34" s="1">
        <v>3.0670999999999999</v>
      </c>
      <c r="Y34" s="1">
        <v>3.0710000000000002</v>
      </c>
      <c r="Z34" s="1">
        <v>3.0571000000000002</v>
      </c>
      <c r="AB34" s="1">
        <v>2.5179</v>
      </c>
      <c r="AC34" s="1">
        <v>2.5127000000000002</v>
      </c>
      <c r="AD34" s="1">
        <v>2.5238999999999998</v>
      </c>
      <c r="AE34" s="1">
        <v>2.5181</v>
      </c>
      <c r="AF34" s="1">
        <v>2.5019999999999998</v>
      </c>
      <c r="AG34" s="1">
        <v>2.5011999999999999</v>
      </c>
      <c r="AH34" s="1">
        <v>2.5125999999999999</v>
      </c>
      <c r="AI34" s="1">
        <v>2.5030000000000001</v>
      </c>
      <c r="AJ34" s="1">
        <v>2.5084</v>
      </c>
      <c r="AK34" s="1">
        <v>2.5066000000000002</v>
      </c>
      <c r="AL34" s="1">
        <v>2.4954000000000001</v>
      </c>
      <c r="AM34" s="1">
        <v>2.4998</v>
      </c>
      <c r="AN34" s="1">
        <v>2.4914999999999998</v>
      </c>
      <c r="AO34" s="1">
        <v>2.4935999999999998</v>
      </c>
      <c r="AP34" s="1">
        <v>2.504</v>
      </c>
      <c r="AQ34" s="1">
        <v>2.5005000000000002</v>
      </c>
      <c r="AR34" s="1">
        <v>2.4975000000000001</v>
      </c>
      <c r="AS34" s="1">
        <v>2.4971999999999999</v>
      </c>
      <c r="AT34" s="1">
        <v>2.5019</v>
      </c>
      <c r="AU34" s="1">
        <v>2.4965000000000002</v>
      </c>
      <c r="AV34" s="1">
        <v>2.4943</v>
      </c>
      <c r="AW34" s="1">
        <v>2.5019</v>
      </c>
      <c r="AX34" s="1">
        <v>2.5004</v>
      </c>
      <c r="AY34" s="1">
        <v>2.4914999999999998</v>
      </c>
      <c r="AZ34" s="1">
        <v>2.4969999999999999</v>
      </c>
      <c r="BA34" s="1">
        <v>2.5066000000000002</v>
      </c>
      <c r="BC34" s="1">
        <v>2.4981</v>
      </c>
      <c r="BF34" s="20">
        <v>1984</v>
      </c>
      <c r="BG34" s="23">
        <v>2.5170068493150675</v>
      </c>
      <c r="BH34" s="22">
        <v>2.0989331475029009E-2</v>
      </c>
      <c r="BJ34" s="1"/>
      <c r="BK34" s="3"/>
      <c r="BQ34" s="3"/>
    </row>
    <row r="35" spans="8:73" x14ac:dyDescent="0.2">
      <c r="H35" s="1">
        <v>3.1013999999999999</v>
      </c>
      <c r="L35" s="1">
        <v>3.073</v>
      </c>
      <c r="M35" s="1">
        <v>3.1282999999999999</v>
      </c>
      <c r="N35" s="1">
        <v>3.0945999999999998</v>
      </c>
      <c r="O35" s="1">
        <v>3.0972</v>
      </c>
      <c r="P35" s="1">
        <v>3.0838999999999999</v>
      </c>
      <c r="Q35" s="2">
        <v>3.0722</v>
      </c>
      <c r="R35" s="1">
        <v>3.0737999999999999</v>
      </c>
      <c r="S35" s="2">
        <v>3.0811000000000002</v>
      </c>
      <c r="T35" s="1">
        <v>3.0750000000000002</v>
      </c>
      <c r="U35" s="1">
        <v>3.0746000000000002</v>
      </c>
      <c r="V35" s="1">
        <v>3.0766</v>
      </c>
      <c r="W35" s="1">
        <v>3.0649000000000002</v>
      </c>
      <c r="X35" s="1">
        <v>3.0670999999999999</v>
      </c>
      <c r="Y35" s="1">
        <v>3.0718000000000001</v>
      </c>
      <c r="Z35" s="1">
        <v>3.0581</v>
      </c>
      <c r="AB35" s="1">
        <v>2.5196000000000001</v>
      </c>
      <c r="AC35" s="1">
        <v>2.5133000000000001</v>
      </c>
      <c r="AD35" s="1">
        <v>2.5240999999999998</v>
      </c>
      <c r="AE35" s="1">
        <v>2.5198</v>
      </c>
      <c r="AF35" s="1">
        <v>2.5023</v>
      </c>
      <c r="AG35" s="1">
        <v>2.5013999999999998</v>
      </c>
      <c r="AH35" s="1">
        <v>2.5129000000000001</v>
      </c>
      <c r="AI35" s="1">
        <v>2.5034000000000001</v>
      </c>
      <c r="AJ35" s="1">
        <v>2.5148000000000001</v>
      </c>
      <c r="AK35" s="1">
        <v>2.5084</v>
      </c>
      <c r="AL35" s="1">
        <v>2.496</v>
      </c>
      <c r="AM35" s="1">
        <v>2.4998999999999998</v>
      </c>
      <c r="AN35" s="1">
        <v>2.492</v>
      </c>
      <c r="AO35" s="1">
        <v>2.4942000000000002</v>
      </c>
      <c r="AP35" s="2">
        <v>2.5045999999999999</v>
      </c>
      <c r="AQ35" s="2">
        <v>2.5013999999999998</v>
      </c>
      <c r="AR35" s="1">
        <v>2.4975999999999998</v>
      </c>
      <c r="AS35" s="2">
        <v>2.4979</v>
      </c>
      <c r="AT35" s="1">
        <v>2.5032000000000001</v>
      </c>
      <c r="AU35" s="1">
        <v>2.4967000000000001</v>
      </c>
      <c r="AV35" s="1">
        <v>2.4946000000000002</v>
      </c>
      <c r="AW35" s="1">
        <v>2.5023</v>
      </c>
      <c r="AX35" s="2">
        <v>2.5013000000000001</v>
      </c>
      <c r="AY35" s="1">
        <v>2.4923999999999999</v>
      </c>
      <c r="AZ35" s="1">
        <v>2.4975000000000001</v>
      </c>
      <c r="BA35" s="1">
        <v>2.5068000000000001</v>
      </c>
      <c r="BC35" s="1">
        <v>2.4984999999999999</v>
      </c>
      <c r="BF35" s="20">
        <v>1985</v>
      </c>
      <c r="BG35" s="23">
        <v>2.5245929577464792</v>
      </c>
      <c r="BH35" s="22">
        <v>1.9234086735671452E-2</v>
      </c>
      <c r="BQ35" s="3"/>
    </row>
    <row r="36" spans="8:73" x14ac:dyDescent="0.2">
      <c r="H36" s="1">
        <v>3.1013999999999999</v>
      </c>
      <c r="L36" s="1">
        <v>3.0741999999999998</v>
      </c>
      <c r="M36" s="2">
        <v>3.1284999999999998</v>
      </c>
      <c r="N36" s="1">
        <v>3.0945999999999998</v>
      </c>
      <c r="O36" s="1">
        <v>3.1221999999999999</v>
      </c>
      <c r="P36" s="1">
        <v>3.0842999999999998</v>
      </c>
      <c r="Q36" s="1">
        <v>3.0735000000000001</v>
      </c>
      <c r="R36" s="1">
        <v>3.0737999999999999</v>
      </c>
      <c r="S36" s="1">
        <v>3.0813999999999999</v>
      </c>
      <c r="T36" s="2">
        <v>3.0758000000000001</v>
      </c>
      <c r="U36" s="1">
        <v>3.0748000000000002</v>
      </c>
      <c r="V36" s="1">
        <v>3.0769000000000002</v>
      </c>
      <c r="W36" s="1">
        <v>3.0701999999999998</v>
      </c>
      <c r="X36" s="1">
        <v>3.0672999999999999</v>
      </c>
      <c r="Y36" s="1">
        <v>3.073</v>
      </c>
      <c r="Z36" s="1">
        <v>3.0581</v>
      </c>
      <c r="AB36" s="1">
        <v>2.5223</v>
      </c>
      <c r="AC36" s="1">
        <v>2.5141</v>
      </c>
      <c r="AD36" s="1">
        <v>2.5249999999999999</v>
      </c>
      <c r="AE36" s="1">
        <v>2.5234999999999999</v>
      </c>
      <c r="AF36" s="1">
        <v>2.5062000000000002</v>
      </c>
      <c r="AG36" s="2">
        <v>2.5015000000000001</v>
      </c>
      <c r="AH36" s="1">
        <v>2.5137</v>
      </c>
      <c r="AI36" s="1">
        <v>2.5036</v>
      </c>
      <c r="AJ36" s="2">
        <v>2.5177999999999998</v>
      </c>
      <c r="AK36" s="1">
        <v>2.5118999999999998</v>
      </c>
      <c r="AL36" s="1">
        <v>2.496</v>
      </c>
      <c r="AM36" s="1">
        <v>2.5001000000000002</v>
      </c>
      <c r="AN36" s="1">
        <v>2.4921000000000002</v>
      </c>
      <c r="AO36" s="1">
        <v>2.4943</v>
      </c>
      <c r="AP36" s="1">
        <v>2.5083000000000002</v>
      </c>
      <c r="AQ36" s="1">
        <v>2.5030999999999999</v>
      </c>
      <c r="AR36" s="1">
        <v>2.4979</v>
      </c>
      <c r="AS36" s="1">
        <v>2.4979</v>
      </c>
      <c r="AT36" s="1">
        <v>2.5045999999999999</v>
      </c>
      <c r="AU36" s="1">
        <v>2.4967999999999999</v>
      </c>
      <c r="AV36" s="2">
        <v>2.4946000000000002</v>
      </c>
      <c r="AW36" s="1">
        <v>2.5026000000000002</v>
      </c>
      <c r="AX36" s="1">
        <v>2.5015999999999998</v>
      </c>
      <c r="AY36" s="1">
        <v>2.4923999999999999</v>
      </c>
      <c r="AZ36" s="1">
        <v>2.4975000000000001</v>
      </c>
      <c r="BA36" s="1">
        <v>2.5078</v>
      </c>
      <c r="BC36" s="1">
        <v>2.4986000000000002</v>
      </c>
      <c r="BF36" s="20">
        <v>1986</v>
      </c>
      <c r="BG36" s="23">
        <v>2.5191833333333333</v>
      </c>
      <c r="BH36" s="22">
        <v>2.3768105033876989E-2</v>
      </c>
      <c r="BI36" t="s">
        <v>17</v>
      </c>
      <c r="BK36" s="3"/>
      <c r="BQ36" s="3"/>
    </row>
    <row r="37" spans="8:73" x14ac:dyDescent="0.2">
      <c r="H37" s="1">
        <v>3.1048</v>
      </c>
      <c r="L37" s="1">
        <v>3.0809000000000002</v>
      </c>
      <c r="M37" s="1">
        <v>3.1381999999999999</v>
      </c>
      <c r="N37" s="2">
        <v>3.0956999999999999</v>
      </c>
      <c r="O37" s="1">
        <v>3.1221999999999999</v>
      </c>
      <c r="P37" s="1">
        <v>3.0853999999999999</v>
      </c>
      <c r="Q37" s="1">
        <v>3.0737000000000001</v>
      </c>
      <c r="R37" s="1">
        <v>3.0762999999999998</v>
      </c>
      <c r="S37" s="1">
        <v>3.0815000000000001</v>
      </c>
      <c r="T37" s="2">
        <v>3.0758000000000001</v>
      </c>
      <c r="U37" s="2">
        <v>3.0754999999999999</v>
      </c>
      <c r="V37" s="1">
        <v>3.077</v>
      </c>
      <c r="W37" s="1">
        <v>3.0718999999999999</v>
      </c>
      <c r="X37" s="1">
        <v>3.0672999999999999</v>
      </c>
      <c r="Y37" s="1">
        <v>3.073</v>
      </c>
      <c r="Z37" s="1">
        <v>3.0583999999999998</v>
      </c>
      <c r="AB37" s="1">
        <v>2.5236999999999998</v>
      </c>
      <c r="AC37" s="1">
        <v>2.5142000000000002</v>
      </c>
      <c r="AD37" s="1">
        <v>2.5255999999999998</v>
      </c>
      <c r="AE37" s="1">
        <v>2.5274999999999999</v>
      </c>
      <c r="AF37" s="1">
        <v>2.5068000000000001</v>
      </c>
      <c r="AG37" s="1">
        <v>2.5015000000000001</v>
      </c>
      <c r="AH37" s="1">
        <v>2.5137999999999998</v>
      </c>
      <c r="AI37" s="1">
        <v>2.5044</v>
      </c>
      <c r="AJ37" s="2">
        <v>2.5182000000000002</v>
      </c>
      <c r="AK37" s="1">
        <v>2.512</v>
      </c>
      <c r="AL37" s="1">
        <v>2.4969000000000001</v>
      </c>
      <c r="AM37" s="1">
        <v>2.5009000000000001</v>
      </c>
      <c r="AN37" s="1">
        <v>2.4927999999999999</v>
      </c>
      <c r="AO37" s="1">
        <v>2.4948999999999999</v>
      </c>
      <c r="AP37" s="1">
        <v>2.5089999999999999</v>
      </c>
      <c r="AQ37" s="1">
        <v>2.5036999999999998</v>
      </c>
      <c r="AR37" s="1">
        <v>2.4981</v>
      </c>
      <c r="AS37" s="1">
        <v>2.4982000000000002</v>
      </c>
      <c r="AT37" s="1">
        <v>2.5047000000000001</v>
      </c>
      <c r="AU37" s="1">
        <v>2.4969000000000001</v>
      </c>
      <c r="AV37" s="1">
        <v>2.4948000000000001</v>
      </c>
      <c r="AW37" s="1">
        <v>2.5028000000000001</v>
      </c>
      <c r="AX37" s="1">
        <v>2.5019999999999998</v>
      </c>
      <c r="AY37" s="1">
        <v>2.4929000000000001</v>
      </c>
      <c r="AZ37" s="1">
        <v>2.4975999999999998</v>
      </c>
      <c r="BA37" s="2">
        <v>2.5103</v>
      </c>
      <c r="BC37" s="1">
        <v>2.4988999999999999</v>
      </c>
      <c r="BF37" s="20">
        <v>1987</v>
      </c>
      <c r="BG37" s="23">
        <v>2.5031148648648651</v>
      </c>
      <c r="BH37" s="22">
        <v>1.9929311258590002E-2</v>
      </c>
      <c r="BI37">
        <v>2</v>
      </c>
    </row>
    <row r="38" spans="8:73" x14ac:dyDescent="0.2">
      <c r="H38" s="1">
        <v>3.1051000000000002</v>
      </c>
      <c r="L38" s="1">
        <v>3.0834000000000001</v>
      </c>
      <c r="M38" s="1">
        <v>3.1381999999999999</v>
      </c>
      <c r="N38" s="1">
        <v>3.0960000000000001</v>
      </c>
      <c r="O38" s="1">
        <v>3.1234999999999999</v>
      </c>
      <c r="P38" s="1">
        <v>3.0853999999999999</v>
      </c>
      <c r="Q38" s="1">
        <v>3.0737000000000001</v>
      </c>
      <c r="R38" s="1">
        <v>3.0771000000000002</v>
      </c>
      <c r="S38" s="1">
        <v>3.0817999999999999</v>
      </c>
      <c r="T38" s="1">
        <v>3.0764</v>
      </c>
      <c r="U38" s="2">
        <v>3.0754999999999999</v>
      </c>
      <c r="V38" s="1">
        <v>3.077</v>
      </c>
      <c r="W38" s="1">
        <v>3.0718999999999999</v>
      </c>
      <c r="X38" s="1">
        <v>3.0676000000000001</v>
      </c>
      <c r="Y38" s="1">
        <v>3.0735999999999999</v>
      </c>
      <c r="Z38" s="1">
        <v>3.0583999999999998</v>
      </c>
      <c r="AB38" s="1">
        <v>2.5236999999999998</v>
      </c>
      <c r="AC38" s="1">
        <v>2.5162</v>
      </c>
      <c r="AD38" s="1">
        <v>2.5268000000000002</v>
      </c>
      <c r="AE38" s="1">
        <v>2.5274999999999999</v>
      </c>
      <c r="AF38" s="1">
        <v>2.5068000000000001</v>
      </c>
      <c r="AG38" s="2">
        <v>2.5041000000000002</v>
      </c>
      <c r="AH38" s="2">
        <v>2.5139</v>
      </c>
      <c r="AI38" s="1">
        <v>2.5045999999999999</v>
      </c>
      <c r="AJ38" s="1">
        <v>2.5182000000000002</v>
      </c>
      <c r="AK38" s="1">
        <v>2.5127999999999999</v>
      </c>
      <c r="AL38" s="1">
        <v>2.4977</v>
      </c>
      <c r="AM38" s="1">
        <v>2.5013999999999998</v>
      </c>
      <c r="AN38" s="1">
        <v>2.4927999999999999</v>
      </c>
      <c r="AO38" s="1">
        <v>2.4950999999999999</v>
      </c>
      <c r="AP38" s="1">
        <v>2.5169000000000001</v>
      </c>
      <c r="AQ38" s="1">
        <v>2.5041000000000002</v>
      </c>
      <c r="AR38" s="1">
        <v>2.4986000000000002</v>
      </c>
      <c r="AS38" s="2">
        <v>2.4984000000000002</v>
      </c>
      <c r="AT38" s="1">
        <v>2.5051000000000001</v>
      </c>
      <c r="AU38" s="1">
        <v>2.4969000000000001</v>
      </c>
      <c r="AV38" s="1">
        <v>2.4948000000000001</v>
      </c>
      <c r="AW38" s="2">
        <v>2.5030999999999999</v>
      </c>
      <c r="AX38" s="1">
        <v>2.5042</v>
      </c>
      <c r="AY38" s="1">
        <v>2.4931999999999999</v>
      </c>
      <c r="AZ38" s="1">
        <v>2.4979</v>
      </c>
      <c r="BA38" s="1">
        <v>2.5118</v>
      </c>
      <c r="BC38" s="1">
        <v>2.4992999999999999</v>
      </c>
      <c r="BF38" s="20">
        <v>1988</v>
      </c>
      <c r="BG38" s="23">
        <v>2.5011413333333334</v>
      </c>
      <c r="BH38" s="22">
        <v>2.1664450226202427E-2</v>
      </c>
      <c r="BI38">
        <v>1</v>
      </c>
      <c r="BU38" t="s">
        <v>17</v>
      </c>
    </row>
    <row r="39" spans="8:73" x14ac:dyDescent="0.2">
      <c r="H39" s="1">
        <v>3.1065</v>
      </c>
      <c r="L39" s="1">
        <v>3.0834000000000001</v>
      </c>
      <c r="M39" s="1">
        <v>3.1511</v>
      </c>
      <c r="N39" s="1">
        <v>3.0990000000000002</v>
      </c>
      <c r="O39" s="1">
        <v>3.1284999999999998</v>
      </c>
      <c r="P39" s="1">
        <v>3.0855000000000001</v>
      </c>
      <c r="Q39" s="1">
        <v>3.0737999999999999</v>
      </c>
      <c r="R39" s="1">
        <v>3.0796999999999999</v>
      </c>
      <c r="S39" s="1">
        <v>3.0817999999999999</v>
      </c>
      <c r="T39" s="1">
        <v>3.077</v>
      </c>
      <c r="U39" s="1">
        <v>3.0781999999999998</v>
      </c>
      <c r="V39" s="1">
        <v>3.0773999999999999</v>
      </c>
      <c r="W39" s="1">
        <v>3.0720999999999998</v>
      </c>
      <c r="X39" s="1">
        <v>3.0676000000000001</v>
      </c>
      <c r="Y39" s="1">
        <v>3.0735999999999999</v>
      </c>
      <c r="Z39" s="1">
        <v>3.0583999999999998</v>
      </c>
      <c r="AB39" s="1">
        <v>2.5247000000000002</v>
      </c>
      <c r="AC39" s="1">
        <v>2.5175999999999998</v>
      </c>
      <c r="AD39" s="1">
        <v>2.5270999999999999</v>
      </c>
      <c r="AE39" s="1">
        <v>2.5278</v>
      </c>
      <c r="AF39" s="1">
        <v>2.5070000000000001</v>
      </c>
      <c r="AG39" s="1">
        <v>2.5055000000000001</v>
      </c>
      <c r="AH39" s="1">
        <v>2.5139</v>
      </c>
      <c r="AI39" s="1">
        <v>2.5051000000000001</v>
      </c>
      <c r="AJ39" s="2">
        <v>2.5182000000000002</v>
      </c>
      <c r="AK39" s="1">
        <v>2.5133999999999999</v>
      </c>
      <c r="AL39" s="1">
        <v>2.4977999999999998</v>
      </c>
      <c r="AM39" s="1">
        <v>2.5017</v>
      </c>
      <c r="AN39" s="1">
        <v>2.4931000000000001</v>
      </c>
      <c r="AO39" s="1">
        <v>2.4963000000000002</v>
      </c>
      <c r="AP39" s="1">
        <v>2.5228999999999999</v>
      </c>
      <c r="AQ39" s="1">
        <v>2.5043000000000002</v>
      </c>
      <c r="AR39" s="1">
        <v>2.4986999999999999</v>
      </c>
      <c r="AS39" s="1">
        <v>2.4986000000000002</v>
      </c>
      <c r="AT39" s="2">
        <v>2.5053000000000001</v>
      </c>
      <c r="AU39" s="1">
        <v>2.4975999999999998</v>
      </c>
      <c r="AV39" s="1">
        <v>2.4954000000000001</v>
      </c>
      <c r="AW39" s="1">
        <v>2.5032000000000001</v>
      </c>
      <c r="AX39" s="1">
        <v>2.5045000000000002</v>
      </c>
      <c r="AY39" s="1">
        <v>2.4935</v>
      </c>
      <c r="AZ39" s="1">
        <v>2.4980000000000002</v>
      </c>
      <c r="BA39" s="1">
        <v>2.5148999999999999</v>
      </c>
      <c r="BC39" s="2">
        <v>2.4994000000000001</v>
      </c>
      <c r="BF39" s="20">
        <v>1989</v>
      </c>
      <c r="BG39" s="23">
        <v>2.517898901098901</v>
      </c>
      <c r="BH39" s="22">
        <v>1.8975126961984824E-2</v>
      </c>
      <c r="BJ39">
        <v>1997</v>
      </c>
      <c r="BK39" s="3" t="s">
        <v>5</v>
      </c>
      <c r="BL39" s="3">
        <f>MIN(CK8,CL8,CM8,CN8,CO8,CP8,CQ8,CR8,CS8,CT8,CU8,CV8,CW8,CX8,CY8,CZ8,DA8,DB8,DC8,DD8,DE8,DF8,DG8,DH8,DI8,DJ8,DK8,DL8,DM8,DN8)</f>
        <v>2.4923547619047621</v>
      </c>
      <c r="BM39" s="3">
        <f>CZ9</f>
        <v>1.7272679716131896E-2</v>
      </c>
      <c r="BN39" s="5" t="s">
        <v>6</v>
      </c>
      <c r="BP39">
        <v>1968</v>
      </c>
      <c r="BQ39" s="3" t="s">
        <v>5</v>
      </c>
      <c r="BR39" s="3">
        <f>MIN(BQ8,BR8,BS8,BT8,BU8,BV8,BW8,BX8,BY8,BZ8,CA8,CB8,CC8,CD8,CE8,CF8,CG8,CH8,CI8,CJ8)</f>
        <v>3.0706631578947379</v>
      </c>
      <c r="BS39" s="3">
        <f>BV9</f>
        <v>2.8139776318908356E-2</v>
      </c>
      <c r="BT39" t="s">
        <v>7</v>
      </c>
      <c r="BU39">
        <v>2</v>
      </c>
    </row>
    <row r="40" spans="8:73" x14ac:dyDescent="0.2">
      <c r="H40" s="1">
        <v>3.1072000000000002</v>
      </c>
      <c r="L40" s="1">
        <v>3.0857999999999999</v>
      </c>
      <c r="M40" s="1">
        <v>3.1511</v>
      </c>
      <c r="N40" s="1">
        <v>3.1086</v>
      </c>
      <c r="O40" s="1">
        <v>3.1284999999999998</v>
      </c>
      <c r="P40" s="1">
        <v>3.0855000000000001</v>
      </c>
      <c r="Q40" s="1">
        <v>3.0739000000000001</v>
      </c>
      <c r="R40" s="1">
        <v>3.0798999999999999</v>
      </c>
      <c r="S40" s="1">
        <v>3.0827</v>
      </c>
      <c r="T40" s="1">
        <v>3.0787</v>
      </c>
      <c r="U40" s="1">
        <v>3.0781999999999998</v>
      </c>
      <c r="V40" s="1">
        <v>3.0773999999999999</v>
      </c>
      <c r="W40" s="1">
        <v>3.0722999999999998</v>
      </c>
      <c r="X40" s="1">
        <v>3.0676999999999999</v>
      </c>
      <c r="Y40" s="1">
        <v>3.0737999999999999</v>
      </c>
      <c r="Z40" s="1">
        <v>3.0583999999999998</v>
      </c>
      <c r="AB40" s="1">
        <v>2.5272999999999999</v>
      </c>
      <c r="AC40" s="1">
        <v>2.5190000000000001</v>
      </c>
      <c r="AD40" s="1">
        <v>2.5274999999999999</v>
      </c>
      <c r="AE40" s="1">
        <v>2.5284</v>
      </c>
      <c r="AF40" s="1">
        <v>2.5076000000000001</v>
      </c>
      <c r="AG40" s="1">
        <v>2.5055999999999998</v>
      </c>
      <c r="AH40" s="1">
        <v>2.5139999999999998</v>
      </c>
      <c r="AI40" s="1">
        <v>2.5053000000000001</v>
      </c>
      <c r="AJ40" s="2">
        <v>2.5236999999999998</v>
      </c>
      <c r="AK40" s="1">
        <v>2.5135000000000001</v>
      </c>
      <c r="AL40" s="1">
        <v>2.4977999999999998</v>
      </c>
      <c r="AM40" s="1">
        <v>2.5019999999999998</v>
      </c>
      <c r="AN40" s="1">
        <v>2.4935</v>
      </c>
      <c r="AO40" s="1">
        <v>2.4965999999999999</v>
      </c>
      <c r="AP40" s="2">
        <v>2.5280999999999998</v>
      </c>
      <c r="AQ40" s="1">
        <v>2.5045999999999999</v>
      </c>
      <c r="AR40" s="2">
        <v>2.4988000000000001</v>
      </c>
      <c r="AS40" s="1">
        <v>2.4986999999999999</v>
      </c>
      <c r="AT40" s="1">
        <v>2.5055999999999998</v>
      </c>
      <c r="AU40" s="1">
        <v>2.4975999999999998</v>
      </c>
      <c r="AV40" s="1">
        <v>2.4969000000000001</v>
      </c>
      <c r="AW40" s="1">
        <v>2.5034000000000001</v>
      </c>
      <c r="AX40" s="1">
        <v>2.5055999999999998</v>
      </c>
      <c r="AY40" s="1">
        <v>2.4935</v>
      </c>
      <c r="AZ40" s="1">
        <v>2.4986000000000002</v>
      </c>
      <c r="BA40" s="1">
        <v>2.5154999999999998</v>
      </c>
      <c r="BC40" s="1">
        <v>2.5007000000000001</v>
      </c>
      <c r="BF40" s="20">
        <v>1990</v>
      </c>
      <c r="BG40" s="23">
        <v>2.5075790697674418</v>
      </c>
      <c r="BH40" s="22">
        <v>2.0329006319739693E-2</v>
      </c>
      <c r="BJ40">
        <v>1985</v>
      </c>
      <c r="BK40" t="s">
        <v>4</v>
      </c>
      <c r="BL40" s="3">
        <f>MAX(CK8,CL8,CM8,CN8,CO8,CP8,CQ8,CR8,CS8,CT8,CU8,CV8,CW8,CX8,CY8,CZ8,DA8,DB8,DC8,DD8,DE8,DF8,DG8,DH8,DI8,DJ8,DK8,DL8,DM8,DN8)</f>
        <v>2.5245929577464792</v>
      </c>
      <c r="BM40" s="3">
        <f>CN9</f>
        <v>1.9234086735671452E-2</v>
      </c>
      <c r="BN40" s="5" t="s">
        <v>6</v>
      </c>
      <c r="BP40">
        <v>1971</v>
      </c>
      <c r="BQ40" s="3" t="s">
        <v>4</v>
      </c>
      <c r="BR40" s="3">
        <f>MAX(BQ8,BR8,BS8,BT8,BU8,BV8,BW8,BX8,BY8,BZ8,CA8,CB8,CC8,CD8,CE8,CF8,CG8,CH8,CI8,CJ8)</f>
        <v>3.1069848484848492</v>
      </c>
      <c r="BS40" s="3">
        <f>BY9</f>
        <v>4.2905715030568899E-2</v>
      </c>
      <c r="BT40" t="s">
        <v>7</v>
      </c>
      <c r="BU40">
        <v>1</v>
      </c>
    </row>
    <row r="41" spans="8:73" x14ac:dyDescent="0.2">
      <c r="H41" s="1">
        <v>3.1072000000000002</v>
      </c>
      <c r="L41" s="1">
        <v>3.0859999999999999</v>
      </c>
      <c r="M41" s="1">
        <v>3.1520000000000001</v>
      </c>
      <c r="N41" s="1">
        <v>3.1103000000000001</v>
      </c>
      <c r="O41" s="1">
        <v>3.1383000000000001</v>
      </c>
      <c r="P41" s="2">
        <v>3.0857000000000001</v>
      </c>
      <c r="Q41" s="1">
        <v>3.0739000000000001</v>
      </c>
      <c r="R41" s="1">
        <v>3.0798999999999999</v>
      </c>
      <c r="S41" s="1">
        <v>3.0830000000000002</v>
      </c>
      <c r="T41" s="1">
        <v>3.0787</v>
      </c>
      <c r="U41" s="1">
        <v>3.0785999999999998</v>
      </c>
      <c r="V41" s="1">
        <v>3.0773999999999999</v>
      </c>
      <c r="W41" s="1">
        <v>3.0722999999999998</v>
      </c>
      <c r="X41" s="1">
        <v>3.0676999999999999</v>
      </c>
      <c r="Y41" s="1">
        <v>3.0737999999999999</v>
      </c>
      <c r="Z41" s="1">
        <v>3.0587</v>
      </c>
      <c r="AB41" s="1">
        <v>2.5278</v>
      </c>
      <c r="AC41" s="1">
        <v>2.5215999999999998</v>
      </c>
      <c r="AD41" s="1">
        <v>2.5283000000000002</v>
      </c>
      <c r="AE41" s="1">
        <v>2.5285000000000002</v>
      </c>
      <c r="AF41" s="1">
        <v>2.508</v>
      </c>
      <c r="AG41" s="1">
        <v>2.5062000000000002</v>
      </c>
      <c r="AH41" s="1">
        <v>2.5143</v>
      </c>
      <c r="AI41" s="1">
        <v>2.5061</v>
      </c>
      <c r="AJ41" s="1">
        <v>2.528</v>
      </c>
      <c r="AK41" s="1">
        <v>2.5141</v>
      </c>
      <c r="AL41" s="1">
        <v>2.4977999999999998</v>
      </c>
      <c r="AM41" s="1">
        <v>2.5024999999999999</v>
      </c>
      <c r="AN41" s="1">
        <v>2.4935999999999998</v>
      </c>
      <c r="AO41" s="1">
        <v>2.4969000000000001</v>
      </c>
      <c r="AP41" s="1">
        <v>2.5282</v>
      </c>
      <c r="AQ41" s="1">
        <v>2.5053999999999998</v>
      </c>
      <c r="AR41" s="1">
        <v>2.4994000000000001</v>
      </c>
      <c r="AS41" s="1">
        <v>2.4986999999999999</v>
      </c>
      <c r="AT41" s="1">
        <v>2.5057999999999998</v>
      </c>
      <c r="AU41" s="1">
        <v>2.4977999999999998</v>
      </c>
      <c r="AV41" s="1">
        <v>2.4973999999999998</v>
      </c>
      <c r="AW41" s="1">
        <v>2.5034000000000001</v>
      </c>
      <c r="AX41" s="1">
        <v>2.5062000000000002</v>
      </c>
      <c r="AY41" s="1">
        <v>2.4944999999999999</v>
      </c>
      <c r="AZ41" s="1">
        <v>2.4988999999999999</v>
      </c>
      <c r="BA41" s="1">
        <v>2.5171999999999999</v>
      </c>
      <c r="BC41" s="2">
        <v>2.5022000000000002</v>
      </c>
      <c r="BF41" s="20">
        <v>1991</v>
      </c>
      <c r="BG41" s="23">
        <v>2.5053020408163262</v>
      </c>
      <c r="BH41" s="22">
        <v>2.0421745862722693E-2</v>
      </c>
    </row>
    <row r="42" spans="8:73" x14ac:dyDescent="0.2">
      <c r="H42" s="1">
        <v>3.1362000000000001</v>
      </c>
      <c r="L42" s="1">
        <v>3.0859999999999999</v>
      </c>
      <c r="M42" s="1">
        <v>3.1568000000000001</v>
      </c>
      <c r="N42" s="1">
        <v>3.1103000000000001</v>
      </c>
      <c r="O42" s="1">
        <v>3.1389</v>
      </c>
      <c r="P42" s="2">
        <v>3.0857000000000001</v>
      </c>
      <c r="Q42" s="1">
        <v>3.0748000000000002</v>
      </c>
      <c r="R42" s="1">
        <v>3.0819000000000001</v>
      </c>
      <c r="S42" s="1">
        <v>3.0832999999999999</v>
      </c>
      <c r="T42" s="1">
        <v>3.0792999999999999</v>
      </c>
      <c r="U42" s="1">
        <v>3.0821000000000001</v>
      </c>
      <c r="V42" s="1">
        <v>3.0775000000000001</v>
      </c>
      <c r="W42" s="1">
        <v>3.0722999999999998</v>
      </c>
      <c r="X42" s="1">
        <v>3.0680999999999998</v>
      </c>
      <c r="Y42" s="1">
        <v>3.0747</v>
      </c>
      <c r="Z42" s="1">
        <v>3.0587</v>
      </c>
      <c r="AB42" s="1">
        <v>2.528</v>
      </c>
      <c r="AC42" s="1">
        <v>2.5243000000000002</v>
      </c>
      <c r="AD42" s="2">
        <v>2.5285000000000002</v>
      </c>
      <c r="AE42" s="1">
        <v>2.5287999999999999</v>
      </c>
      <c r="AF42" s="1">
        <v>2.5082</v>
      </c>
      <c r="AG42" s="1">
        <v>2.5064000000000002</v>
      </c>
      <c r="AH42" s="1">
        <v>2.5154000000000001</v>
      </c>
      <c r="AI42" s="1">
        <v>2.5062000000000002</v>
      </c>
      <c r="AJ42" s="1">
        <v>2.5301999999999998</v>
      </c>
      <c r="AK42" s="1">
        <v>2.5175000000000001</v>
      </c>
      <c r="AL42" s="1">
        <v>2.4979</v>
      </c>
      <c r="AM42" s="1">
        <v>2.5024999999999999</v>
      </c>
      <c r="AN42" s="1">
        <v>2.4942000000000002</v>
      </c>
      <c r="AO42" s="1">
        <v>2.4971999999999999</v>
      </c>
      <c r="AP42" s="1">
        <v>2.5305</v>
      </c>
      <c r="AQ42" s="1">
        <v>2.5059</v>
      </c>
      <c r="AR42" s="1">
        <v>2.5</v>
      </c>
      <c r="AS42" s="1">
        <v>2.4986999999999999</v>
      </c>
      <c r="AT42" s="1">
        <v>2.5059</v>
      </c>
      <c r="AU42" s="1">
        <v>2.4979</v>
      </c>
      <c r="AV42" s="1">
        <v>2.4975000000000001</v>
      </c>
      <c r="AW42" s="1">
        <v>2.5036</v>
      </c>
      <c r="AX42" s="1">
        <v>2.5063</v>
      </c>
      <c r="AY42" s="1">
        <v>2.4946000000000002</v>
      </c>
      <c r="AZ42" s="1">
        <v>2.4990999999999999</v>
      </c>
      <c r="BA42" s="1">
        <v>2.5182000000000002</v>
      </c>
      <c r="BC42" s="1">
        <v>2.5022000000000002</v>
      </c>
      <c r="BF42" s="20">
        <v>1992</v>
      </c>
      <c r="BG42" s="23">
        <v>2.5016055555555559</v>
      </c>
      <c r="BH42" s="22">
        <v>2.3475860075603351E-2</v>
      </c>
      <c r="BK42" t="s">
        <v>8</v>
      </c>
      <c r="BL42">
        <f>(BM40^2)/(BM39^2)</f>
        <v>1.2400057533336493</v>
      </c>
      <c r="BM42" s="5" t="s">
        <v>10</v>
      </c>
      <c r="BN42" s="5">
        <v>71</v>
      </c>
      <c r="BQ42" t="s">
        <v>8</v>
      </c>
      <c r="BR42">
        <f>(BS40^2)/(BS39^2)</f>
        <v>2.3248182490615372</v>
      </c>
      <c r="BS42" t="s">
        <v>22</v>
      </c>
      <c r="BT42">
        <v>66</v>
      </c>
    </row>
    <row r="43" spans="8:73" x14ac:dyDescent="0.2">
      <c r="H43" s="1">
        <v>3.1366000000000001</v>
      </c>
      <c r="L43" s="1">
        <v>3.0928</v>
      </c>
      <c r="M43" s="1">
        <v>3.1568999999999998</v>
      </c>
      <c r="N43" s="1">
        <v>3.1240000000000001</v>
      </c>
      <c r="O43" s="1">
        <v>3.1423999999999999</v>
      </c>
      <c r="P43" s="1">
        <v>3.0857999999999999</v>
      </c>
      <c r="Q43" s="1">
        <v>3.0748000000000002</v>
      </c>
      <c r="R43" s="1">
        <v>3.0823</v>
      </c>
      <c r="S43" s="1">
        <v>3.0832999999999999</v>
      </c>
      <c r="T43" s="1">
        <v>3.0796000000000001</v>
      </c>
      <c r="U43" s="1">
        <v>3.0825</v>
      </c>
      <c r="V43" s="1">
        <v>3.0788000000000002</v>
      </c>
      <c r="W43" s="1">
        <v>3.0724</v>
      </c>
      <c r="X43" s="1">
        <v>3.069</v>
      </c>
      <c r="Y43" s="1">
        <v>3.0750000000000002</v>
      </c>
      <c r="Z43" s="1">
        <v>3.0613000000000001</v>
      </c>
      <c r="AB43" s="1">
        <v>2.5295000000000001</v>
      </c>
      <c r="AC43" s="2">
        <v>2.5247000000000002</v>
      </c>
      <c r="AD43" s="1">
        <v>2.5304000000000002</v>
      </c>
      <c r="AE43" s="1">
        <v>2.5303</v>
      </c>
      <c r="AF43" s="1">
        <v>2.5084</v>
      </c>
      <c r="AG43" s="1">
        <v>2.5105</v>
      </c>
      <c r="AH43" s="1">
        <v>2.516</v>
      </c>
      <c r="AI43" s="1">
        <v>2.5063</v>
      </c>
      <c r="AJ43" s="2">
        <v>2.5306000000000002</v>
      </c>
      <c r="AK43" s="1">
        <v>2.5190999999999999</v>
      </c>
      <c r="AL43" s="1">
        <v>2.4983</v>
      </c>
      <c r="AM43" s="2">
        <v>2.5026000000000002</v>
      </c>
      <c r="AN43" s="1">
        <v>2.4946999999999999</v>
      </c>
      <c r="AO43" s="1">
        <v>2.4971999999999999</v>
      </c>
      <c r="AQ43" s="1">
        <v>2.5059</v>
      </c>
      <c r="AR43" s="1">
        <v>2.5003000000000002</v>
      </c>
      <c r="AS43" s="1">
        <v>2.4988999999999999</v>
      </c>
      <c r="AT43" s="1">
        <v>2.5062000000000002</v>
      </c>
      <c r="AU43" s="1">
        <v>2.4983</v>
      </c>
      <c r="AV43" s="1">
        <v>2.4981</v>
      </c>
      <c r="AW43" s="1">
        <v>2.5036999999999998</v>
      </c>
      <c r="AX43" s="1">
        <v>2.5064000000000002</v>
      </c>
      <c r="AY43" s="1">
        <v>2.4946999999999999</v>
      </c>
      <c r="AZ43" s="1">
        <v>2.4990999999999999</v>
      </c>
      <c r="BA43" s="1">
        <v>2.5186999999999999</v>
      </c>
      <c r="BC43" s="1">
        <v>2.5022000000000002</v>
      </c>
      <c r="BF43" s="20">
        <v>1993</v>
      </c>
      <c r="BG43" s="23">
        <v>2.500953846153847</v>
      </c>
      <c r="BH43" s="22">
        <v>1.519979756950224E-2</v>
      </c>
      <c r="BK43" t="s">
        <v>9</v>
      </c>
      <c r="BL43">
        <f>FINV(0.05,BN44,BN45)</f>
        <v>1.6219849980151178</v>
      </c>
      <c r="BM43" s="5" t="s">
        <v>11</v>
      </c>
      <c r="BN43" s="5">
        <v>42</v>
      </c>
      <c r="BQ43" t="s">
        <v>21</v>
      </c>
      <c r="BR43">
        <f>FINV(0.05,BT44,BT45)</f>
        <v>1.5453424020170878</v>
      </c>
      <c r="BS43" t="s">
        <v>23</v>
      </c>
      <c r="BT43">
        <v>57</v>
      </c>
    </row>
    <row r="44" spans="8:73" x14ac:dyDescent="0.2">
      <c r="H44" s="1">
        <v>3.1366000000000001</v>
      </c>
      <c r="L44" s="1">
        <v>3.0943000000000001</v>
      </c>
      <c r="N44" s="1">
        <v>3.1240000000000001</v>
      </c>
      <c r="O44" s="1">
        <v>3.1434000000000002</v>
      </c>
      <c r="P44" s="1">
        <v>3.0888</v>
      </c>
      <c r="Q44" s="1">
        <v>3.0752999999999999</v>
      </c>
      <c r="R44" s="1">
        <v>3.0823</v>
      </c>
      <c r="S44" s="2">
        <v>3.0853000000000002</v>
      </c>
      <c r="T44" s="1">
        <v>3.0821000000000001</v>
      </c>
      <c r="U44" s="1">
        <v>3.0831</v>
      </c>
      <c r="V44" s="2">
        <v>3.0790000000000002</v>
      </c>
      <c r="W44" s="1">
        <v>3.0724</v>
      </c>
      <c r="X44" s="1">
        <v>3.0727000000000002</v>
      </c>
      <c r="Y44" s="1">
        <v>3.0750000000000002</v>
      </c>
      <c r="Z44" s="1">
        <v>3.0613000000000001</v>
      </c>
      <c r="AB44" s="1">
        <v>2.5320999999999998</v>
      </c>
      <c r="AC44" s="1">
        <v>2.5247999999999999</v>
      </c>
      <c r="AD44" s="1">
        <v>2.5320999999999998</v>
      </c>
      <c r="AE44" s="1">
        <v>2.5305</v>
      </c>
      <c r="AF44" s="1">
        <v>2.5087000000000002</v>
      </c>
      <c r="AG44" s="1">
        <v>2.5108000000000001</v>
      </c>
      <c r="AH44" s="1">
        <v>2.5160999999999998</v>
      </c>
      <c r="AI44" s="1">
        <v>2.5064000000000002</v>
      </c>
      <c r="AJ44" s="1">
        <v>2.5375999999999999</v>
      </c>
      <c r="AK44" s="1">
        <v>2.5192000000000001</v>
      </c>
      <c r="AL44" s="1">
        <v>2.4988000000000001</v>
      </c>
      <c r="AM44" s="1">
        <v>2.5034999999999998</v>
      </c>
      <c r="AN44" s="2">
        <v>2.4954999999999998</v>
      </c>
      <c r="AO44" s="1">
        <v>2.4973999999999998</v>
      </c>
      <c r="AQ44" s="1">
        <v>2.5064000000000002</v>
      </c>
      <c r="AR44" s="2">
        <v>2.5005999999999999</v>
      </c>
      <c r="AS44" s="1">
        <v>2.4996999999999998</v>
      </c>
      <c r="AT44" s="1">
        <v>2.5066999999999999</v>
      </c>
      <c r="AU44" s="1">
        <v>2.4984999999999999</v>
      </c>
      <c r="AV44" s="1">
        <v>2.4984000000000002</v>
      </c>
      <c r="AW44" s="1">
        <v>2.5043000000000002</v>
      </c>
      <c r="AX44" s="1">
        <v>2.5065</v>
      </c>
      <c r="AY44" s="1">
        <v>2.4973000000000001</v>
      </c>
      <c r="AZ44" s="1">
        <v>2.4992000000000001</v>
      </c>
      <c r="BA44" s="1">
        <v>2.5192000000000001</v>
      </c>
      <c r="BC44" s="1">
        <v>2.5023</v>
      </c>
      <c r="BF44" s="20">
        <v>1994</v>
      </c>
      <c r="BG44" s="23">
        <v>2.5027036585365856</v>
      </c>
      <c r="BH44" s="22">
        <v>1.2389526093448235E-2</v>
      </c>
      <c r="BM44" s="5" t="s">
        <v>12</v>
      </c>
      <c r="BN44" s="5">
        <f>BN42-2</f>
        <v>69</v>
      </c>
      <c r="BS44" t="s">
        <v>24</v>
      </c>
      <c r="BT44">
        <f>BT42-2</f>
        <v>64</v>
      </c>
    </row>
    <row r="45" spans="8:73" x14ac:dyDescent="0.2">
      <c r="H45" s="1">
        <v>3.1368</v>
      </c>
      <c r="L45" s="1">
        <v>3.0943000000000001</v>
      </c>
      <c r="N45" s="1">
        <v>3.1259999999999999</v>
      </c>
      <c r="O45" s="1">
        <v>3.1434000000000002</v>
      </c>
      <c r="P45" s="1">
        <v>3.0973000000000002</v>
      </c>
      <c r="Q45" s="2">
        <v>3.0754999999999999</v>
      </c>
      <c r="R45" s="1">
        <v>3.0823</v>
      </c>
      <c r="S45" s="2">
        <v>3.0853000000000002</v>
      </c>
      <c r="T45" s="1">
        <v>3.0821999999999998</v>
      </c>
      <c r="U45" s="1">
        <v>3.0840000000000001</v>
      </c>
      <c r="V45" s="1">
        <v>3.0790000000000002</v>
      </c>
      <c r="W45" s="1">
        <v>3.0728</v>
      </c>
      <c r="X45" s="1">
        <v>3.0727000000000002</v>
      </c>
      <c r="Y45" s="2">
        <v>3.0758000000000001</v>
      </c>
      <c r="Z45" s="1">
        <v>3.0615000000000001</v>
      </c>
      <c r="AB45" s="1">
        <v>2.5322</v>
      </c>
      <c r="AC45" s="1">
        <v>2.5249999999999999</v>
      </c>
      <c r="AD45" s="1">
        <v>2.5331000000000001</v>
      </c>
      <c r="AE45" s="1">
        <v>2.5312999999999999</v>
      </c>
      <c r="AF45" s="1">
        <v>2.5097999999999998</v>
      </c>
      <c r="AG45" s="1">
        <v>2.5112999999999999</v>
      </c>
      <c r="AH45" s="1">
        <v>2.5167999999999999</v>
      </c>
      <c r="AI45" s="1">
        <v>2.5089000000000001</v>
      </c>
      <c r="AJ45" s="1">
        <v>2.5390999999999999</v>
      </c>
      <c r="AK45" s="2">
        <v>2.5230999999999999</v>
      </c>
      <c r="AL45" s="1">
        <v>2.4988999999999999</v>
      </c>
      <c r="AM45" s="1">
        <v>2.5044</v>
      </c>
      <c r="AN45" s="1">
        <v>2.4956999999999998</v>
      </c>
      <c r="AO45" s="1">
        <v>2.4992000000000001</v>
      </c>
      <c r="AQ45" s="1">
        <v>2.508</v>
      </c>
      <c r="AR45" s="1">
        <v>2.5011999999999999</v>
      </c>
      <c r="AS45" s="1">
        <v>2.4998</v>
      </c>
      <c r="AT45" s="1">
        <v>2.5068999999999999</v>
      </c>
      <c r="AU45" s="1">
        <v>2.4994999999999998</v>
      </c>
      <c r="AV45" s="1">
        <v>2.4994999999999998</v>
      </c>
      <c r="AW45" s="1">
        <v>2.5045000000000002</v>
      </c>
      <c r="AX45" s="1">
        <v>2.5066000000000002</v>
      </c>
      <c r="AY45" s="1">
        <v>2.4977999999999998</v>
      </c>
      <c r="AZ45" s="2">
        <v>2.4994000000000001</v>
      </c>
      <c r="BA45" s="2">
        <v>2.5226000000000002</v>
      </c>
      <c r="BC45" s="1">
        <v>2.5023</v>
      </c>
      <c r="BF45" s="20">
        <v>1995</v>
      </c>
      <c r="BG45" s="23">
        <v>2.4974789473684207</v>
      </c>
      <c r="BH45" s="22">
        <v>1.4233978636219368E-2</v>
      </c>
      <c r="BM45" s="5" t="s">
        <v>13</v>
      </c>
      <c r="BN45" s="5">
        <f>BN43-2</f>
        <v>40</v>
      </c>
      <c r="BS45" t="s">
        <v>25</v>
      </c>
      <c r="BT45">
        <f>BT43-2</f>
        <v>55</v>
      </c>
    </row>
    <row r="46" spans="8:73" x14ac:dyDescent="0.2">
      <c r="H46" s="1">
        <v>3.1368</v>
      </c>
      <c r="L46" s="1">
        <v>3.0960000000000001</v>
      </c>
      <c r="N46" s="1">
        <v>3.1261999999999999</v>
      </c>
      <c r="O46" s="1">
        <v>3.1434000000000002</v>
      </c>
      <c r="P46" s="1">
        <v>3.0975999999999999</v>
      </c>
      <c r="Q46" s="1">
        <v>3.0783</v>
      </c>
      <c r="R46" s="1">
        <v>3.0848</v>
      </c>
      <c r="S46" s="2">
        <v>3.0865</v>
      </c>
      <c r="T46" s="1">
        <v>3.0821999999999998</v>
      </c>
      <c r="U46" s="1">
        <v>3.0840000000000001</v>
      </c>
      <c r="V46" s="2">
        <v>3.0790000000000002</v>
      </c>
      <c r="W46" s="1">
        <v>3.0728</v>
      </c>
      <c r="X46" s="1">
        <v>3.0735999999999999</v>
      </c>
      <c r="Y46" s="2">
        <v>3.0758000000000001</v>
      </c>
      <c r="Z46" s="1">
        <v>3.0615000000000001</v>
      </c>
      <c r="AB46" s="1">
        <v>2.5352000000000001</v>
      </c>
      <c r="AC46" s="1">
        <v>2.5251999999999999</v>
      </c>
      <c r="AD46" s="1">
        <v>2.5331000000000001</v>
      </c>
      <c r="AE46" s="1">
        <v>2.5314000000000001</v>
      </c>
      <c r="AF46" s="1">
        <v>2.5099999999999998</v>
      </c>
      <c r="AG46" s="1">
        <v>2.5122</v>
      </c>
      <c r="AH46" s="1">
        <v>2.5169000000000001</v>
      </c>
      <c r="AI46" s="1">
        <v>2.5091999999999999</v>
      </c>
      <c r="AJ46" s="1">
        <v>2.5392000000000001</v>
      </c>
      <c r="AK46" s="1">
        <v>2.5240999999999998</v>
      </c>
      <c r="AL46" s="1">
        <v>2.4992000000000001</v>
      </c>
      <c r="AM46" s="1">
        <v>2.5055000000000001</v>
      </c>
      <c r="AN46" s="1">
        <v>2.4963000000000002</v>
      </c>
      <c r="AO46" s="1">
        <v>2.5004</v>
      </c>
      <c r="AQ46" s="1">
        <v>2.5084</v>
      </c>
      <c r="AR46" s="2">
        <v>2.5015000000000001</v>
      </c>
      <c r="AS46" s="1">
        <v>2.5</v>
      </c>
      <c r="AT46" s="2">
        <v>2.5070000000000001</v>
      </c>
      <c r="AU46" s="1">
        <v>2.4996999999999998</v>
      </c>
      <c r="AV46" s="1">
        <v>2.4996</v>
      </c>
      <c r="AW46" s="1">
        <v>2.5045999999999999</v>
      </c>
      <c r="AX46" s="1">
        <v>2.5066999999999999</v>
      </c>
      <c r="AY46" s="1">
        <v>2.4980000000000002</v>
      </c>
      <c r="AZ46" s="1">
        <v>2.4998</v>
      </c>
      <c r="BA46" s="1">
        <v>2.5238999999999998</v>
      </c>
      <c r="BC46" s="1">
        <v>2.5044</v>
      </c>
      <c r="BF46" s="20">
        <v>1996</v>
      </c>
      <c r="BG46" s="23">
        <v>2.5016336842105265</v>
      </c>
      <c r="BH46" s="22">
        <v>1.8550280209653498E-2</v>
      </c>
      <c r="BK46" t="s">
        <v>14</v>
      </c>
      <c r="BQ46" t="s">
        <v>26</v>
      </c>
    </row>
    <row r="47" spans="8:73" x14ac:dyDescent="0.2">
      <c r="H47" s="1">
        <v>3.1381000000000001</v>
      </c>
      <c r="L47" s="2">
        <v>3.0964</v>
      </c>
      <c r="N47" s="1">
        <v>3.1263999999999998</v>
      </c>
      <c r="O47" s="1">
        <v>3.1434000000000002</v>
      </c>
      <c r="P47" s="1">
        <v>3.0975999999999999</v>
      </c>
      <c r="Q47" s="1">
        <v>3.0785999999999998</v>
      </c>
      <c r="R47" s="1">
        <v>3.0851999999999999</v>
      </c>
      <c r="S47" s="1">
        <v>3.0867</v>
      </c>
      <c r="T47" s="1">
        <v>3.0823</v>
      </c>
      <c r="U47" s="1">
        <v>3.0840000000000001</v>
      </c>
      <c r="V47" s="1">
        <v>3.0790000000000002</v>
      </c>
      <c r="W47" s="1">
        <v>3.0728</v>
      </c>
      <c r="X47" s="2">
        <v>3.0743999999999998</v>
      </c>
      <c r="Y47" s="1">
        <v>3.0760000000000001</v>
      </c>
      <c r="Z47" s="1">
        <v>3.0617999999999999</v>
      </c>
      <c r="AB47" s="1">
        <v>2.5356000000000001</v>
      </c>
      <c r="AC47" s="1">
        <v>2.5264000000000002</v>
      </c>
      <c r="AD47" s="2">
        <v>2.5350000000000001</v>
      </c>
      <c r="AE47" s="1">
        <v>2.5316999999999998</v>
      </c>
      <c r="AF47" s="1">
        <v>2.5123000000000002</v>
      </c>
      <c r="AG47" s="2">
        <v>2.5125000000000002</v>
      </c>
      <c r="AH47" s="1">
        <v>2.5169999999999999</v>
      </c>
      <c r="AI47" s="1">
        <v>2.5095000000000001</v>
      </c>
      <c r="AJ47" s="1">
        <v>2.5455999999999999</v>
      </c>
      <c r="AK47" s="2">
        <v>2.5245000000000002</v>
      </c>
      <c r="AL47" s="1">
        <v>2.4996</v>
      </c>
      <c r="AM47" s="1">
        <v>2.5057999999999998</v>
      </c>
      <c r="AN47" s="2">
        <v>2.4969999999999999</v>
      </c>
      <c r="AO47" s="1">
        <v>2.5005000000000002</v>
      </c>
      <c r="AQ47" s="1">
        <v>2.5108000000000001</v>
      </c>
      <c r="AR47" s="2">
        <v>2.5026000000000002</v>
      </c>
      <c r="AS47" s="1">
        <v>2.5004</v>
      </c>
      <c r="AT47" s="1">
        <v>2.5072999999999999</v>
      </c>
      <c r="AU47" s="1">
        <v>2.4996999999999998</v>
      </c>
      <c r="AV47" s="1">
        <v>2.5</v>
      </c>
      <c r="AW47" s="1">
        <v>2.5047999999999999</v>
      </c>
      <c r="AX47" s="1">
        <v>2.5074000000000001</v>
      </c>
      <c r="AY47" s="1">
        <v>2.4980000000000002</v>
      </c>
      <c r="AZ47" s="1">
        <v>2.5</v>
      </c>
      <c r="BA47" s="1">
        <v>2.5242</v>
      </c>
      <c r="BC47" s="1">
        <v>2.5051000000000001</v>
      </c>
      <c r="BF47" s="20">
        <v>1997</v>
      </c>
      <c r="BG47" s="23">
        <v>2.4923547619047621</v>
      </c>
      <c r="BH47" s="22">
        <v>1.7272679716131896E-2</v>
      </c>
      <c r="BK47" t="s">
        <v>28</v>
      </c>
      <c r="BQ47" t="s">
        <v>27</v>
      </c>
    </row>
    <row r="48" spans="8:73" x14ac:dyDescent="0.2">
      <c r="H48" s="1">
        <v>3.1381999999999999</v>
      </c>
      <c r="L48" s="1">
        <v>3.1095999999999999</v>
      </c>
      <c r="N48" s="1">
        <v>3.1263999999999998</v>
      </c>
      <c r="O48" s="1">
        <v>3.1435</v>
      </c>
      <c r="P48" s="1">
        <v>3.0979000000000001</v>
      </c>
      <c r="Q48" s="1">
        <v>3.0785999999999998</v>
      </c>
      <c r="R48" s="1">
        <v>3.0870000000000002</v>
      </c>
      <c r="S48" s="1">
        <v>3.0878999999999999</v>
      </c>
      <c r="T48" s="1">
        <v>3.0823</v>
      </c>
      <c r="U48" s="1">
        <v>3.0842000000000001</v>
      </c>
      <c r="V48" s="1">
        <v>3.0798000000000001</v>
      </c>
      <c r="W48" s="1">
        <v>3.0728</v>
      </c>
      <c r="X48" s="1">
        <v>3.0746000000000002</v>
      </c>
      <c r="Y48" s="1">
        <v>3.0760000000000001</v>
      </c>
      <c r="Z48" s="1">
        <v>3.0657000000000001</v>
      </c>
      <c r="AB48" s="1">
        <v>2.5360999999999998</v>
      </c>
      <c r="AC48" s="1">
        <v>2.5266999999999999</v>
      </c>
      <c r="AD48" s="1">
        <v>2.5354000000000001</v>
      </c>
      <c r="AE48" s="1">
        <v>2.5320999999999998</v>
      </c>
      <c r="AF48" s="1">
        <v>2.5124</v>
      </c>
      <c r="AG48" s="1">
        <v>2.5127000000000002</v>
      </c>
      <c r="AH48" s="1">
        <v>2.5169999999999999</v>
      </c>
      <c r="AI48" s="1">
        <v>2.5101</v>
      </c>
      <c r="AJ48" s="2">
        <v>2.5459999999999998</v>
      </c>
      <c r="AK48" s="1">
        <v>2.5272999999999999</v>
      </c>
      <c r="AL48" s="1">
        <v>2.4996999999999998</v>
      </c>
      <c r="AM48" s="1">
        <v>2.5057999999999998</v>
      </c>
      <c r="AN48" s="1">
        <v>2.4975999999999998</v>
      </c>
      <c r="AO48" s="1">
        <v>2.5017</v>
      </c>
      <c r="AQ48" s="1">
        <v>2.5108999999999999</v>
      </c>
      <c r="AR48" s="1">
        <v>2.5030000000000001</v>
      </c>
      <c r="AS48" s="1">
        <v>2.5005999999999999</v>
      </c>
      <c r="AT48" s="2">
        <v>2.5074000000000001</v>
      </c>
      <c r="AU48" s="1">
        <v>2.5007000000000001</v>
      </c>
      <c r="AV48" s="1">
        <v>2.5001000000000002</v>
      </c>
      <c r="AW48" s="2">
        <v>2.5047999999999999</v>
      </c>
      <c r="AX48" s="1">
        <v>2.5076000000000001</v>
      </c>
      <c r="AY48" s="1">
        <v>2.4981</v>
      </c>
      <c r="AZ48" s="1">
        <v>2.5001000000000002</v>
      </c>
      <c r="BA48" s="1">
        <v>2.5247999999999999</v>
      </c>
      <c r="BC48" s="1">
        <v>2.5059</v>
      </c>
      <c r="BF48" s="20">
        <v>1998</v>
      </c>
      <c r="BG48" s="23">
        <v>2.5023567164179101</v>
      </c>
      <c r="BH48" s="22">
        <v>1.3786689055583008E-2</v>
      </c>
    </row>
    <row r="49" spans="8:70" x14ac:dyDescent="0.2">
      <c r="H49" s="1">
        <v>3.1421999999999999</v>
      </c>
      <c r="L49" s="1">
        <v>3.1095999999999999</v>
      </c>
      <c r="N49" s="1">
        <v>3.1482000000000001</v>
      </c>
      <c r="O49" s="2">
        <v>3.1436999999999999</v>
      </c>
      <c r="P49" s="1">
        <v>3.0979000000000001</v>
      </c>
      <c r="Q49" s="2">
        <v>3.0788000000000002</v>
      </c>
      <c r="R49" s="1">
        <v>3.0876999999999999</v>
      </c>
      <c r="S49" s="1">
        <v>3.0882000000000001</v>
      </c>
      <c r="T49" s="1">
        <v>3.0823999999999998</v>
      </c>
      <c r="U49" s="1">
        <v>3.0842000000000001</v>
      </c>
      <c r="V49" s="1">
        <v>3.0800999999999998</v>
      </c>
      <c r="W49" s="1">
        <v>3.0741000000000001</v>
      </c>
      <c r="X49" s="2">
        <v>3.0750999999999999</v>
      </c>
      <c r="Y49" s="1">
        <v>3.0764</v>
      </c>
      <c r="Z49" s="1">
        <v>3.0657000000000001</v>
      </c>
      <c r="AB49" s="1">
        <v>2.5371999999999999</v>
      </c>
      <c r="AC49" s="1">
        <v>2.5268000000000002</v>
      </c>
      <c r="AD49" s="1">
        <v>2.5354999999999999</v>
      </c>
      <c r="AE49" s="1">
        <v>2.5324</v>
      </c>
      <c r="AF49" s="1">
        <v>2.5129000000000001</v>
      </c>
      <c r="AG49" s="1">
        <v>2.5129000000000001</v>
      </c>
      <c r="AH49" s="1">
        <v>2.5171000000000001</v>
      </c>
      <c r="AI49" s="1">
        <v>2.5102000000000002</v>
      </c>
      <c r="AJ49" s="1">
        <v>2.5491999999999999</v>
      </c>
      <c r="AK49" s="1">
        <v>2.5369000000000002</v>
      </c>
      <c r="AL49" s="2">
        <v>2.5004</v>
      </c>
      <c r="AM49" s="1">
        <v>2.5057999999999998</v>
      </c>
      <c r="AN49" s="1">
        <v>2.4977</v>
      </c>
      <c r="AO49" s="1">
        <v>2.5024000000000002</v>
      </c>
      <c r="AQ49" s="1">
        <v>2.5116000000000001</v>
      </c>
      <c r="AR49" s="1">
        <v>2.5034000000000001</v>
      </c>
      <c r="AS49" s="1">
        <v>2.5007999999999999</v>
      </c>
      <c r="AT49" s="1">
        <v>2.5074000000000001</v>
      </c>
      <c r="AU49" s="1">
        <v>2.5009000000000001</v>
      </c>
      <c r="AV49" s="1">
        <v>2.5002</v>
      </c>
      <c r="AW49" s="1">
        <v>2.5047999999999999</v>
      </c>
      <c r="AX49" s="1">
        <v>2.5076999999999998</v>
      </c>
      <c r="AY49" s="1">
        <v>2.4982000000000002</v>
      </c>
      <c r="AZ49" s="1">
        <v>2.5001000000000002</v>
      </c>
      <c r="BA49" s="1">
        <v>2.5257999999999998</v>
      </c>
      <c r="BC49" s="2">
        <v>2.5064000000000002</v>
      </c>
      <c r="BF49" s="20">
        <v>1999</v>
      </c>
      <c r="BG49" s="23">
        <v>2.5019055555555552</v>
      </c>
      <c r="BH49" s="22">
        <v>1.4104078309793534E-2</v>
      </c>
      <c r="BK49" t="s">
        <v>15</v>
      </c>
      <c r="BL49">
        <f>SQRT(((BM40^2)*(BN42-1)+(BM39^2)*(BN43-1))/(BN43+BN42-2))</f>
        <v>1.8533794438125875E-2</v>
      </c>
      <c r="BQ49" t="s">
        <v>30</v>
      </c>
      <c r="BR49">
        <f>(((BS40^2)/BT42)+((BS39^2)/BT43))^2</f>
        <v>1.7459430082164171E-9</v>
      </c>
    </row>
    <row r="50" spans="8:70" x14ac:dyDescent="0.2">
      <c r="H50" s="1">
        <v>3.1440999999999999</v>
      </c>
      <c r="L50" s="1">
        <v>3.1097000000000001</v>
      </c>
      <c r="N50" s="1">
        <v>3.1482999999999999</v>
      </c>
      <c r="O50" s="2">
        <v>3.1436999999999999</v>
      </c>
      <c r="P50" s="1">
        <v>3.0981000000000001</v>
      </c>
      <c r="Q50" s="1">
        <v>3.0823</v>
      </c>
      <c r="R50" s="1">
        <v>3.0876999999999999</v>
      </c>
      <c r="S50" s="1">
        <v>3.0884</v>
      </c>
      <c r="T50" s="1">
        <v>3.0828000000000002</v>
      </c>
      <c r="U50" s="1">
        <v>3.0844999999999998</v>
      </c>
      <c r="V50" s="1">
        <v>3.0800999999999998</v>
      </c>
      <c r="W50" s="1">
        <v>3.0743999999999998</v>
      </c>
      <c r="X50" s="2">
        <v>3.0750999999999999</v>
      </c>
      <c r="Y50" s="1">
        <v>3.077</v>
      </c>
      <c r="Z50" s="1">
        <v>3.0661999999999998</v>
      </c>
      <c r="AB50" s="1">
        <v>2.5375000000000001</v>
      </c>
      <c r="AC50" s="1">
        <v>2.5268000000000002</v>
      </c>
      <c r="AD50" s="1">
        <v>2.5354999999999999</v>
      </c>
      <c r="AE50" s="1">
        <v>2.5348000000000002</v>
      </c>
      <c r="AF50" s="1">
        <v>2.5129999999999999</v>
      </c>
      <c r="AG50" s="1">
        <v>2.5131000000000001</v>
      </c>
      <c r="AH50" s="1">
        <v>2.5171999999999999</v>
      </c>
      <c r="AI50" s="1">
        <v>2.5108000000000001</v>
      </c>
      <c r="AK50" s="2">
        <v>2.5405000000000002</v>
      </c>
      <c r="AL50" s="1">
        <v>2.5005999999999999</v>
      </c>
      <c r="AM50" s="1">
        <v>2.5062000000000002</v>
      </c>
      <c r="AN50" s="1">
        <v>2.4980000000000002</v>
      </c>
      <c r="AO50" s="2">
        <v>2.5026000000000002</v>
      </c>
      <c r="AQ50" s="1">
        <v>2.5129000000000001</v>
      </c>
      <c r="AR50" s="1">
        <v>2.5038999999999998</v>
      </c>
      <c r="AS50" s="2">
        <v>2.5009000000000001</v>
      </c>
      <c r="AT50" s="1">
        <v>2.5074000000000001</v>
      </c>
      <c r="AU50" s="1">
        <v>2.5011999999999999</v>
      </c>
      <c r="AV50" s="1">
        <v>2.5007999999999999</v>
      </c>
      <c r="AW50" s="1">
        <v>2.5051999999999999</v>
      </c>
      <c r="AX50" s="1">
        <v>2.5082</v>
      </c>
      <c r="AY50" s="1">
        <v>2.4994999999999998</v>
      </c>
      <c r="AZ50" s="1">
        <v>2.5005999999999999</v>
      </c>
      <c r="BA50" s="1">
        <v>2.5257999999999998</v>
      </c>
      <c r="BC50" s="1">
        <v>2.5074999999999998</v>
      </c>
      <c r="BF50" s="20">
        <v>2000</v>
      </c>
      <c r="BG50" s="23">
        <v>2.5022038834951448</v>
      </c>
      <c r="BH50" s="22">
        <v>1.1066562623507784E-2</v>
      </c>
      <c r="BK50" t="s">
        <v>16</v>
      </c>
      <c r="BL50">
        <f>((ABS(BL40-BL39))/BL49)*(SQRT((BN43*BN42)/(BN43+BN42)))</f>
        <v>8.9355437424678446</v>
      </c>
      <c r="BQ50" t="s">
        <v>31</v>
      </c>
      <c r="BR50">
        <f>(((BS40^2)/BT42)^2)/(BT42-1)+(((BS39^2)/BT43)^2)/(BT43-1)</f>
        <v>1.5415275315725514E-11</v>
      </c>
    </row>
    <row r="51" spans="8:70" x14ac:dyDescent="0.2">
      <c r="H51" s="1">
        <v>3.1440999999999999</v>
      </c>
      <c r="L51" s="1">
        <v>3.1097000000000001</v>
      </c>
      <c r="N51" s="1">
        <v>3.1482999999999999</v>
      </c>
      <c r="O51" s="1">
        <v>3.1438999999999999</v>
      </c>
      <c r="P51" s="1">
        <v>3.0981000000000001</v>
      </c>
      <c r="Q51" s="1">
        <v>3.0823</v>
      </c>
      <c r="R51" s="2">
        <v>3.0882999999999998</v>
      </c>
      <c r="S51" s="1">
        <v>3.0884</v>
      </c>
      <c r="T51" s="1">
        <v>3.0861000000000001</v>
      </c>
      <c r="U51" s="1">
        <v>3.0847000000000002</v>
      </c>
      <c r="V51" s="1">
        <v>3.0806</v>
      </c>
      <c r="W51" s="1">
        <v>3.0748000000000002</v>
      </c>
      <c r="X51" s="1">
        <v>3.0756000000000001</v>
      </c>
      <c r="Y51" s="1">
        <v>3.0775999999999999</v>
      </c>
      <c r="Z51" s="1">
        <v>3.0668000000000002</v>
      </c>
      <c r="AB51" s="1">
        <v>2.5375999999999999</v>
      </c>
      <c r="AC51" s="1">
        <v>2.5291000000000001</v>
      </c>
      <c r="AD51" s="1">
        <v>2.5371000000000001</v>
      </c>
      <c r="AE51" s="1">
        <v>2.5348999999999999</v>
      </c>
      <c r="AF51" s="1">
        <v>2.5131999999999999</v>
      </c>
      <c r="AG51" s="1">
        <v>2.5131999999999999</v>
      </c>
      <c r="AH51" s="1">
        <v>2.5190999999999999</v>
      </c>
      <c r="AI51" s="1">
        <v>2.5110000000000001</v>
      </c>
      <c r="AK51" s="1">
        <v>2.5413000000000001</v>
      </c>
      <c r="AL51" s="1">
        <v>2.5011000000000001</v>
      </c>
      <c r="AM51" s="1">
        <v>2.5062000000000002</v>
      </c>
      <c r="AN51" s="1">
        <v>2.4984999999999999</v>
      </c>
      <c r="AO51" s="1">
        <v>2.5028000000000001</v>
      </c>
      <c r="AQ51" s="1">
        <v>2.5129999999999999</v>
      </c>
      <c r="AR51" s="1">
        <v>2.5047999999999999</v>
      </c>
      <c r="AS51" s="2">
        <v>2.5011000000000001</v>
      </c>
      <c r="AT51" s="1">
        <v>2.5074000000000001</v>
      </c>
      <c r="AU51" s="1">
        <v>2.5024999999999999</v>
      </c>
      <c r="AV51" s="1">
        <v>2.5011999999999999</v>
      </c>
      <c r="AW51" s="1">
        <v>2.5059</v>
      </c>
      <c r="AX51" s="1">
        <v>2.5093000000000001</v>
      </c>
      <c r="AY51" s="1">
        <v>2.4996999999999998</v>
      </c>
      <c r="AZ51" s="1">
        <v>2.5021</v>
      </c>
      <c r="BA51" s="1">
        <v>2.5263</v>
      </c>
      <c r="BC51" s="1">
        <v>2.5076000000000001</v>
      </c>
      <c r="BF51" s="20">
        <v>2001</v>
      </c>
      <c r="BG51" s="23">
        <v>2.5040051282051294</v>
      </c>
      <c r="BH51" s="22">
        <v>1.4396887266710208E-2</v>
      </c>
      <c r="BK51" t="s">
        <v>18</v>
      </c>
      <c r="BQ51" t="s">
        <v>29</v>
      </c>
      <c r="BR51">
        <f>BR49/BR50</f>
        <v>113.26057903327462</v>
      </c>
    </row>
    <row r="52" spans="8:70" x14ac:dyDescent="0.2">
      <c r="H52" s="1">
        <v>3.1482999999999999</v>
      </c>
      <c r="L52" s="1">
        <v>3.1097000000000001</v>
      </c>
      <c r="N52" s="1">
        <v>3.1591999999999998</v>
      </c>
      <c r="O52" s="1">
        <v>3.1442000000000001</v>
      </c>
      <c r="P52" s="1">
        <v>3.0994999999999999</v>
      </c>
      <c r="Q52" s="1">
        <v>3.0823</v>
      </c>
      <c r="R52" s="2">
        <v>3.0882999999999998</v>
      </c>
      <c r="S52" s="2">
        <v>3.0889000000000002</v>
      </c>
      <c r="T52" s="1">
        <v>3.0880999999999998</v>
      </c>
      <c r="U52" s="1">
        <v>3.0847000000000002</v>
      </c>
      <c r="V52" s="1">
        <v>3.0813000000000001</v>
      </c>
      <c r="W52" s="1">
        <v>3.0760000000000001</v>
      </c>
      <c r="X52" s="1">
        <v>3.0756000000000001</v>
      </c>
      <c r="Y52" s="1">
        <v>3.0775999999999999</v>
      </c>
      <c r="Z52" s="1">
        <v>3.0668000000000002</v>
      </c>
      <c r="AB52" s="1">
        <v>2.5377000000000001</v>
      </c>
      <c r="AC52" s="1">
        <v>2.5295999999999998</v>
      </c>
      <c r="AD52" s="1">
        <v>2.5405000000000002</v>
      </c>
      <c r="AE52" s="1">
        <v>2.5364</v>
      </c>
      <c r="AF52" s="1">
        <v>2.5137999999999998</v>
      </c>
      <c r="AG52" s="1">
        <v>2.5133000000000001</v>
      </c>
      <c r="AH52" s="1">
        <v>2.5198999999999998</v>
      </c>
      <c r="AI52" s="1">
        <v>2.5114000000000001</v>
      </c>
      <c r="AK52" s="2">
        <v>2.5455000000000001</v>
      </c>
      <c r="AL52" s="1">
        <v>2.5011999999999999</v>
      </c>
      <c r="AM52" s="1">
        <v>2.5065</v>
      </c>
      <c r="AN52" s="1">
        <v>2.4986000000000002</v>
      </c>
      <c r="AO52" s="1">
        <v>2.5030999999999999</v>
      </c>
      <c r="AQ52" s="1">
        <v>2.5137</v>
      </c>
      <c r="AR52" s="2">
        <v>2.5049999999999999</v>
      </c>
      <c r="AS52" s="2">
        <v>2.5011000000000001</v>
      </c>
      <c r="AT52" s="1">
        <v>2.5076000000000001</v>
      </c>
      <c r="AU52" s="1">
        <v>2.5024999999999999</v>
      </c>
      <c r="AV52" s="2">
        <v>2.5013000000000001</v>
      </c>
      <c r="AW52" s="1">
        <v>2.5059</v>
      </c>
      <c r="AX52" s="1">
        <v>2.5093999999999999</v>
      </c>
      <c r="AY52" s="1">
        <v>2.4998</v>
      </c>
      <c r="AZ52" s="1">
        <v>2.5043000000000002</v>
      </c>
      <c r="BA52" s="1">
        <v>2.5272999999999999</v>
      </c>
      <c r="BC52" s="1">
        <v>2.508</v>
      </c>
      <c r="BF52" s="20">
        <v>2002</v>
      </c>
      <c r="BG52" s="23">
        <v>2.4995647058823529</v>
      </c>
      <c r="BH52" s="22">
        <v>1.1179708509301165E-2</v>
      </c>
      <c r="BK52" t="s">
        <v>19</v>
      </c>
      <c r="BL52">
        <f>TINV(0.05,109)</f>
        <v>1.9819674897364858</v>
      </c>
      <c r="BQ52" t="s">
        <v>32</v>
      </c>
      <c r="BR52">
        <f>ABS(BR40-BR39)</f>
        <v>3.6321690590111366E-2</v>
      </c>
    </row>
    <row r="53" spans="8:70" x14ac:dyDescent="0.2">
      <c r="H53" s="1">
        <v>3.1486000000000001</v>
      </c>
      <c r="L53" s="1">
        <v>3.11</v>
      </c>
      <c r="N53" s="1">
        <v>3.1598999999999999</v>
      </c>
      <c r="O53" s="1">
        <v>3.1469999999999998</v>
      </c>
      <c r="P53" s="1">
        <v>3.1032000000000002</v>
      </c>
      <c r="Q53" s="1">
        <v>3.0823</v>
      </c>
      <c r="R53" s="1">
        <v>3.0891000000000002</v>
      </c>
      <c r="S53" s="2">
        <v>3.0889000000000002</v>
      </c>
      <c r="T53" s="1">
        <v>3.0880999999999998</v>
      </c>
      <c r="U53" s="2">
        <v>3.0876999999999999</v>
      </c>
      <c r="V53" s="1">
        <v>3.0813000000000001</v>
      </c>
      <c r="W53" s="1">
        <v>3.0760999999999998</v>
      </c>
      <c r="X53" s="1">
        <v>3.0758999999999999</v>
      </c>
      <c r="Y53" s="1">
        <v>3.0792999999999999</v>
      </c>
      <c r="Z53" s="1">
        <v>3.0674000000000001</v>
      </c>
      <c r="AB53" s="1">
        <v>2.5388999999999999</v>
      </c>
      <c r="AC53" s="2">
        <v>2.5299</v>
      </c>
      <c r="AD53" s="1">
        <v>2.5413999999999999</v>
      </c>
      <c r="AE53" s="1">
        <v>2.5365000000000002</v>
      </c>
      <c r="AF53" s="1">
        <v>2.5142000000000002</v>
      </c>
      <c r="AG53" s="1">
        <v>2.5135999999999998</v>
      </c>
      <c r="AH53" s="2">
        <v>2.5200999999999998</v>
      </c>
      <c r="AI53" s="1">
        <v>2.5118</v>
      </c>
      <c r="AK53" s="1">
        <v>2.5556000000000001</v>
      </c>
      <c r="AL53" s="2">
        <v>2.5017</v>
      </c>
      <c r="AM53" s="1">
        <v>2.5076000000000001</v>
      </c>
      <c r="AN53" s="1">
        <v>2.4988999999999999</v>
      </c>
      <c r="AO53" s="2">
        <v>2.5032999999999999</v>
      </c>
      <c r="AQ53" s="1">
        <v>2.5146000000000002</v>
      </c>
      <c r="AR53" s="1">
        <v>2.5055999999999998</v>
      </c>
      <c r="AS53" s="1">
        <v>2.5011999999999999</v>
      </c>
      <c r="AT53" s="1">
        <v>2.5078999999999998</v>
      </c>
      <c r="AU53" s="1">
        <v>2.5028999999999999</v>
      </c>
      <c r="AV53" s="1">
        <v>2.5015000000000001</v>
      </c>
      <c r="AW53" s="1">
        <v>2.5063</v>
      </c>
      <c r="AX53" s="1">
        <v>2.5095000000000001</v>
      </c>
      <c r="AY53" s="1">
        <v>2.5002</v>
      </c>
      <c r="AZ53" s="1">
        <v>2.5049000000000001</v>
      </c>
      <c r="BA53" s="2">
        <v>2.5310000000000001</v>
      </c>
      <c r="BC53" s="2">
        <v>2.5087000000000002</v>
      </c>
      <c r="BF53" s="20">
        <v>2003</v>
      </c>
      <c r="BG53" s="23">
        <v>2.4982588235294116</v>
      </c>
      <c r="BH53" s="22">
        <v>1.7091708475147814E-2</v>
      </c>
      <c r="BQ53" t="s">
        <v>33</v>
      </c>
      <c r="BR53">
        <f>SQRT(((BS40^2)/BT42)+((BS39^2)/BT43))</f>
        <v>6.4640918050453099E-3</v>
      </c>
    </row>
    <row r="54" spans="8:70" x14ac:dyDescent="0.2">
      <c r="H54" s="1">
        <v>3.1486000000000001</v>
      </c>
      <c r="L54" s="1">
        <v>3.1113</v>
      </c>
      <c r="N54" s="1">
        <v>3.1598999999999999</v>
      </c>
      <c r="O54" s="1">
        <v>3.1469999999999998</v>
      </c>
      <c r="P54" s="1">
        <v>3.1032000000000002</v>
      </c>
      <c r="Q54" s="1">
        <v>3.0832999999999999</v>
      </c>
      <c r="R54" s="1">
        <v>3.0895000000000001</v>
      </c>
      <c r="S54" s="1">
        <v>3.089</v>
      </c>
      <c r="T54" s="1">
        <v>3.0884999999999998</v>
      </c>
      <c r="U54" s="1">
        <v>3.0901999999999998</v>
      </c>
      <c r="V54" s="1">
        <v>3.0813000000000001</v>
      </c>
      <c r="W54" s="1">
        <v>3.0767000000000002</v>
      </c>
      <c r="X54" s="1">
        <v>3.0758999999999999</v>
      </c>
      <c r="Y54" s="2">
        <v>3.0811999999999999</v>
      </c>
      <c r="Z54" s="1">
        <v>3.0674000000000001</v>
      </c>
      <c r="AB54" s="1">
        <v>2.5394000000000001</v>
      </c>
      <c r="AC54" s="1">
        <v>2.5304000000000002</v>
      </c>
      <c r="AD54" s="1">
        <v>2.5417000000000001</v>
      </c>
      <c r="AE54" s="1">
        <v>2.5366</v>
      </c>
      <c r="AF54" s="1">
        <v>2.5143</v>
      </c>
      <c r="AG54" s="1">
        <v>2.5137</v>
      </c>
      <c r="AH54" s="1">
        <v>2.5204</v>
      </c>
      <c r="AI54" s="1">
        <v>2.512</v>
      </c>
      <c r="AK54" s="1">
        <v>2.5556999999999999</v>
      </c>
      <c r="AL54" s="1">
        <v>2.5021</v>
      </c>
      <c r="AM54" s="1">
        <v>2.5076999999999998</v>
      </c>
      <c r="AN54" s="1">
        <v>2.4990999999999999</v>
      </c>
      <c r="AO54" s="1">
        <v>2.5034000000000001</v>
      </c>
      <c r="AQ54" s="1">
        <v>2.5165999999999999</v>
      </c>
      <c r="AR54" s="2">
        <v>2.5059999999999998</v>
      </c>
      <c r="AS54" s="2">
        <v>2.5023</v>
      </c>
      <c r="AT54" s="1">
        <v>2.508</v>
      </c>
      <c r="AU54" s="1">
        <v>2.5030000000000001</v>
      </c>
      <c r="AV54" s="1">
        <v>2.5017</v>
      </c>
      <c r="AW54" s="1">
        <v>2.5070000000000001</v>
      </c>
      <c r="AX54" s="1">
        <v>2.5097</v>
      </c>
      <c r="AY54" s="1">
        <v>2.5003000000000002</v>
      </c>
      <c r="AZ54" s="1">
        <v>2.5051999999999999</v>
      </c>
      <c r="BA54" s="1">
        <v>2.5369999999999999</v>
      </c>
      <c r="BC54" s="2">
        <v>2.5106000000000002</v>
      </c>
      <c r="BF54" s="20">
        <v>2004</v>
      </c>
      <c r="BG54" s="23">
        <v>2.5016090909090911</v>
      </c>
      <c r="BH54" s="22">
        <v>1.3617202566666469E-2</v>
      </c>
      <c r="BK54" t="s">
        <v>20</v>
      </c>
      <c r="BQ54" t="s">
        <v>16</v>
      </c>
      <c r="BR54">
        <f>BR52/BR53</f>
        <v>5.6189936166689032</v>
      </c>
    </row>
    <row r="55" spans="8:70" x14ac:dyDescent="0.2">
      <c r="H55" s="1">
        <v>3.1577999999999999</v>
      </c>
      <c r="L55" s="1">
        <v>3.1114999999999999</v>
      </c>
      <c r="N55" s="1">
        <v>3.1598999999999999</v>
      </c>
      <c r="O55" s="1">
        <v>3.1472000000000002</v>
      </c>
      <c r="P55" s="1">
        <v>3.1080000000000001</v>
      </c>
      <c r="Q55" s="2">
        <v>3.0870000000000002</v>
      </c>
      <c r="R55" s="1">
        <v>3.0895000000000001</v>
      </c>
      <c r="S55" s="1">
        <v>3.0895000000000001</v>
      </c>
      <c r="T55" s="1">
        <v>3.0922999999999998</v>
      </c>
      <c r="U55" s="1">
        <v>3.0905</v>
      </c>
      <c r="V55" s="1">
        <v>3.0815000000000001</v>
      </c>
      <c r="W55" s="1">
        <v>3.0768</v>
      </c>
      <c r="X55" s="1">
        <v>3.0760000000000001</v>
      </c>
      <c r="Y55" s="1">
        <v>3.0838999999999999</v>
      </c>
      <c r="Z55" s="1">
        <v>3.0674999999999999</v>
      </c>
      <c r="AB55" s="1">
        <v>2.5396000000000001</v>
      </c>
      <c r="AC55" s="1">
        <v>2.5306999999999999</v>
      </c>
      <c r="AD55" s="1">
        <v>2.5425</v>
      </c>
      <c r="AE55" s="1">
        <v>2.5367000000000002</v>
      </c>
      <c r="AF55" s="1">
        <v>2.5145</v>
      </c>
      <c r="AG55" s="1">
        <v>2.5137999999999998</v>
      </c>
      <c r="AH55" s="1">
        <v>2.5211000000000001</v>
      </c>
      <c r="AI55" s="1">
        <v>2.5121000000000002</v>
      </c>
      <c r="AL55" s="1">
        <v>2.5026999999999999</v>
      </c>
      <c r="AM55" s="1">
        <v>2.5083000000000002</v>
      </c>
      <c r="AN55" s="1">
        <v>2.4992000000000001</v>
      </c>
      <c r="AO55" s="1">
        <v>2.5034999999999998</v>
      </c>
      <c r="AQ55" s="1">
        <v>2.5167000000000002</v>
      </c>
      <c r="AR55" s="1">
        <v>2.5059999999999998</v>
      </c>
      <c r="AS55" s="2">
        <v>2.5023</v>
      </c>
      <c r="AT55" s="1">
        <v>2.5097999999999998</v>
      </c>
      <c r="AU55" s="1">
        <v>2.5041000000000002</v>
      </c>
      <c r="AV55" s="1">
        <v>2.5038</v>
      </c>
      <c r="AW55" s="1">
        <v>2.5074000000000001</v>
      </c>
      <c r="AX55" s="1">
        <v>2.5097999999999998</v>
      </c>
      <c r="AY55" s="1">
        <v>2.5005000000000002</v>
      </c>
      <c r="AZ55" s="2">
        <v>2.5053000000000001</v>
      </c>
      <c r="BA55" s="1">
        <v>2.5371999999999999</v>
      </c>
      <c r="BC55" s="1">
        <v>2.5127000000000002</v>
      </c>
      <c r="BF55" s="20">
        <v>2005</v>
      </c>
      <c r="BG55" s="23">
        <v>2.5023089743589746</v>
      </c>
      <c r="BH55" s="22">
        <v>1.966579326923848E-2</v>
      </c>
      <c r="BQ55" t="s">
        <v>34</v>
      </c>
      <c r="BR55">
        <f>TINV(0.05,BR51)</f>
        <v>1.9811803594146622</v>
      </c>
    </row>
    <row r="56" spans="8:70" x14ac:dyDescent="0.2">
      <c r="H56" s="1">
        <v>3.1732999999999998</v>
      </c>
      <c r="L56" s="1">
        <v>3.1114999999999999</v>
      </c>
      <c r="N56" s="1">
        <v>3.1600999999999999</v>
      </c>
      <c r="O56" s="1">
        <v>3.1472000000000002</v>
      </c>
      <c r="P56" s="2">
        <v>3.1101000000000001</v>
      </c>
      <c r="Q56" s="1">
        <v>3.0872999999999999</v>
      </c>
      <c r="R56" s="1">
        <v>3.09</v>
      </c>
      <c r="S56" s="1">
        <v>3.0899000000000001</v>
      </c>
      <c r="T56" s="1">
        <v>3.0922999999999998</v>
      </c>
      <c r="U56" s="1">
        <v>3.0905</v>
      </c>
      <c r="V56" s="1">
        <v>3.0815000000000001</v>
      </c>
      <c r="W56" s="1">
        <v>3.0771000000000002</v>
      </c>
      <c r="X56" s="1">
        <v>3.0760000000000001</v>
      </c>
      <c r="Y56" s="1">
        <v>3.0838999999999999</v>
      </c>
      <c r="Z56" s="1">
        <v>3.0674999999999999</v>
      </c>
      <c r="AB56" s="1">
        <v>2.5396999999999998</v>
      </c>
      <c r="AC56" s="1">
        <v>2.5306999999999999</v>
      </c>
      <c r="AD56" s="1">
        <v>2.5427</v>
      </c>
      <c r="AE56" s="1">
        <v>2.5413000000000001</v>
      </c>
      <c r="AF56" s="1">
        <v>2.5146999999999999</v>
      </c>
      <c r="AG56" s="1">
        <v>2.5139999999999998</v>
      </c>
      <c r="AH56" s="1">
        <v>2.5213000000000001</v>
      </c>
      <c r="AI56" s="1">
        <v>2.5131999999999999</v>
      </c>
      <c r="AL56" s="1">
        <v>2.5026999999999999</v>
      </c>
      <c r="AM56" s="1">
        <v>2.5083000000000002</v>
      </c>
      <c r="AN56" s="1">
        <v>2.4994999999999998</v>
      </c>
      <c r="AO56" s="1">
        <v>2.5036999999999998</v>
      </c>
      <c r="AQ56" s="1">
        <v>2.5207999999999999</v>
      </c>
      <c r="AR56" s="1">
        <v>2.5061</v>
      </c>
      <c r="AS56" s="1">
        <v>2.5023</v>
      </c>
      <c r="AT56" s="1">
        <v>2.5106000000000002</v>
      </c>
      <c r="AU56" s="1">
        <v>2.5045000000000002</v>
      </c>
      <c r="AV56" s="1">
        <v>2.5068999999999999</v>
      </c>
      <c r="AW56" s="2">
        <v>2.5078999999999998</v>
      </c>
      <c r="AX56" s="1">
        <v>2.5099999999999998</v>
      </c>
      <c r="AY56" s="1">
        <v>2.5007999999999999</v>
      </c>
      <c r="AZ56" s="1">
        <v>2.5053999999999998</v>
      </c>
      <c r="BA56" s="2">
        <v>2.5375000000000001</v>
      </c>
      <c r="BC56" s="1">
        <v>2.5127999999999999</v>
      </c>
      <c r="BF56" s="20">
        <v>2006</v>
      </c>
      <c r="BG56" s="23">
        <v>2.4993405940594071</v>
      </c>
      <c r="BH56" s="22">
        <v>1.8265985756141519E-2</v>
      </c>
    </row>
    <row r="57" spans="8:70" x14ac:dyDescent="0.2">
      <c r="L57" s="1">
        <v>3.1465000000000001</v>
      </c>
      <c r="N57" s="1">
        <v>3.1602000000000001</v>
      </c>
      <c r="O57" s="2">
        <v>3.1549</v>
      </c>
      <c r="P57" s="1">
        <v>3.1158000000000001</v>
      </c>
      <c r="Q57" s="1">
        <v>3.0872999999999999</v>
      </c>
      <c r="R57" s="1">
        <v>3.09</v>
      </c>
      <c r="S57" s="1">
        <v>3.0910000000000002</v>
      </c>
      <c r="T57" s="1">
        <v>3.0922999999999998</v>
      </c>
      <c r="U57" s="1">
        <v>3.0912999999999999</v>
      </c>
      <c r="V57" s="1">
        <v>3.0815999999999999</v>
      </c>
      <c r="W57" s="2">
        <v>3.0773000000000001</v>
      </c>
      <c r="X57" s="1">
        <v>3.0760999999999998</v>
      </c>
      <c r="Y57" s="1">
        <v>3.0847000000000002</v>
      </c>
      <c r="Z57" s="1">
        <v>3.0678999999999998</v>
      </c>
      <c r="AB57" s="1">
        <v>2.5402</v>
      </c>
      <c r="AC57" s="1">
        <v>2.5322</v>
      </c>
      <c r="AD57" s="1">
        <v>2.5430999999999999</v>
      </c>
      <c r="AE57" s="1">
        <v>2.5427</v>
      </c>
      <c r="AF57" s="1">
        <v>2.5148999999999999</v>
      </c>
      <c r="AG57" s="2">
        <v>2.5141</v>
      </c>
      <c r="AH57" s="1">
        <v>2.5219999999999998</v>
      </c>
      <c r="AI57" s="2">
        <v>2.5131999999999999</v>
      </c>
      <c r="AL57" s="1">
        <v>2.5028999999999999</v>
      </c>
      <c r="AM57" s="1">
        <v>2.5087999999999999</v>
      </c>
      <c r="AN57" s="1">
        <v>2.4996</v>
      </c>
      <c r="AO57" s="1">
        <v>2.5038999999999998</v>
      </c>
      <c r="AQ57" s="1">
        <v>2.5207999999999999</v>
      </c>
      <c r="AR57" s="1">
        <v>2.5062000000000002</v>
      </c>
      <c r="AS57" s="1">
        <v>2.5024999999999999</v>
      </c>
      <c r="AT57" s="1">
        <v>2.5112000000000001</v>
      </c>
      <c r="AU57" s="1">
        <v>2.5045999999999999</v>
      </c>
      <c r="AV57" s="1">
        <v>2.5068999999999999</v>
      </c>
      <c r="AW57" s="1">
        <v>2.5081000000000002</v>
      </c>
      <c r="AX57" s="2">
        <v>2.5104000000000002</v>
      </c>
      <c r="AY57" s="1">
        <v>2.5009000000000001</v>
      </c>
      <c r="AZ57" s="1">
        <v>2.5057999999999998</v>
      </c>
      <c r="BA57" s="1">
        <v>2.5381</v>
      </c>
      <c r="BC57" s="1">
        <v>2.5142000000000002</v>
      </c>
      <c r="BF57" s="20">
        <v>2007</v>
      </c>
      <c r="BG57" s="23">
        <v>2.4984000000000006</v>
      </c>
      <c r="BH57" s="22">
        <v>1.4798198088506137E-2</v>
      </c>
      <c r="BQ57" t="s">
        <v>20</v>
      </c>
    </row>
    <row r="58" spans="8:70" x14ac:dyDescent="0.2">
      <c r="N58" s="1">
        <v>3.1623999999999999</v>
      </c>
      <c r="O58" s="2">
        <v>3.1549</v>
      </c>
      <c r="P58" s="1">
        <v>3.1158999999999999</v>
      </c>
      <c r="Q58" s="1">
        <v>3.0939999999999999</v>
      </c>
      <c r="R58" s="1">
        <v>3.09</v>
      </c>
      <c r="S58" s="1">
        <v>3.0912000000000002</v>
      </c>
      <c r="T58" s="1">
        <v>3.0929000000000002</v>
      </c>
      <c r="U58" s="1">
        <v>3.0914999999999999</v>
      </c>
      <c r="V58" s="1">
        <v>3.0815999999999999</v>
      </c>
      <c r="W58" s="1">
        <v>3.0779999999999998</v>
      </c>
      <c r="X58" s="1">
        <v>3.0764</v>
      </c>
      <c r="Y58" s="1">
        <v>3.0853999999999999</v>
      </c>
      <c r="Z58" s="2">
        <v>3.0678999999999998</v>
      </c>
      <c r="AB58" s="1">
        <v>2.5406</v>
      </c>
      <c r="AC58" s="1">
        <v>2.5337999999999998</v>
      </c>
      <c r="AD58" s="2">
        <v>2.5436000000000001</v>
      </c>
      <c r="AE58" s="1">
        <v>2.5436000000000001</v>
      </c>
      <c r="AF58" s="1">
        <v>2.5150999999999999</v>
      </c>
      <c r="AG58" s="1">
        <v>2.5141</v>
      </c>
      <c r="AH58" s="1">
        <v>2.5221</v>
      </c>
      <c r="AI58" s="1">
        <v>2.5154000000000001</v>
      </c>
      <c r="AL58" s="1">
        <v>2.5051999999999999</v>
      </c>
      <c r="AM58" s="1">
        <v>2.5089000000000001</v>
      </c>
      <c r="AN58" s="2">
        <v>2.4996999999999998</v>
      </c>
      <c r="AO58" s="2">
        <v>2.5043000000000002</v>
      </c>
      <c r="AQ58" s="1">
        <v>2.5209000000000001</v>
      </c>
      <c r="AR58" s="1">
        <v>2.5063</v>
      </c>
      <c r="AS58" s="1">
        <v>2.5028999999999999</v>
      </c>
      <c r="AT58" s="2">
        <v>2.5114000000000001</v>
      </c>
      <c r="AU58" s="1">
        <v>2.5053000000000001</v>
      </c>
      <c r="AV58" s="1">
        <v>2.5072000000000001</v>
      </c>
      <c r="AW58" s="1">
        <v>2.5082</v>
      </c>
      <c r="AX58" s="1">
        <v>2.5106000000000002</v>
      </c>
      <c r="AY58" s="1">
        <v>2.5023</v>
      </c>
      <c r="AZ58" s="1">
        <v>2.5059999999999998</v>
      </c>
      <c r="BC58" s="2">
        <v>2.5145</v>
      </c>
      <c r="BF58" s="20">
        <v>2008</v>
      </c>
      <c r="BG58" s="23">
        <v>2.5060350877192992</v>
      </c>
      <c r="BH58" s="22">
        <v>1.6550566360918523E-2</v>
      </c>
    </row>
    <row r="59" spans="8:70" x14ac:dyDescent="0.2">
      <c r="N59" s="1">
        <v>3.1623999999999999</v>
      </c>
      <c r="O59" s="1">
        <v>3.1549</v>
      </c>
      <c r="P59" s="1">
        <v>3.1158999999999999</v>
      </c>
      <c r="Q59" s="1">
        <v>3.0948000000000002</v>
      </c>
      <c r="R59" s="1">
        <v>3.0908000000000002</v>
      </c>
      <c r="S59" s="1">
        <v>3.0912000000000002</v>
      </c>
      <c r="T59" s="1">
        <v>3.0929000000000002</v>
      </c>
      <c r="U59" s="2">
        <v>3.0916999999999999</v>
      </c>
      <c r="V59" s="2">
        <v>3.0817999999999999</v>
      </c>
      <c r="W59" s="1">
        <v>3.0828000000000002</v>
      </c>
      <c r="X59" s="1">
        <v>3.0764</v>
      </c>
      <c r="Y59" s="1">
        <v>3.0869</v>
      </c>
      <c r="Z59" s="1">
        <v>3.0678999999999998</v>
      </c>
      <c r="AB59" s="2">
        <v>2.5407999999999999</v>
      </c>
      <c r="AC59" s="1">
        <v>2.5350999999999999</v>
      </c>
      <c r="AD59" s="2">
        <v>2.5440999999999998</v>
      </c>
      <c r="AE59" s="2">
        <v>2.5436999999999999</v>
      </c>
      <c r="AF59" s="1">
        <v>2.5156999999999998</v>
      </c>
      <c r="AG59" s="1">
        <v>2.5144000000000002</v>
      </c>
      <c r="AH59" s="1">
        <v>2.5232000000000001</v>
      </c>
      <c r="AI59" s="1">
        <v>2.52</v>
      </c>
      <c r="AL59" s="1">
        <v>2.5053000000000001</v>
      </c>
      <c r="AM59" s="1">
        <v>2.5091000000000001</v>
      </c>
      <c r="AN59" s="1">
        <v>2.4998999999999998</v>
      </c>
      <c r="AO59" s="1">
        <v>2.5049000000000001</v>
      </c>
      <c r="AQ59" s="1">
        <v>2.5209999999999999</v>
      </c>
      <c r="AR59" s="1">
        <v>2.5064000000000002</v>
      </c>
      <c r="AS59" s="2">
        <v>2.5032000000000001</v>
      </c>
      <c r="AT59" s="1">
        <v>2.5118</v>
      </c>
      <c r="AU59" s="1">
        <v>2.5063</v>
      </c>
      <c r="AV59" s="2">
        <v>2.5072999999999999</v>
      </c>
      <c r="AW59" s="1">
        <v>2.5085000000000002</v>
      </c>
      <c r="AX59" s="1">
        <v>2.5127999999999999</v>
      </c>
      <c r="AY59" s="1">
        <v>2.5024999999999999</v>
      </c>
      <c r="AZ59" s="1">
        <v>2.5095000000000001</v>
      </c>
      <c r="BC59" s="2">
        <v>2.5160999999999998</v>
      </c>
      <c r="BF59" s="20">
        <v>2009</v>
      </c>
      <c r="BG59" s="23">
        <v>2.4961347826086957</v>
      </c>
      <c r="BH59" s="22">
        <v>1.6178650598176192E-2</v>
      </c>
    </row>
    <row r="60" spans="8:70" x14ac:dyDescent="0.2">
      <c r="N60" s="2">
        <v>3.1652</v>
      </c>
      <c r="O60" s="1">
        <v>3.1551</v>
      </c>
      <c r="P60" s="1">
        <v>3.1251000000000002</v>
      </c>
      <c r="Q60" s="1">
        <v>3.0952000000000002</v>
      </c>
      <c r="R60" s="1">
        <v>3.0908000000000002</v>
      </c>
      <c r="S60" s="1">
        <v>3.0912999999999999</v>
      </c>
      <c r="T60" s="1">
        <v>3.093</v>
      </c>
      <c r="U60" s="2">
        <v>3.0916999999999999</v>
      </c>
      <c r="V60" s="1">
        <v>3.0823999999999998</v>
      </c>
      <c r="W60" s="1">
        <v>3.0832000000000002</v>
      </c>
      <c r="X60" s="1">
        <v>3.0773000000000001</v>
      </c>
      <c r="Y60" s="1">
        <v>3.0869</v>
      </c>
      <c r="Z60" s="1">
        <v>3.0680000000000001</v>
      </c>
      <c r="AB60" s="1">
        <v>2.5411999999999999</v>
      </c>
      <c r="AC60" s="1">
        <v>2.5381999999999998</v>
      </c>
      <c r="AD60" s="1">
        <v>2.5444</v>
      </c>
      <c r="AE60" s="1">
        <v>2.5457999999999998</v>
      </c>
      <c r="AF60" s="2">
        <v>2.516</v>
      </c>
      <c r="AG60" s="2">
        <v>2.5160999999999998</v>
      </c>
      <c r="AH60" s="1">
        <v>2.5238999999999998</v>
      </c>
      <c r="AI60" s="1">
        <v>2.5207999999999999</v>
      </c>
      <c r="AL60" s="1">
        <v>2.5053999999999998</v>
      </c>
      <c r="AM60" s="1">
        <v>2.5093000000000001</v>
      </c>
      <c r="AN60" s="2">
        <v>2.5002</v>
      </c>
      <c r="AO60" s="2">
        <v>2.5049999999999999</v>
      </c>
      <c r="AQ60" s="1">
        <v>2.5209999999999999</v>
      </c>
      <c r="AR60" s="1">
        <v>2.5066999999999999</v>
      </c>
      <c r="AS60" s="1">
        <v>2.5032000000000001</v>
      </c>
      <c r="AT60" s="1">
        <v>2.5121000000000002</v>
      </c>
      <c r="AU60" s="1">
        <v>2.5063</v>
      </c>
      <c r="AV60" s="2">
        <v>2.5085999999999999</v>
      </c>
      <c r="AW60" s="1">
        <v>2.5085000000000002</v>
      </c>
      <c r="AX60" s="1">
        <v>2.5127999999999999</v>
      </c>
      <c r="AY60" s="1">
        <v>2.5028999999999999</v>
      </c>
      <c r="AZ60" s="1">
        <v>2.5097</v>
      </c>
      <c r="BC60" s="1">
        <v>2.5163000000000002</v>
      </c>
      <c r="BF60" s="20">
        <v>2010</v>
      </c>
      <c r="BG60" s="23">
        <v>2.4977537313432827</v>
      </c>
      <c r="BH60" s="22">
        <v>1.3986230548544299E-2</v>
      </c>
    </row>
    <row r="61" spans="8:70" x14ac:dyDescent="0.2">
      <c r="N61" s="1">
        <v>3.1741999999999999</v>
      </c>
      <c r="O61" s="1">
        <v>3.1595</v>
      </c>
      <c r="P61" s="1">
        <v>3.1251000000000002</v>
      </c>
      <c r="Q61" s="1">
        <v>3.0977999999999999</v>
      </c>
      <c r="R61" s="1">
        <v>3.0920999999999998</v>
      </c>
      <c r="S61" s="1">
        <v>3.0912999999999999</v>
      </c>
      <c r="T61" s="1">
        <v>3.0933000000000002</v>
      </c>
      <c r="U61" s="1">
        <v>3.0920000000000001</v>
      </c>
      <c r="V61" s="1">
        <v>3.0825</v>
      </c>
      <c r="W61" s="1">
        <v>3.0832000000000002</v>
      </c>
      <c r="X61" s="1">
        <v>3.0808</v>
      </c>
      <c r="Y61" s="1">
        <v>3.0870000000000002</v>
      </c>
      <c r="Z61" s="2">
        <v>3.0684</v>
      </c>
      <c r="AB61" s="1">
        <v>2.5421</v>
      </c>
      <c r="AC61" s="1">
        <v>2.5392999999999999</v>
      </c>
      <c r="AD61" s="1">
        <v>2.5445000000000002</v>
      </c>
      <c r="AE61" s="1">
        <v>2.5459999999999998</v>
      </c>
      <c r="AF61" s="1">
        <v>2.5167999999999999</v>
      </c>
      <c r="AG61" s="1">
        <v>2.5160999999999998</v>
      </c>
      <c r="AH61" s="1">
        <v>2.5253000000000001</v>
      </c>
      <c r="AI61" s="1">
        <v>2.5209000000000001</v>
      </c>
      <c r="AL61" s="1">
        <v>2.5055000000000001</v>
      </c>
      <c r="AM61" s="1">
        <v>2.5099</v>
      </c>
      <c r="AN61" s="1">
        <v>2.5009999999999999</v>
      </c>
      <c r="AO61" s="1">
        <v>2.5051000000000001</v>
      </c>
      <c r="AQ61" s="1">
        <v>2.5211000000000001</v>
      </c>
      <c r="AR61" s="1">
        <v>2.5072999999999999</v>
      </c>
      <c r="AS61" s="1">
        <v>2.5038</v>
      </c>
      <c r="AT61" s="1">
        <v>2.5122</v>
      </c>
      <c r="AU61" s="1">
        <v>2.5068000000000001</v>
      </c>
      <c r="AV61" s="2">
        <v>2.5087000000000002</v>
      </c>
      <c r="AW61" s="1">
        <v>2.5085000000000002</v>
      </c>
      <c r="AX61" s="1">
        <v>2.5150999999999999</v>
      </c>
      <c r="AY61" s="1">
        <v>2.5030000000000001</v>
      </c>
      <c r="AZ61" s="1">
        <v>2.5099</v>
      </c>
      <c r="BC61" s="1">
        <v>2.5188000000000001</v>
      </c>
      <c r="BF61" s="20">
        <v>2012</v>
      </c>
      <c r="BG61" s="23">
        <v>2.5154999999999998</v>
      </c>
      <c r="BH61" s="22">
        <v>0</v>
      </c>
    </row>
    <row r="62" spans="8:70" x14ac:dyDescent="0.2">
      <c r="O62" s="1">
        <v>3.1595</v>
      </c>
      <c r="P62" s="1">
        <v>3.1257000000000001</v>
      </c>
      <c r="Q62" s="1">
        <v>3.0977999999999999</v>
      </c>
      <c r="R62" s="1">
        <v>3.0950000000000002</v>
      </c>
      <c r="S62" s="1">
        <v>3.0912999999999999</v>
      </c>
      <c r="T62" s="1">
        <v>3.0937999999999999</v>
      </c>
      <c r="U62" s="1">
        <v>3.0931000000000002</v>
      </c>
      <c r="V62" s="1">
        <v>3.0838999999999999</v>
      </c>
      <c r="W62" s="1">
        <v>3.0832999999999999</v>
      </c>
      <c r="X62" s="1">
        <v>3.0819999999999999</v>
      </c>
      <c r="Y62" s="2">
        <v>3.0870000000000002</v>
      </c>
      <c r="Z62" s="2">
        <v>3.0684</v>
      </c>
      <c r="AB62" s="1">
        <v>2.5423</v>
      </c>
      <c r="AC62" s="1">
        <v>2.54</v>
      </c>
      <c r="AD62" s="1">
        <v>2.5453999999999999</v>
      </c>
      <c r="AE62" s="2">
        <v>2.5468999999999999</v>
      </c>
      <c r="AF62" s="1">
        <v>2.5175000000000001</v>
      </c>
      <c r="AG62" s="1">
        <v>2.5167000000000002</v>
      </c>
      <c r="AH62" s="1">
        <v>2.5259999999999998</v>
      </c>
      <c r="AI62" s="1">
        <v>2.5219</v>
      </c>
      <c r="AL62" s="1">
        <v>2.5059999999999998</v>
      </c>
      <c r="AM62" s="1">
        <v>2.5103</v>
      </c>
      <c r="AN62" s="1">
        <v>2.5013000000000001</v>
      </c>
      <c r="AO62" s="1">
        <v>2.5066000000000002</v>
      </c>
      <c r="AQ62" s="1">
        <v>2.5213000000000001</v>
      </c>
      <c r="AR62" s="1">
        <v>2.5085000000000002</v>
      </c>
      <c r="AS62" s="1">
        <v>2.5038</v>
      </c>
      <c r="AT62" s="1">
        <v>2.5137</v>
      </c>
      <c r="AU62" s="1">
        <v>2.5072999999999999</v>
      </c>
      <c r="AV62" s="1">
        <v>2.5112999999999999</v>
      </c>
      <c r="AW62" s="2">
        <v>2.5085999999999999</v>
      </c>
      <c r="AX62" s="1">
        <v>2.5156000000000001</v>
      </c>
      <c r="AY62" s="1">
        <v>2.5034999999999998</v>
      </c>
      <c r="AZ62" s="1">
        <v>2.5108999999999999</v>
      </c>
      <c r="BC62" s="1">
        <v>2.5190999999999999</v>
      </c>
      <c r="BF62" s="20">
        <v>2013</v>
      </c>
      <c r="BG62" s="23">
        <v>2.4938250000000002</v>
      </c>
      <c r="BH62" s="22">
        <v>9.9504127696148914E-3</v>
      </c>
    </row>
    <row r="63" spans="8:70" x14ac:dyDescent="0.2">
      <c r="O63" s="1">
        <v>3.1600999999999999</v>
      </c>
      <c r="P63" s="1">
        <v>3.1257000000000001</v>
      </c>
      <c r="Q63" s="1">
        <v>3.101</v>
      </c>
      <c r="R63" s="1">
        <v>3.0954000000000002</v>
      </c>
      <c r="S63" s="1">
        <v>3.0914999999999999</v>
      </c>
      <c r="T63" s="1">
        <v>3.0947</v>
      </c>
      <c r="U63" s="1">
        <v>3.0933000000000002</v>
      </c>
      <c r="V63" s="1">
        <v>3.0848</v>
      </c>
      <c r="W63" s="1">
        <v>3.0832999999999999</v>
      </c>
      <c r="X63" s="1">
        <v>3.0821999999999998</v>
      </c>
      <c r="Y63" s="1">
        <v>3.0870000000000002</v>
      </c>
      <c r="Z63" s="1">
        <v>3.0693999999999999</v>
      </c>
      <c r="AB63" s="1">
        <v>2.5428000000000002</v>
      </c>
      <c r="AC63" s="1">
        <v>2.5402</v>
      </c>
      <c r="AD63" s="1">
        <v>2.5468000000000002</v>
      </c>
      <c r="AE63" s="1">
        <v>2.5472000000000001</v>
      </c>
      <c r="AF63" s="1">
        <v>2.5183</v>
      </c>
      <c r="AG63" s="1">
        <v>2.5177999999999998</v>
      </c>
      <c r="AH63" s="1">
        <v>2.5259999999999998</v>
      </c>
      <c r="AI63" s="1">
        <v>2.5219</v>
      </c>
      <c r="AL63" s="1">
        <v>2.5074000000000001</v>
      </c>
      <c r="AM63" s="1">
        <v>2.5114999999999998</v>
      </c>
      <c r="AN63" s="1">
        <v>2.5017999999999998</v>
      </c>
      <c r="AO63" s="2">
        <v>2.5068000000000001</v>
      </c>
      <c r="AQ63" s="1">
        <v>2.5219999999999998</v>
      </c>
      <c r="AR63" s="1">
        <v>2.5087999999999999</v>
      </c>
      <c r="AS63" s="1">
        <v>2.5042</v>
      </c>
      <c r="AT63" s="2">
        <v>2.5154000000000001</v>
      </c>
      <c r="AU63" s="1">
        <v>2.5072999999999999</v>
      </c>
      <c r="AV63" s="2">
        <v>2.5114000000000001</v>
      </c>
      <c r="AW63" s="1">
        <v>2.5085999999999999</v>
      </c>
      <c r="AX63" s="1">
        <v>2.5186000000000002</v>
      </c>
      <c r="AY63" s="1">
        <v>2.5036</v>
      </c>
      <c r="AZ63" s="2">
        <v>2.5110999999999999</v>
      </c>
      <c r="BC63" s="1">
        <v>2.5196999999999998</v>
      </c>
    </row>
    <row r="64" spans="8:70" x14ac:dyDescent="0.2">
      <c r="O64" s="1">
        <v>3.1741000000000001</v>
      </c>
      <c r="Q64" s="1">
        <v>3.1071</v>
      </c>
      <c r="R64" s="1">
        <v>3.0973000000000002</v>
      </c>
      <c r="S64" s="1">
        <v>3.0914999999999999</v>
      </c>
      <c r="T64" s="1">
        <v>3.0947</v>
      </c>
      <c r="U64" s="1">
        <v>3.0937000000000001</v>
      </c>
      <c r="V64" s="1">
        <v>3.0851999999999999</v>
      </c>
      <c r="W64" s="1">
        <v>3.0838000000000001</v>
      </c>
      <c r="X64" s="1">
        <v>3.0821999999999998</v>
      </c>
      <c r="Y64" s="1">
        <v>3.0891999999999999</v>
      </c>
      <c r="Z64" s="1">
        <v>3.0695999999999999</v>
      </c>
      <c r="AB64" s="1">
        <v>2.5451000000000001</v>
      </c>
      <c r="AC64" s="1">
        <v>2.5417000000000001</v>
      </c>
      <c r="AD64" s="1">
        <v>2.5472000000000001</v>
      </c>
      <c r="AE64" s="1">
        <v>2.5472999999999999</v>
      </c>
      <c r="AF64" s="1">
        <v>2.5217000000000001</v>
      </c>
      <c r="AG64" s="2">
        <v>2.5238999999999998</v>
      </c>
      <c r="AH64" s="2">
        <v>2.5261999999999998</v>
      </c>
      <c r="AI64" s="1">
        <v>2.5221</v>
      </c>
      <c r="AL64" s="1">
        <v>2.5089999999999999</v>
      </c>
      <c r="AM64" s="1">
        <v>2.5116000000000001</v>
      </c>
      <c r="AN64" s="1">
        <v>2.5019999999999998</v>
      </c>
      <c r="AO64" s="1">
        <v>2.5068000000000001</v>
      </c>
      <c r="AQ64" s="1">
        <v>2.5221</v>
      </c>
      <c r="AR64" s="1">
        <v>2.5091999999999999</v>
      </c>
      <c r="AS64" s="1">
        <v>2.5044</v>
      </c>
      <c r="AT64" s="1">
        <v>2.5156000000000001</v>
      </c>
      <c r="AU64" s="1">
        <v>2.5074999999999998</v>
      </c>
      <c r="AV64" s="1">
        <v>2.5116000000000001</v>
      </c>
      <c r="AW64" s="1">
        <v>2.5087999999999999</v>
      </c>
      <c r="AX64" s="1">
        <v>2.5265</v>
      </c>
      <c r="AY64" s="1">
        <v>2.5038</v>
      </c>
      <c r="AZ64" s="2">
        <v>2.5110999999999999</v>
      </c>
      <c r="BC64" s="1">
        <v>2.5203000000000002</v>
      </c>
    </row>
    <row r="65" spans="15:55" x14ac:dyDescent="0.2">
      <c r="O65" s="1">
        <v>3.1741000000000001</v>
      </c>
      <c r="Q65" s="1">
        <v>3.1078000000000001</v>
      </c>
      <c r="R65" s="1">
        <v>3.0973999999999999</v>
      </c>
      <c r="S65" s="1">
        <v>3.0916000000000001</v>
      </c>
      <c r="T65" s="1">
        <v>3.0948000000000002</v>
      </c>
      <c r="U65" s="1">
        <v>3.0992999999999999</v>
      </c>
      <c r="V65" s="1">
        <v>3.0851999999999999</v>
      </c>
      <c r="W65" s="1">
        <v>3.0838000000000001</v>
      </c>
      <c r="X65" s="1">
        <v>3.0825</v>
      </c>
      <c r="Y65" s="1">
        <v>3.0893000000000002</v>
      </c>
      <c r="Z65" s="1">
        <v>3.0695999999999999</v>
      </c>
      <c r="AB65" s="1">
        <v>2.5451000000000001</v>
      </c>
      <c r="AC65" s="1">
        <v>2.5432999999999999</v>
      </c>
      <c r="AD65" s="1">
        <v>2.5472999999999999</v>
      </c>
      <c r="AE65" s="1">
        <v>2.5478000000000001</v>
      </c>
      <c r="AF65" s="1">
        <v>2.5222000000000002</v>
      </c>
      <c r="AG65" s="1">
        <v>2.524</v>
      </c>
      <c r="AH65" s="2">
        <v>2.5263</v>
      </c>
      <c r="AI65" s="1">
        <v>2.5226000000000002</v>
      </c>
      <c r="AL65" s="1">
        <v>2.5099999999999998</v>
      </c>
      <c r="AM65" s="1">
        <v>2.5118999999999998</v>
      </c>
      <c r="AN65" s="2">
        <v>2.5023</v>
      </c>
      <c r="AO65" s="1">
        <v>2.5070000000000001</v>
      </c>
      <c r="AQ65" s="1">
        <v>2.5234999999999999</v>
      </c>
      <c r="AR65" s="1">
        <v>2.5093000000000001</v>
      </c>
      <c r="AS65" s="1">
        <v>2.5049000000000001</v>
      </c>
      <c r="AT65" s="1">
        <v>2.5158</v>
      </c>
      <c r="AU65" s="1">
        <v>2.5097999999999998</v>
      </c>
      <c r="AV65" s="1">
        <v>2.5118999999999998</v>
      </c>
      <c r="AW65" s="1">
        <v>2.5110999999999999</v>
      </c>
      <c r="AX65" s="1">
        <v>2.5270999999999999</v>
      </c>
      <c r="AY65" s="1">
        <v>2.5051999999999999</v>
      </c>
      <c r="AZ65" s="1">
        <v>2.5116999999999998</v>
      </c>
      <c r="BC65" s="2">
        <v>2.5205000000000002</v>
      </c>
    </row>
    <row r="66" spans="15:55" x14ac:dyDescent="0.2">
      <c r="O66" s="1">
        <v>3.1749000000000001</v>
      </c>
      <c r="Q66" s="1">
        <v>3.1078000000000001</v>
      </c>
      <c r="R66" s="1">
        <v>3.0973999999999999</v>
      </c>
      <c r="S66" s="1">
        <v>3.093</v>
      </c>
      <c r="T66" s="1">
        <v>3.0951</v>
      </c>
      <c r="U66" s="1">
        <v>3.0992999999999999</v>
      </c>
      <c r="V66" s="1">
        <v>3.0855999999999999</v>
      </c>
      <c r="W66" s="2">
        <v>3.0838999999999999</v>
      </c>
      <c r="X66" s="1">
        <v>3.0831</v>
      </c>
      <c r="Y66" s="1">
        <v>3.0893000000000002</v>
      </c>
      <c r="Z66" s="1">
        <v>3.0695999999999999</v>
      </c>
      <c r="AB66" s="1">
        <v>2.5451999999999999</v>
      </c>
      <c r="AC66" s="1">
        <v>2.5451999999999999</v>
      </c>
      <c r="AD66" s="1">
        <v>2.5491999999999999</v>
      </c>
      <c r="AE66" s="1">
        <v>2.5482</v>
      </c>
      <c r="AF66" s="1">
        <v>2.5225</v>
      </c>
      <c r="AG66" s="1">
        <v>2.524</v>
      </c>
      <c r="AH66" s="1">
        <v>2.5265</v>
      </c>
      <c r="AI66" s="2">
        <v>2.5251999999999999</v>
      </c>
      <c r="AL66" s="1">
        <v>2.5103</v>
      </c>
      <c r="AM66" s="2">
        <v>2.5122</v>
      </c>
      <c r="AN66" s="1">
        <v>2.5026999999999999</v>
      </c>
      <c r="AO66" s="1">
        <v>2.5072000000000001</v>
      </c>
      <c r="AQ66" s="1">
        <v>2.5236000000000001</v>
      </c>
      <c r="AR66" s="2">
        <v>2.5093000000000001</v>
      </c>
      <c r="AS66" s="1">
        <v>2.5059999999999998</v>
      </c>
      <c r="AT66" s="1">
        <v>2.5167999999999999</v>
      </c>
      <c r="AU66" s="1">
        <v>2.5099</v>
      </c>
      <c r="AV66" s="1">
        <v>2.5131000000000001</v>
      </c>
      <c r="AW66" s="1">
        <v>2.5112000000000001</v>
      </c>
      <c r="AX66" s="1">
        <v>2.5274999999999999</v>
      </c>
      <c r="AY66" s="2">
        <v>2.5055000000000001</v>
      </c>
      <c r="AZ66" s="2">
        <v>2.5131000000000001</v>
      </c>
      <c r="BC66" s="1">
        <v>2.5236999999999998</v>
      </c>
    </row>
    <row r="67" spans="15:55" x14ac:dyDescent="0.2">
      <c r="Q67" s="1">
        <v>3.1082999999999998</v>
      </c>
      <c r="R67" s="1">
        <v>3.0983999999999998</v>
      </c>
      <c r="S67" s="1">
        <v>3.093</v>
      </c>
      <c r="T67" s="1">
        <v>3.0951</v>
      </c>
      <c r="U67" s="1">
        <v>3.0994000000000002</v>
      </c>
      <c r="V67" s="1">
        <v>3.0855999999999999</v>
      </c>
      <c r="W67" s="2">
        <v>3.0842999999999998</v>
      </c>
      <c r="X67" s="1">
        <v>3.0853999999999999</v>
      </c>
      <c r="Y67" s="2">
        <v>3.0895999999999999</v>
      </c>
      <c r="Z67" s="1">
        <v>3.0701000000000001</v>
      </c>
      <c r="AB67" s="2">
        <v>2.5478000000000001</v>
      </c>
      <c r="AC67" s="1">
        <v>2.5465</v>
      </c>
      <c r="AD67" s="1">
        <v>2.5518000000000001</v>
      </c>
      <c r="AE67" s="1">
        <v>2.5488</v>
      </c>
      <c r="AF67" s="1">
        <v>2.5282</v>
      </c>
      <c r="AG67" s="1">
        <v>2.5240999999999998</v>
      </c>
      <c r="AH67" s="2">
        <v>2.5268000000000002</v>
      </c>
      <c r="AI67" s="1">
        <v>2.5253999999999999</v>
      </c>
      <c r="AL67" s="1">
        <v>2.5106999999999999</v>
      </c>
      <c r="AM67" s="1">
        <v>2.5124</v>
      </c>
      <c r="AN67" s="1">
        <v>2.5028999999999999</v>
      </c>
      <c r="AO67" s="1">
        <v>2.5072999999999999</v>
      </c>
      <c r="AQ67" s="1">
        <v>2.5373999999999999</v>
      </c>
      <c r="AR67" s="1">
        <v>2.5093999999999999</v>
      </c>
      <c r="AS67" s="2">
        <v>2.5061</v>
      </c>
      <c r="AT67" s="2">
        <v>2.5179</v>
      </c>
      <c r="AU67" s="1">
        <v>2.5101</v>
      </c>
      <c r="AV67" s="1">
        <v>2.5135999999999998</v>
      </c>
      <c r="AW67" s="1">
        <v>2.5112999999999999</v>
      </c>
      <c r="AX67" s="1">
        <v>2.5274999999999999</v>
      </c>
      <c r="AY67" s="1">
        <v>2.5062000000000002</v>
      </c>
      <c r="AZ67" s="1">
        <v>2.5131000000000001</v>
      </c>
      <c r="BC67" s="1">
        <v>2.5238</v>
      </c>
    </row>
    <row r="68" spans="15:55" x14ac:dyDescent="0.2">
      <c r="Q68" s="1">
        <v>3.1082999999999998</v>
      </c>
      <c r="R68" s="1">
        <v>3.0983999999999998</v>
      </c>
      <c r="S68" s="1">
        <v>3.0931999999999999</v>
      </c>
      <c r="T68" s="1">
        <v>3.0956999999999999</v>
      </c>
      <c r="U68" s="1">
        <v>3.0996000000000001</v>
      </c>
      <c r="V68" s="1">
        <v>3.0855999999999999</v>
      </c>
      <c r="W68" s="1">
        <v>3.0844</v>
      </c>
      <c r="X68" s="1">
        <v>3.0857000000000001</v>
      </c>
      <c r="Y68" s="2">
        <v>3.0895999999999999</v>
      </c>
      <c r="Z68" s="1">
        <v>3.0706000000000002</v>
      </c>
      <c r="AB68" s="1">
        <v>2.5495000000000001</v>
      </c>
      <c r="AC68" s="1">
        <v>2.5470000000000002</v>
      </c>
      <c r="AD68" s="1">
        <v>2.5526</v>
      </c>
      <c r="AE68" s="1">
        <v>2.5506000000000002</v>
      </c>
      <c r="AF68" s="1">
        <v>2.5284</v>
      </c>
      <c r="AG68" s="2">
        <v>2.5246</v>
      </c>
      <c r="AH68" s="1">
        <v>2.5274000000000001</v>
      </c>
      <c r="AI68" s="1">
        <v>2.5257000000000001</v>
      </c>
      <c r="AL68" s="1">
        <v>2.5106999999999999</v>
      </c>
      <c r="AM68" s="1">
        <v>2.5129999999999999</v>
      </c>
      <c r="AN68" s="2">
        <v>2.5038</v>
      </c>
      <c r="AO68" s="1">
        <v>2.5076999999999998</v>
      </c>
      <c r="AR68" s="1">
        <v>2.5095000000000001</v>
      </c>
      <c r="AS68" s="1">
        <v>2.5066000000000002</v>
      </c>
      <c r="AT68" s="1">
        <v>2.5186999999999999</v>
      </c>
      <c r="AU68" s="1">
        <v>2.5104000000000002</v>
      </c>
      <c r="AV68" s="1">
        <v>2.5139</v>
      </c>
      <c r="AW68" s="1">
        <v>2.5116000000000001</v>
      </c>
      <c r="AX68" s="1">
        <v>2.5276000000000001</v>
      </c>
      <c r="AY68" s="1">
        <v>2.5062000000000002</v>
      </c>
      <c r="AZ68" s="1">
        <v>2.5135999999999998</v>
      </c>
    </row>
    <row r="69" spans="15:55" x14ac:dyDescent="0.2">
      <c r="Q69" s="1">
        <v>3.1092</v>
      </c>
      <c r="R69" s="1">
        <v>3.0990000000000002</v>
      </c>
      <c r="S69" s="2">
        <v>3.0933000000000002</v>
      </c>
      <c r="T69" s="1">
        <v>3.0956999999999999</v>
      </c>
      <c r="U69" s="1">
        <v>3.0996000000000001</v>
      </c>
      <c r="V69" s="1">
        <v>3.0872000000000002</v>
      </c>
      <c r="W69" s="1">
        <v>3.0848</v>
      </c>
      <c r="X69" s="1">
        <v>3.0857999999999999</v>
      </c>
      <c r="Y69" s="1">
        <v>3.0897000000000001</v>
      </c>
      <c r="Z69" s="1">
        <v>3.0706000000000002</v>
      </c>
      <c r="AB69" s="1">
        <v>2.5495000000000001</v>
      </c>
      <c r="AC69" s="1">
        <v>2.5478000000000001</v>
      </c>
      <c r="AD69" s="1">
        <v>2.5531999999999999</v>
      </c>
      <c r="AE69" s="1">
        <v>2.5526</v>
      </c>
      <c r="AF69" s="1">
        <v>2.5285000000000002</v>
      </c>
      <c r="AG69" s="2">
        <v>2.5259</v>
      </c>
      <c r="AH69" s="1">
        <v>2.5286</v>
      </c>
      <c r="AI69" s="1">
        <v>2.5268999999999999</v>
      </c>
      <c r="AL69" s="1">
        <v>2.5108000000000001</v>
      </c>
      <c r="AM69" s="1">
        <v>2.5137999999999998</v>
      </c>
      <c r="AN69" s="1">
        <v>2.5038</v>
      </c>
      <c r="AO69" s="1">
        <v>2.5081000000000002</v>
      </c>
      <c r="AR69" s="1">
        <v>2.5097</v>
      </c>
      <c r="AS69" s="1">
        <v>2.5066000000000002</v>
      </c>
      <c r="AT69" s="1">
        <v>2.5188999999999999</v>
      </c>
      <c r="AU69" s="1">
        <v>2.5106999999999999</v>
      </c>
      <c r="AV69" s="1">
        <v>2.5141</v>
      </c>
      <c r="AW69" s="1">
        <v>2.5116999999999998</v>
      </c>
      <c r="AX69" s="1">
        <v>2.5286</v>
      </c>
      <c r="AY69" s="2">
        <v>2.5064000000000002</v>
      </c>
      <c r="AZ69" s="2">
        <v>2.5139999999999998</v>
      </c>
    </row>
    <row r="70" spans="15:55" x14ac:dyDescent="0.2">
      <c r="Q70" s="1">
        <v>3.1185999999999998</v>
      </c>
      <c r="R70" s="1">
        <v>3.0990000000000002</v>
      </c>
      <c r="S70" s="1">
        <v>3.0935999999999999</v>
      </c>
      <c r="T70" s="1">
        <v>3.0987</v>
      </c>
      <c r="U70" s="1">
        <v>3.1</v>
      </c>
      <c r="V70" s="1">
        <v>3.0880000000000001</v>
      </c>
      <c r="W70" s="1">
        <v>3.0848</v>
      </c>
      <c r="X70" s="1">
        <v>3.0857999999999999</v>
      </c>
      <c r="Y70" s="2">
        <v>3.0897000000000001</v>
      </c>
      <c r="Z70" s="1">
        <v>3.0710999999999999</v>
      </c>
      <c r="AB70" s="1">
        <v>2.5499999999999998</v>
      </c>
      <c r="AC70" s="1">
        <v>2.5514999999999999</v>
      </c>
      <c r="AD70" s="1">
        <v>2.5556999999999999</v>
      </c>
      <c r="AE70" s="1">
        <v>2.5531000000000001</v>
      </c>
      <c r="AF70" s="2">
        <v>2.5286</v>
      </c>
      <c r="AG70" s="1">
        <v>2.5316000000000001</v>
      </c>
      <c r="AH70" s="1">
        <v>2.5289999999999999</v>
      </c>
      <c r="AI70" s="2">
        <v>2.5270000000000001</v>
      </c>
      <c r="AL70" s="1">
        <v>2.5110000000000001</v>
      </c>
      <c r="AM70" s="1">
        <v>2.5139</v>
      </c>
      <c r="AN70" s="1">
        <v>2.504</v>
      </c>
      <c r="AO70" s="1">
        <v>2.5087000000000002</v>
      </c>
      <c r="AR70" s="1">
        <v>2.5101</v>
      </c>
      <c r="AS70" s="1">
        <v>2.5066999999999999</v>
      </c>
      <c r="AT70" s="1">
        <v>2.5207000000000002</v>
      </c>
      <c r="AU70" s="1">
        <v>2.5114999999999998</v>
      </c>
      <c r="AV70" s="1">
        <v>2.5143</v>
      </c>
      <c r="AW70" s="1">
        <v>2.5129999999999999</v>
      </c>
      <c r="AX70" s="1">
        <v>2.5287999999999999</v>
      </c>
      <c r="AY70" s="1">
        <v>2.5066000000000002</v>
      </c>
      <c r="AZ70" s="2">
        <v>2.5139999999999998</v>
      </c>
    </row>
    <row r="71" spans="15:55" x14ac:dyDescent="0.2">
      <c r="Q71" s="1">
        <v>3.1204999999999998</v>
      </c>
      <c r="R71" s="1">
        <v>3.0990000000000002</v>
      </c>
      <c r="S71" s="1">
        <v>3.0941999999999998</v>
      </c>
      <c r="T71" s="1">
        <v>3.0987</v>
      </c>
      <c r="U71" s="1">
        <v>3.1</v>
      </c>
      <c r="V71" s="1">
        <v>3.0882999999999998</v>
      </c>
      <c r="W71" s="1">
        <v>3.0853000000000002</v>
      </c>
      <c r="X71" s="2">
        <v>3.0859999999999999</v>
      </c>
      <c r="Y71" s="1">
        <v>3.0897000000000001</v>
      </c>
      <c r="Z71" s="1">
        <v>3.0712999999999999</v>
      </c>
      <c r="AB71" s="1">
        <v>2.5575000000000001</v>
      </c>
      <c r="AC71" s="1">
        <v>2.5537999999999998</v>
      </c>
      <c r="AD71" s="1">
        <v>2.5560999999999998</v>
      </c>
      <c r="AE71" s="1">
        <v>2.5531000000000001</v>
      </c>
      <c r="AF71" s="1">
        <v>2.5341</v>
      </c>
      <c r="AG71" s="1">
        <v>2.5354999999999999</v>
      </c>
      <c r="AH71" s="1">
        <v>2.5295000000000001</v>
      </c>
      <c r="AI71" s="1">
        <v>2.5285000000000002</v>
      </c>
      <c r="AL71" s="2">
        <v>2.5114000000000001</v>
      </c>
      <c r="AM71" s="1">
        <v>2.5139999999999998</v>
      </c>
      <c r="AN71" s="1">
        <v>2.5041000000000002</v>
      </c>
      <c r="AO71" s="1">
        <v>2.5114000000000001</v>
      </c>
      <c r="AR71" s="1">
        <v>2.5102000000000002</v>
      </c>
      <c r="AS71" s="1">
        <v>2.5068000000000001</v>
      </c>
      <c r="AT71" s="1">
        <v>2.5230000000000001</v>
      </c>
      <c r="AU71" s="1">
        <v>2.5114999999999998</v>
      </c>
      <c r="AV71" s="2">
        <v>2.5143</v>
      </c>
      <c r="AW71" s="2">
        <v>2.5142000000000002</v>
      </c>
      <c r="AX71" s="1">
        <v>2.5289000000000001</v>
      </c>
      <c r="AY71" s="2">
        <v>2.5066000000000002</v>
      </c>
      <c r="AZ71" s="1">
        <v>2.5150999999999999</v>
      </c>
    </row>
    <row r="72" spans="15:55" x14ac:dyDescent="0.2">
      <c r="Q72" s="1">
        <v>3.1204999999999998</v>
      </c>
      <c r="R72" s="1">
        <v>3.1034000000000002</v>
      </c>
      <c r="S72" s="1">
        <v>3.0941999999999998</v>
      </c>
      <c r="T72" s="1">
        <v>3.101</v>
      </c>
      <c r="U72" s="1">
        <v>3.1008</v>
      </c>
      <c r="V72" s="1">
        <v>3.0886999999999998</v>
      </c>
      <c r="W72" s="1">
        <v>3.0853999999999999</v>
      </c>
      <c r="X72" s="1">
        <v>3.0865999999999998</v>
      </c>
      <c r="Y72" s="1">
        <v>3.0899000000000001</v>
      </c>
      <c r="Z72" s="1">
        <v>3.0712999999999999</v>
      </c>
      <c r="AB72" s="1">
        <v>2.5605000000000002</v>
      </c>
      <c r="AC72" s="1">
        <v>2.556</v>
      </c>
      <c r="AE72" s="1">
        <v>2.5535999999999999</v>
      </c>
      <c r="AF72" s="1">
        <v>2.5364</v>
      </c>
      <c r="AG72" s="1">
        <v>2.5373999999999999</v>
      </c>
      <c r="AH72" s="2">
        <v>2.5297000000000001</v>
      </c>
      <c r="AI72" s="1">
        <v>2.5291000000000001</v>
      </c>
      <c r="AL72" s="1">
        <v>2.5116000000000001</v>
      </c>
      <c r="AM72" s="1">
        <v>2.5146000000000002</v>
      </c>
      <c r="AN72" s="1">
        <v>2.5043000000000002</v>
      </c>
      <c r="AO72" s="1">
        <v>2.5122</v>
      </c>
      <c r="AR72" s="1">
        <v>2.5102000000000002</v>
      </c>
      <c r="AS72" s="1">
        <v>2.5085000000000002</v>
      </c>
      <c r="AT72" s="1">
        <v>2.5236000000000001</v>
      </c>
      <c r="AU72" s="1">
        <v>2.5114999999999998</v>
      </c>
      <c r="AV72" s="1">
        <v>2.5144000000000002</v>
      </c>
      <c r="AW72" s="1">
        <v>2.5144000000000002</v>
      </c>
      <c r="AX72" s="2">
        <v>2.5289000000000001</v>
      </c>
      <c r="AY72" s="2">
        <v>2.5070000000000001</v>
      </c>
      <c r="AZ72" s="1">
        <v>2.5225</v>
      </c>
    </row>
    <row r="73" spans="15:55" x14ac:dyDescent="0.2">
      <c r="Q73" s="1">
        <v>3.1354000000000002</v>
      </c>
      <c r="R73" s="1">
        <v>3.1034000000000002</v>
      </c>
      <c r="S73" s="1">
        <v>3.0945</v>
      </c>
      <c r="T73" s="1">
        <v>3.1011000000000002</v>
      </c>
      <c r="U73" s="1">
        <v>3.1009000000000002</v>
      </c>
      <c r="V73" s="1">
        <v>3.0886999999999998</v>
      </c>
      <c r="W73" s="1">
        <v>3.0853999999999999</v>
      </c>
      <c r="X73" s="1">
        <v>3.0865999999999998</v>
      </c>
      <c r="Y73" s="1">
        <v>3.0922999999999998</v>
      </c>
      <c r="Z73" s="1">
        <v>3.0718000000000001</v>
      </c>
      <c r="AB73" s="1">
        <v>2.5615999999999999</v>
      </c>
      <c r="AC73" s="1">
        <v>2.5592000000000001</v>
      </c>
      <c r="AF73" s="1">
        <v>2.5480999999999998</v>
      </c>
      <c r="AG73" s="1">
        <v>2.5377000000000001</v>
      </c>
      <c r="AH73" s="1">
        <v>2.5301</v>
      </c>
      <c r="AI73" s="1">
        <v>2.5312999999999999</v>
      </c>
      <c r="AL73" s="1">
        <v>2.5122</v>
      </c>
      <c r="AM73" s="1">
        <v>2.5156999999999998</v>
      </c>
      <c r="AN73" s="1">
        <v>2.5061</v>
      </c>
      <c r="AO73" s="1">
        <v>2.5129999999999999</v>
      </c>
      <c r="AR73" s="1">
        <v>2.5108999999999999</v>
      </c>
      <c r="AS73" s="1">
        <v>2.5087000000000002</v>
      </c>
      <c r="AT73" s="1">
        <v>2.5236999999999998</v>
      </c>
      <c r="AU73" s="2">
        <v>2.5116000000000001</v>
      </c>
      <c r="AV73" s="1">
        <v>2.5145</v>
      </c>
      <c r="AW73" s="1">
        <v>2.5228000000000002</v>
      </c>
      <c r="AX73" s="1">
        <v>2.5318000000000001</v>
      </c>
      <c r="AY73" s="1">
        <v>2.5070999999999999</v>
      </c>
      <c r="AZ73" s="1">
        <v>2.5226000000000002</v>
      </c>
    </row>
    <row r="74" spans="15:55" x14ac:dyDescent="0.2">
      <c r="Q74" s="1">
        <v>3.1354000000000002</v>
      </c>
      <c r="R74" s="1">
        <v>3.1036999999999999</v>
      </c>
      <c r="S74" s="1">
        <v>3.0945</v>
      </c>
      <c r="T74" s="1">
        <v>3.1011000000000002</v>
      </c>
      <c r="U74" s="1">
        <v>3.1009000000000002</v>
      </c>
      <c r="V74" s="1">
        <v>3.0888</v>
      </c>
      <c r="W74" s="1">
        <v>3.0857000000000001</v>
      </c>
      <c r="X74" s="1">
        <v>3.0871</v>
      </c>
      <c r="Y74" s="1">
        <v>3.0924</v>
      </c>
      <c r="Z74" s="1">
        <v>3.0718000000000001</v>
      </c>
      <c r="AF74" s="1">
        <v>2.5562</v>
      </c>
      <c r="AG74" s="1">
        <v>2.5379</v>
      </c>
      <c r="AH74" s="1">
        <v>2.5310000000000001</v>
      </c>
      <c r="AI74" s="1">
        <v>2.532</v>
      </c>
      <c r="AL74" s="1">
        <v>2.5133999999999999</v>
      </c>
      <c r="AM74" s="2">
        <v>2.5158999999999998</v>
      </c>
      <c r="AN74" s="1">
        <v>2.5063</v>
      </c>
      <c r="AO74" s="1">
        <v>2.5131999999999999</v>
      </c>
      <c r="AR74" s="1">
        <v>2.5110000000000001</v>
      </c>
      <c r="AS74" s="1">
        <v>2.5091999999999999</v>
      </c>
      <c r="AT74" s="1">
        <v>2.5244</v>
      </c>
      <c r="AU74" s="1">
        <v>2.5118</v>
      </c>
      <c r="AV74" s="2">
        <v>2.5148000000000001</v>
      </c>
      <c r="AW74" s="1">
        <v>2.5268000000000002</v>
      </c>
      <c r="AX74" s="1">
        <v>2.5322</v>
      </c>
      <c r="AY74" s="2">
        <v>2.5074000000000001</v>
      </c>
      <c r="AZ74" s="2">
        <v>2.5230000000000001</v>
      </c>
    </row>
    <row r="75" spans="15:55" x14ac:dyDescent="0.2">
      <c r="Q75" s="1">
        <v>3.1429999999999998</v>
      </c>
      <c r="R75" s="1">
        <v>3.1036999999999999</v>
      </c>
      <c r="S75" s="1">
        <v>3.0945</v>
      </c>
      <c r="T75" s="1">
        <v>3.1015999999999999</v>
      </c>
      <c r="U75" s="1">
        <v>3.1013000000000002</v>
      </c>
      <c r="V75" s="1">
        <v>3.09</v>
      </c>
      <c r="W75" s="1">
        <v>3.0861000000000001</v>
      </c>
      <c r="X75" s="1">
        <v>3.0871</v>
      </c>
      <c r="Y75" s="1">
        <v>3.0924</v>
      </c>
      <c r="Z75" s="1">
        <v>3.0728</v>
      </c>
      <c r="AG75" s="1">
        <v>2.5470999999999999</v>
      </c>
      <c r="AH75" s="1">
        <v>2.532</v>
      </c>
      <c r="AI75" s="1">
        <v>2.5325000000000002</v>
      </c>
      <c r="AL75" s="1">
        <v>2.5141</v>
      </c>
      <c r="AM75" s="1">
        <v>2.5158999999999998</v>
      </c>
      <c r="AN75" s="2">
        <v>2.5066999999999999</v>
      </c>
      <c r="AO75" s="1">
        <v>2.5133000000000001</v>
      </c>
      <c r="AR75" s="1">
        <v>2.5135000000000001</v>
      </c>
      <c r="AS75" s="1">
        <v>2.5093999999999999</v>
      </c>
      <c r="AT75" s="1">
        <v>2.5255999999999998</v>
      </c>
      <c r="AU75" s="2">
        <v>2.5125999999999999</v>
      </c>
      <c r="AV75" s="1">
        <v>2.5154000000000001</v>
      </c>
      <c r="AW75" s="1">
        <v>2.5335000000000001</v>
      </c>
      <c r="AX75" s="1">
        <v>2.5337999999999998</v>
      </c>
      <c r="AY75" s="1">
        <v>2.5076999999999998</v>
      </c>
      <c r="AZ75" s="1">
        <v>2.524</v>
      </c>
    </row>
    <row r="76" spans="15:55" x14ac:dyDescent="0.2">
      <c r="Q76" s="1">
        <v>3.1429999999999998</v>
      </c>
      <c r="R76" s="1">
        <v>3.1052</v>
      </c>
      <c r="S76" s="1">
        <v>3.0945999999999998</v>
      </c>
      <c r="T76" s="1">
        <v>3.1030000000000002</v>
      </c>
      <c r="U76" s="1">
        <v>3.1013000000000002</v>
      </c>
      <c r="V76" s="1">
        <v>3.09</v>
      </c>
      <c r="W76" s="1">
        <v>3.0861000000000001</v>
      </c>
      <c r="X76" s="1">
        <v>3.0871</v>
      </c>
      <c r="Y76" s="1">
        <v>3.0924999999999998</v>
      </c>
      <c r="Z76" s="1">
        <v>3.0735000000000001</v>
      </c>
      <c r="AH76" s="2">
        <v>2.5331999999999999</v>
      </c>
      <c r="AI76" s="2">
        <v>2.5337000000000001</v>
      </c>
      <c r="AL76" s="2">
        <v>2.5142000000000002</v>
      </c>
      <c r="AM76" s="1">
        <v>2.5188999999999999</v>
      </c>
      <c r="AN76" s="2">
        <v>2.5068000000000001</v>
      </c>
      <c r="AO76" s="1">
        <v>2.5142000000000002</v>
      </c>
      <c r="AR76" s="1">
        <v>2.5145</v>
      </c>
      <c r="AS76" s="1">
        <v>2.5099</v>
      </c>
      <c r="AT76" s="1">
        <v>2.5358999999999998</v>
      </c>
      <c r="AU76" s="1">
        <v>2.5131000000000001</v>
      </c>
      <c r="AV76" s="1">
        <v>2.5160999999999998</v>
      </c>
      <c r="AW76" s="1">
        <v>2.5337000000000001</v>
      </c>
      <c r="AX76" s="1">
        <v>2.5337999999999998</v>
      </c>
      <c r="AY76" s="2">
        <v>2.5081000000000002</v>
      </c>
      <c r="AZ76" s="1">
        <v>2.5242</v>
      </c>
    </row>
    <row r="77" spans="15:55" x14ac:dyDescent="0.2">
      <c r="Q77" s="1">
        <v>3.1436999999999999</v>
      </c>
      <c r="R77" s="1">
        <v>3.1053000000000002</v>
      </c>
      <c r="S77" s="1">
        <v>3.0945999999999998</v>
      </c>
      <c r="T77" s="1">
        <v>3.1030000000000002</v>
      </c>
      <c r="U77" s="1">
        <v>3.1015999999999999</v>
      </c>
      <c r="V77" s="1">
        <v>3.0903999999999998</v>
      </c>
      <c r="W77" s="1">
        <v>3.0861999999999998</v>
      </c>
      <c r="X77" s="1">
        <v>3.0871</v>
      </c>
      <c r="Y77" s="1">
        <v>3.0924999999999998</v>
      </c>
      <c r="Z77" s="1">
        <v>3.0735000000000001</v>
      </c>
      <c r="AH77" s="1">
        <v>2.5337000000000001</v>
      </c>
      <c r="AI77" s="1">
        <v>2.5341</v>
      </c>
      <c r="AL77" s="1">
        <v>2.5154000000000001</v>
      </c>
      <c r="AM77" s="1">
        <v>2.5232999999999999</v>
      </c>
      <c r="AN77" s="1">
        <v>2.5068999999999999</v>
      </c>
      <c r="AO77" s="1">
        <v>2.5145</v>
      </c>
      <c r="AR77" s="1">
        <v>2.5146999999999999</v>
      </c>
      <c r="AS77" s="1">
        <v>2.5101</v>
      </c>
      <c r="AT77" s="2">
        <v>2.536</v>
      </c>
      <c r="AU77" s="1">
        <v>2.5150999999999999</v>
      </c>
      <c r="AV77" s="1">
        <v>2.5162</v>
      </c>
      <c r="AW77" s="1">
        <v>2.5529000000000002</v>
      </c>
      <c r="AX77" s="1">
        <v>2.5339999999999998</v>
      </c>
      <c r="AY77" s="1">
        <v>2.5091999999999999</v>
      </c>
      <c r="AZ77" s="1">
        <v>2.5243000000000002</v>
      </c>
    </row>
    <row r="78" spans="15:55" x14ac:dyDescent="0.2">
      <c r="R78" s="2">
        <v>3.1055000000000001</v>
      </c>
      <c r="S78" s="1">
        <v>3.0945999999999998</v>
      </c>
      <c r="T78" s="1">
        <v>3.1038000000000001</v>
      </c>
      <c r="U78" s="1">
        <v>3.1040999999999999</v>
      </c>
      <c r="V78" s="1">
        <v>3.0903999999999998</v>
      </c>
      <c r="W78" s="1">
        <v>3.0863</v>
      </c>
      <c r="X78" s="1">
        <v>3.0874999999999999</v>
      </c>
      <c r="Y78" s="1">
        <v>3.0935000000000001</v>
      </c>
      <c r="Z78" s="2">
        <v>3.0750999999999999</v>
      </c>
      <c r="AH78" s="1">
        <v>2.5339999999999998</v>
      </c>
      <c r="AI78" s="1">
        <v>2.5348000000000002</v>
      </c>
      <c r="AL78" s="1">
        <v>2.5162</v>
      </c>
      <c r="AM78" s="1">
        <v>2.5234000000000001</v>
      </c>
      <c r="AN78" s="1">
        <v>2.5084</v>
      </c>
      <c r="AO78" s="2">
        <v>2.5160999999999998</v>
      </c>
      <c r="AR78" s="1">
        <v>2.5154000000000001</v>
      </c>
      <c r="AS78" s="1">
        <v>2.5101</v>
      </c>
      <c r="AT78" s="1">
        <v>2.5512999999999999</v>
      </c>
      <c r="AU78" s="1">
        <v>2.5152000000000001</v>
      </c>
      <c r="AV78" s="2">
        <v>2.5162</v>
      </c>
      <c r="AX78" s="1">
        <v>2.5339999999999998</v>
      </c>
      <c r="AY78" s="2">
        <v>2.5093000000000001</v>
      </c>
      <c r="AZ78" s="1">
        <v>2.5318999999999998</v>
      </c>
    </row>
    <row r="79" spans="15:55" x14ac:dyDescent="0.2">
      <c r="R79" s="2">
        <v>3.1071</v>
      </c>
      <c r="S79" s="1">
        <v>3.0949</v>
      </c>
      <c r="T79" s="1">
        <v>3.1038000000000001</v>
      </c>
      <c r="U79" s="2">
        <v>3.1046</v>
      </c>
      <c r="V79" s="1">
        <v>3.0903999999999998</v>
      </c>
      <c r="W79" s="1">
        <v>3.0865999999999998</v>
      </c>
      <c r="X79" s="1">
        <v>3.0874999999999999</v>
      </c>
      <c r="Y79" s="1">
        <v>3.0935000000000001</v>
      </c>
      <c r="Z79" s="1">
        <v>3.0769000000000002</v>
      </c>
      <c r="AH79" s="1">
        <v>2.5369999999999999</v>
      </c>
      <c r="AI79" s="1">
        <v>2.5369000000000002</v>
      </c>
      <c r="AL79" s="1">
        <v>2.5162</v>
      </c>
      <c r="AM79" s="1">
        <v>2.5234999999999999</v>
      </c>
      <c r="AN79" s="1">
        <v>2.5089999999999999</v>
      </c>
      <c r="AO79" s="2">
        <v>2.5160999999999998</v>
      </c>
      <c r="AR79" s="1">
        <v>2.5163000000000002</v>
      </c>
      <c r="AS79" s="1">
        <v>2.5101</v>
      </c>
      <c r="AU79" s="1">
        <v>2.5154999999999998</v>
      </c>
      <c r="AV79" s="1">
        <v>2.5165999999999999</v>
      </c>
      <c r="AY79" s="1">
        <v>2.5101</v>
      </c>
      <c r="AZ79" s="1">
        <v>2.5323000000000002</v>
      </c>
    </row>
    <row r="80" spans="15:55" x14ac:dyDescent="0.2">
      <c r="R80" s="2">
        <v>3.1071</v>
      </c>
      <c r="S80" s="1">
        <v>3.0949</v>
      </c>
      <c r="T80" s="1">
        <v>3.1042000000000001</v>
      </c>
      <c r="U80" s="1">
        <v>3.1049000000000002</v>
      </c>
      <c r="V80" s="1">
        <v>3.0905999999999998</v>
      </c>
      <c r="W80" s="1">
        <v>3.0865999999999998</v>
      </c>
      <c r="X80" s="1">
        <v>3.0880999999999998</v>
      </c>
      <c r="Y80" s="1">
        <v>3.0935000000000001</v>
      </c>
      <c r="Z80" s="1">
        <v>3.0771999999999999</v>
      </c>
      <c r="AH80" s="1">
        <v>2.5390000000000001</v>
      </c>
      <c r="AI80" s="1">
        <v>2.5381999999999998</v>
      </c>
      <c r="AL80" s="1">
        <v>2.5162</v>
      </c>
      <c r="AM80" s="1">
        <v>2.5244</v>
      </c>
      <c r="AN80" s="2">
        <v>2.5095000000000001</v>
      </c>
      <c r="AO80" s="1">
        <v>2.5160999999999998</v>
      </c>
      <c r="AR80" s="1">
        <v>2.5186000000000002</v>
      </c>
      <c r="AS80" s="1">
        <v>2.5105</v>
      </c>
      <c r="AU80" s="1">
        <v>2.5158999999999998</v>
      </c>
      <c r="AV80" s="1">
        <v>2.5171000000000001</v>
      </c>
      <c r="AY80" s="1">
        <v>2.5101</v>
      </c>
    </row>
    <row r="81" spans="18:51" x14ac:dyDescent="0.2">
      <c r="R81" s="1">
        <v>3.1073</v>
      </c>
      <c r="S81" s="1">
        <v>3.0952999999999999</v>
      </c>
      <c r="T81" s="1">
        <v>3.1052</v>
      </c>
      <c r="U81" s="1">
        <v>3.1053999999999999</v>
      </c>
      <c r="V81" s="1">
        <v>3.0914000000000001</v>
      </c>
      <c r="W81" s="1">
        <v>3.0886</v>
      </c>
      <c r="X81" s="1">
        <v>3.0880999999999998</v>
      </c>
      <c r="Y81" s="1">
        <v>3.0935000000000001</v>
      </c>
      <c r="Z81" s="1">
        <v>3.0771999999999999</v>
      </c>
      <c r="AH81" s="1">
        <v>2.5390000000000001</v>
      </c>
      <c r="AI81" s="1">
        <v>2.5392999999999999</v>
      </c>
      <c r="AL81" s="2">
        <v>2.5163000000000002</v>
      </c>
      <c r="AM81" s="1">
        <v>2.5284</v>
      </c>
      <c r="AN81" s="1">
        <v>2.5108000000000001</v>
      </c>
      <c r="AO81" s="1">
        <v>2.5160999999999998</v>
      </c>
      <c r="AR81" s="1">
        <v>2.5186000000000002</v>
      </c>
      <c r="AS81" s="1">
        <v>2.5116000000000001</v>
      </c>
      <c r="AU81" s="1">
        <v>2.5158999999999998</v>
      </c>
      <c r="AV81" s="2">
        <v>2.5173999999999999</v>
      </c>
      <c r="AY81" s="1">
        <v>2.5106000000000002</v>
      </c>
    </row>
    <row r="82" spans="18:51" x14ac:dyDescent="0.2">
      <c r="R82" s="1">
        <v>3.1074000000000002</v>
      </c>
      <c r="S82" s="1">
        <v>3.0952999999999999</v>
      </c>
      <c r="T82" s="1">
        <v>3.1052</v>
      </c>
      <c r="U82" s="1">
        <v>3.1055000000000001</v>
      </c>
      <c r="V82" s="1">
        <v>3.0918999999999999</v>
      </c>
      <c r="W82" s="1">
        <v>3.0918000000000001</v>
      </c>
      <c r="X82" s="1">
        <v>3.0893999999999999</v>
      </c>
      <c r="Y82" s="1">
        <v>3.0937000000000001</v>
      </c>
      <c r="Z82" s="1">
        <v>3.0771999999999999</v>
      </c>
      <c r="AH82" s="2">
        <v>2.5430999999999999</v>
      </c>
      <c r="AI82" s="1">
        <v>2.5394000000000001</v>
      </c>
      <c r="AL82" s="1">
        <v>2.5163000000000002</v>
      </c>
      <c r="AM82" s="1">
        <v>2.5446</v>
      </c>
      <c r="AN82" s="1">
        <v>2.5114999999999998</v>
      </c>
      <c r="AO82" s="1">
        <v>2.5175000000000001</v>
      </c>
      <c r="AR82" s="1">
        <v>2.5202</v>
      </c>
      <c r="AS82" s="1">
        <v>2.5116000000000001</v>
      </c>
      <c r="AU82" s="1">
        <v>2.5179</v>
      </c>
      <c r="AV82" s="1">
        <v>2.5175999999999998</v>
      </c>
      <c r="AY82" s="1">
        <v>2.5112000000000001</v>
      </c>
    </row>
    <row r="83" spans="18:51" x14ac:dyDescent="0.2">
      <c r="R83" s="1">
        <v>3.1074000000000002</v>
      </c>
      <c r="S83" s="1">
        <v>3.0956000000000001</v>
      </c>
      <c r="T83" s="1">
        <v>3.1055000000000001</v>
      </c>
      <c r="U83" s="1">
        <v>3.1057000000000001</v>
      </c>
      <c r="V83" s="1">
        <v>3.0918999999999999</v>
      </c>
      <c r="W83" s="1">
        <v>3.0918000000000001</v>
      </c>
      <c r="X83" s="1">
        <v>3.09</v>
      </c>
      <c r="Y83" s="2">
        <v>3.0937000000000001</v>
      </c>
      <c r="Z83" s="1">
        <v>3.0773999999999999</v>
      </c>
      <c r="AH83" s="1">
        <v>2.5493000000000001</v>
      </c>
      <c r="AI83" s="1">
        <v>2.5398000000000001</v>
      </c>
      <c r="AL83" s="1">
        <v>2.5173999999999999</v>
      </c>
      <c r="AN83" s="1">
        <v>2.5137999999999998</v>
      </c>
      <c r="AO83" s="1">
        <v>2.5177999999999998</v>
      </c>
      <c r="AR83" s="1">
        <v>2.5219999999999998</v>
      </c>
      <c r="AS83" s="1">
        <v>2.5118999999999998</v>
      </c>
      <c r="AU83" s="1">
        <v>2.5192000000000001</v>
      </c>
      <c r="AV83" s="1">
        <v>2.5282</v>
      </c>
      <c r="AY83" s="1">
        <v>2.5137</v>
      </c>
    </row>
    <row r="84" spans="18:51" x14ac:dyDescent="0.2">
      <c r="R84" s="1">
        <v>3.1105</v>
      </c>
      <c r="S84" s="1">
        <v>3.0969000000000002</v>
      </c>
      <c r="T84" s="1">
        <v>3.1055000000000001</v>
      </c>
      <c r="U84" s="1">
        <v>3.1057000000000001</v>
      </c>
      <c r="V84" s="1">
        <v>3.0920999999999998</v>
      </c>
      <c r="W84" s="1">
        <v>3.0918000000000001</v>
      </c>
      <c r="X84" s="1">
        <v>3.09</v>
      </c>
      <c r="Y84" s="1">
        <v>3.0939000000000001</v>
      </c>
      <c r="Z84" s="2">
        <v>3.0775000000000001</v>
      </c>
      <c r="AH84" s="1">
        <v>2.5522999999999998</v>
      </c>
      <c r="AI84" s="1">
        <v>2.5398999999999998</v>
      </c>
      <c r="AL84" s="1">
        <v>2.5175999999999998</v>
      </c>
      <c r="AN84" s="1">
        <v>2.5142000000000002</v>
      </c>
      <c r="AO84" s="1">
        <v>2.5181</v>
      </c>
      <c r="AR84" s="1">
        <v>2.5228999999999999</v>
      </c>
      <c r="AS84" s="1">
        <v>2.5124</v>
      </c>
      <c r="AU84" s="1">
        <v>2.5204</v>
      </c>
      <c r="AV84" s="2">
        <v>2.5400999999999998</v>
      </c>
      <c r="AY84" s="1">
        <v>2.5139</v>
      </c>
    </row>
    <row r="85" spans="18:51" x14ac:dyDescent="0.2">
      <c r="R85" s="1">
        <v>3.1107999999999998</v>
      </c>
      <c r="S85" s="1">
        <v>3.0969000000000002</v>
      </c>
      <c r="T85" s="1">
        <v>3.1057000000000001</v>
      </c>
      <c r="U85" s="1">
        <v>3.1061000000000001</v>
      </c>
      <c r="V85" s="1">
        <v>3.0922000000000001</v>
      </c>
      <c r="W85" s="1">
        <v>3.0931000000000002</v>
      </c>
      <c r="X85" s="1">
        <v>3.0901000000000001</v>
      </c>
      <c r="Y85" s="1">
        <v>3.0939000000000001</v>
      </c>
      <c r="Z85" s="1">
        <v>3.0775999999999999</v>
      </c>
      <c r="AH85" s="1">
        <v>2.5522999999999998</v>
      </c>
      <c r="AI85" s="1">
        <v>2.5425</v>
      </c>
      <c r="AL85" s="1">
        <v>2.52</v>
      </c>
      <c r="AN85" s="2">
        <v>2.5144000000000002</v>
      </c>
      <c r="AO85" s="1">
        <v>2.5182000000000002</v>
      </c>
      <c r="AR85" s="1">
        <v>2.5230000000000001</v>
      </c>
      <c r="AS85" s="1">
        <v>2.5125000000000002</v>
      </c>
      <c r="AU85" s="1">
        <v>2.5213000000000001</v>
      </c>
      <c r="AV85" s="1">
        <v>2.5602999999999998</v>
      </c>
      <c r="AY85" s="1">
        <v>2.5165000000000002</v>
      </c>
    </row>
    <row r="86" spans="18:51" x14ac:dyDescent="0.2">
      <c r="R86" s="1">
        <v>3.1114999999999999</v>
      </c>
      <c r="S86" s="1">
        <v>3.0994999999999999</v>
      </c>
      <c r="T86" s="1">
        <v>3.1101999999999999</v>
      </c>
      <c r="U86" s="1">
        <v>3.1143999999999998</v>
      </c>
      <c r="V86" s="1">
        <v>3.0929000000000002</v>
      </c>
      <c r="W86" s="1">
        <v>3.0941000000000001</v>
      </c>
      <c r="X86" s="1">
        <v>3.0905</v>
      </c>
      <c r="Y86" s="1">
        <v>3.0943000000000001</v>
      </c>
      <c r="Z86" s="1">
        <v>3.0775999999999999</v>
      </c>
      <c r="AH86" s="1">
        <v>2.5527000000000002</v>
      </c>
      <c r="AI86" s="1">
        <v>2.5497999999999998</v>
      </c>
      <c r="AL86" s="1">
        <v>2.5200999999999998</v>
      </c>
      <c r="AN86" s="1">
        <v>2.5144000000000002</v>
      </c>
      <c r="AO86" s="1">
        <v>2.5188999999999999</v>
      </c>
      <c r="AR86" s="1">
        <v>2.5242</v>
      </c>
      <c r="AS86" s="1">
        <v>2.5131999999999999</v>
      </c>
      <c r="AY86" s="1">
        <v>2.5165999999999999</v>
      </c>
    </row>
    <row r="87" spans="18:51" x14ac:dyDescent="0.2">
      <c r="R87" s="1">
        <v>3.1114999999999999</v>
      </c>
      <c r="S87" s="1">
        <v>3.0994999999999999</v>
      </c>
      <c r="T87" s="1">
        <v>3.1101999999999999</v>
      </c>
      <c r="U87" s="1">
        <v>3.1143999999999998</v>
      </c>
      <c r="V87" s="1">
        <v>3.0939999999999999</v>
      </c>
      <c r="W87" s="1">
        <v>3.0945</v>
      </c>
      <c r="X87" s="1">
        <v>3.0912999999999999</v>
      </c>
      <c r="Y87" s="2">
        <v>3.0945</v>
      </c>
      <c r="Z87" s="1">
        <v>3.0775999999999999</v>
      </c>
      <c r="AH87" s="1">
        <v>2.5527000000000002</v>
      </c>
      <c r="AL87" s="1">
        <v>2.5232999999999999</v>
      </c>
      <c r="AN87" s="1">
        <v>2.5175999999999998</v>
      </c>
      <c r="AO87" s="1">
        <v>2.5274999999999999</v>
      </c>
      <c r="AR87" s="1">
        <v>2.5249999999999999</v>
      </c>
      <c r="AS87" s="1">
        <v>2.5139</v>
      </c>
      <c r="AY87" s="1">
        <v>2.5184000000000002</v>
      </c>
    </row>
    <row r="88" spans="18:51" x14ac:dyDescent="0.2">
      <c r="R88" s="1">
        <v>3.1154000000000002</v>
      </c>
      <c r="S88" s="1">
        <v>3.0996000000000001</v>
      </c>
      <c r="T88" s="1">
        <v>3.1103999999999998</v>
      </c>
      <c r="U88" s="1">
        <v>3.1145999999999998</v>
      </c>
      <c r="V88" s="1">
        <v>3.0941999999999998</v>
      </c>
      <c r="W88" s="1">
        <v>3.0945</v>
      </c>
      <c r="X88" s="1">
        <v>3.0912999999999999</v>
      </c>
      <c r="Y88" s="2">
        <v>3.0945</v>
      </c>
      <c r="Z88" s="1">
        <v>3.0775999999999999</v>
      </c>
      <c r="AH88" s="1">
        <v>2.5558000000000001</v>
      </c>
      <c r="AL88" s="1">
        <v>2.5335000000000001</v>
      </c>
      <c r="AN88" s="1">
        <v>2.5181</v>
      </c>
      <c r="AO88" s="1">
        <v>2.5274999999999999</v>
      </c>
      <c r="AR88" s="2">
        <v>2.5249999999999999</v>
      </c>
      <c r="AS88" s="1">
        <v>2.5144000000000002</v>
      </c>
      <c r="AY88" s="2">
        <v>2.5196999999999998</v>
      </c>
    </row>
    <row r="89" spans="18:51" x14ac:dyDescent="0.2">
      <c r="R89" s="1">
        <v>3.1162000000000001</v>
      </c>
      <c r="S89" s="1">
        <v>3.0996000000000001</v>
      </c>
      <c r="T89" s="1">
        <v>3.1103999999999998</v>
      </c>
      <c r="U89" s="1">
        <v>3.1147999999999998</v>
      </c>
      <c r="V89" s="1">
        <v>3.0941999999999998</v>
      </c>
      <c r="W89" s="1">
        <v>3.0964</v>
      </c>
      <c r="X89" s="1">
        <v>3.0916000000000001</v>
      </c>
      <c r="Y89" s="1">
        <v>3.0949</v>
      </c>
      <c r="Z89" s="1">
        <v>3.0777999999999999</v>
      </c>
      <c r="AH89" s="1">
        <v>2.5558999999999998</v>
      </c>
      <c r="AL89" s="2">
        <v>2.5345</v>
      </c>
      <c r="AN89" s="1">
        <v>2.5182000000000002</v>
      </c>
      <c r="AO89" s="1">
        <v>2.5276999999999998</v>
      </c>
      <c r="AR89" s="1">
        <v>2.5394999999999999</v>
      </c>
      <c r="AS89" s="2">
        <v>2.5145</v>
      </c>
      <c r="AY89" s="1">
        <v>2.5219</v>
      </c>
    </row>
    <row r="90" spans="18:51" x14ac:dyDescent="0.2">
      <c r="R90" s="1">
        <v>3.1162000000000001</v>
      </c>
      <c r="S90" s="1">
        <v>3.0996000000000001</v>
      </c>
      <c r="T90" s="1">
        <v>3.1204999999999998</v>
      </c>
      <c r="U90" s="1">
        <v>3.1147999999999998</v>
      </c>
      <c r="V90" s="1">
        <v>3.0952999999999999</v>
      </c>
      <c r="W90" s="1">
        <v>3.0964</v>
      </c>
      <c r="X90" s="1">
        <v>3.0916000000000001</v>
      </c>
      <c r="Y90" s="1">
        <v>3.0949</v>
      </c>
      <c r="Z90" s="1">
        <v>3.0781000000000001</v>
      </c>
      <c r="AH90" s="1">
        <v>2.5598000000000001</v>
      </c>
      <c r="AL90" s="1">
        <v>2.5491000000000001</v>
      </c>
      <c r="AN90" s="1">
        <v>2.5207999999999999</v>
      </c>
      <c r="AO90" s="1">
        <v>2.5316999999999998</v>
      </c>
      <c r="AR90" s="1">
        <v>2.5457999999999998</v>
      </c>
      <c r="AS90" s="1">
        <v>2.5148000000000001</v>
      </c>
      <c r="AY90" s="1">
        <v>2.5221</v>
      </c>
    </row>
    <row r="91" spans="18:51" x14ac:dyDescent="0.2">
      <c r="R91" s="1">
        <v>3.1164999999999998</v>
      </c>
      <c r="S91" s="1">
        <v>3.0996999999999999</v>
      </c>
      <c r="T91" s="1">
        <v>3.1204999999999998</v>
      </c>
      <c r="U91" s="1">
        <v>3.1177999999999999</v>
      </c>
      <c r="V91" s="1">
        <v>3.0960000000000001</v>
      </c>
      <c r="W91" s="1">
        <v>3.0964</v>
      </c>
      <c r="X91" s="1">
        <v>3.0916999999999999</v>
      </c>
      <c r="Y91" s="1">
        <v>3.0964999999999998</v>
      </c>
      <c r="Z91" s="1">
        <v>3.0781000000000001</v>
      </c>
      <c r="AH91" s="1">
        <v>2.5609000000000002</v>
      </c>
      <c r="AL91" s="1">
        <v>2.5528</v>
      </c>
      <c r="AN91" s="1">
        <v>2.5207999999999999</v>
      </c>
      <c r="AO91" s="1">
        <v>2.5335000000000001</v>
      </c>
      <c r="AS91" s="2">
        <v>2.5148999999999999</v>
      </c>
      <c r="AY91" s="1">
        <v>2.5234000000000001</v>
      </c>
    </row>
    <row r="92" spans="18:51" x14ac:dyDescent="0.2">
      <c r="R92" s="1">
        <v>3.1164999999999998</v>
      </c>
      <c r="S92" s="1">
        <v>3.1</v>
      </c>
      <c r="T92" s="1">
        <v>3.1242999999999999</v>
      </c>
      <c r="U92" s="1">
        <v>3.1185</v>
      </c>
      <c r="V92" s="1">
        <v>3.0960000000000001</v>
      </c>
      <c r="W92" s="1">
        <v>3.0969000000000002</v>
      </c>
      <c r="X92" s="1">
        <v>3.0916999999999999</v>
      </c>
      <c r="Y92" s="1">
        <v>3.0966999999999998</v>
      </c>
      <c r="Z92" s="1">
        <v>3.0794999999999999</v>
      </c>
      <c r="AN92" s="1">
        <v>2.5209999999999999</v>
      </c>
      <c r="AO92" s="1">
        <v>2.5539999999999998</v>
      </c>
      <c r="AS92" s="1">
        <v>2.5150999999999999</v>
      </c>
      <c r="AY92" s="1">
        <v>2.5236000000000001</v>
      </c>
    </row>
    <row r="93" spans="18:51" x14ac:dyDescent="0.2">
      <c r="R93" s="1">
        <v>3.1200999999999999</v>
      </c>
      <c r="S93" s="1">
        <v>3.1</v>
      </c>
      <c r="T93" s="1">
        <v>3.133</v>
      </c>
      <c r="U93" s="1">
        <v>3.1185</v>
      </c>
      <c r="V93" s="2">
        <v>3.0964999999999998</v>
      </c>
      <c r="W93" s="1">
        <v>3.1006</v>
      </c>
      <c r="X93" s="1">
        <v>3.093</v>
      </c>
      <c r="Y93" s="1">
        <v>3.0966999999999998</v>
      </c>
      <c r="Z93" s="1">
        <v>3.0796999999999999</v>
      </c>
      <c r="AN93" s="1">
        <v>2.5209999999999999</v>
      </c>
      <c r="AO93" s="1">
        <v>2.5558000000000001</v>
      </c>
      <c r="AS93" s="1">
        <v>2.5152999999999999</v>
      </c>
      <c r="AY93" s="1">
        <v>2.5274000000000001</v>
      </c>
    </row>
    <row r="94" spans="18:51" x14ac:dyDescent="0.2">
      <c r="R94" s="1">
        <v>3.1214</v>
      </c>
      <c r="S94" s="1">
        <v>3.1000999999999999</v>
      </c>
      <c r="T94" s="1">
        <v>3.133</v>
      </c>
      <c r="U94" s="1">
        <v>3.1193</v>
      </c>
      <c r="V94" s="2">
        <v>3.0964999999999998</v>
      </c>
      <c r="W94" s="1">
        <v>3.1006</v>
      </c>
      <c r="X94" s="1">
        <v>3.0935000000000001</v>
      </c>
      <c r="Y94" s="1">
        <v>3.0975000000000001</v>
      </c>
      <c r="Z94" s="1">
        <v>3.0796999999999999</v>
      </c>
      <c r="AN94" s="2">
        <v>2.5358000000000001</v>
      </c>
      <c r="AO94" s="2">
        <v>2.5558000000000001</v>
      </c>
      <c r="AS94" s="1">
        <v>2.5152999999999999</v>
      </c>
      <c r="AY94" s="1">
        <v>2.5276000000000001</v>
      </c>
    </row>
    <row r="95" spans="18:51" x14ac:dyDescent="0.2">
      <c r="R95" s="1">
        <v>3.1214</v>
      </c>
      <c r="S95" s="1">
        <v>3.1000999999999999</v>
      </c>
      <c r="T95" s="1">
        <v>3.1331000000000002</v>
      </c>
      <c r="U95" s="1">
        <v>3.1193</v>
      </c>
      <c r="V95" s="1">
        <v>3.0966999999999998</v>
      </c>
      <c r="W95" s="1">
        <v>3.1009000000000002</v>
      </c>
      <c r="X95" s="1">
        <v>3.0945</v>
      </c>
      <c r="Y95" s="1">
        <v>3.0994999999999999</v>
      </c>
      <c r="Z95" s="1">
        <v>3.08</v>
      </c>
      <c r="AN95" s="1">
        <v>2.5562999999999998</v>
      </c>
      <c r="AO95" s="1">
        <v>2.5604</v>
      </c>
      <c r="AS95" s="1">
        <v>2.5152999999999999</v>
      </c>
      <c r="AY95" s="1">
        <v>2.5287000000000002</v>
      </c>
    </row>
    <row r="96" spans="18:51" x14ac:dyDescent="0.2">
      <c r="R96" s="1">
        <v>3.1255999999999999</v>
      </c>
      <c r="S96" s="1">
        <v>3.1002000000000001</v>
      </c>
      <c r="T96" s="1">
        <v>3.1333000000000002</v>
      </c>
      <c r="U96" s="1">
        <v>3.1194000000000002</v>
      </c>
      <c r="V96" s="1">
        <v>3.097</v>
      </c>
      <c r="W96" s="1">
        <v>3.1015000000000001</v>
      </c>
      <c r="X96" s="1">
        <v>3.0945</v>
      </c>
      <c r="Y96" s="1">
        <v>3.0994999999999999</v>
      </c>
      <c r="Z96" s="1">
        <v>3.08</v>
      </c>
      <c r="AS96" s="1">
        <v>2.5162</v>
      </c>
      <c r="AY96" s="1">
        <v>2.5306000000000002</v>
      </c>
    </row>
    <row r="97" spans="18:51" x14ac:dyDescent="0.2">
      <c r="R97" s="1">
        <v>3.1255999999999999</v>
      </c>
      <c r="S97" s="1">
        <v>3.1006</v>
      </c>
      <c r="T97" s="1">
        <v>3.1333000000000002</v>
      </c>
      <c r="U97" s="1">
        <v>3.1194000000000002</v>
      </c>
      <c r="V97" s="1">
        <v>3.097</v>
      </c>
      <c r="W97" s="1">
        <v>3.1015000000000001</v>
      </c>
      <c r="X97" s="1">
        <v>3.0951</v>
      </c>
      <c r="Y97" s="1">
        <v>3.0994999999999999</v>
      </c>
      <c r="Z97" s="1">
        <v>3.08</v>
      </c>
      <c r="AS97" s="1">
        <v>2.5167000000000002</v>
      </c>
      <c r="AY97" s="1">
        <v>2.5371999999999999</v>
      </c>
    </row>
    <row r="98" spans="18:51" x14ac:dyDescent="0.2">
      <c r="R98" s="1">
        <v>3.1295999999999999</v>
      </c>
      <c r="S98" s="2">
        <v>3.1008</v>
      </c>
      <c r="T98" s="1">
        <v>3.1337999999999999</v>
      </c>
      <c r="U98" s="1">
        <v>3.1273</v>
      </c>
      <c r="V98" s="1">
        <v>3.097</v>
      </c>
      <c r="W98" s="1">
        <v>3.1017000000000001</v>
      </c>
      <c r="X98" s="1">
        <v>3.0952000000000002</v>
      </c>
      <c r="Y98" s="1">
        <v>3.0994999999999999</v>
      </c>
      <c r="Z98" s="1">
        <v>3.08</v>
      </c>
      <c r="AS98" s="1">
        <v>2.5167999999999999</v>
      </c>
      <c r="AY98" s="1">
        <v>2.5375000000000001</v>
      </c>
    </row>
    <row r="99" spans="18:51" x14ac:dyDescent="0.2">
      <c r="R99" s="1">
        <v>3.1343999999999999</v>
      </c>
      <c r="S99" s="1">
        <v>3.1011000000000002</v>
      </c>
      <c r="T99" s="1">
        <v>3.1337999999999999</v>
      </c>
      <c r="U99" s="1">
        <v>3.1273</v>
      </c>
      <c r="V99" s="1">
        <v>3.0971000000000002</v>
      </c>
      <c r="W99" s="1">
        <v>3.1023000000000001</v>
      </c>
      <c r="X99" s="1">
        <v>3.0954000000000002</v>
      </c>
      <c r="Y99" s="2">
        <v>3.0996999999999999</v>
      </c>
      <c r="Z99" s="1">
        <v>3.0800999999999998</v>
      </c>
      <c r="AS99" s="1">
        <v>2.5213999999999999</v>
      </c>
      <c r="AY99" s="1">
        <v>2.5377999999999998</v>
      </c>
    </row>
    <row r="100" spans="18:51" x14ac:dyDescent="0.2">
      <c r="R100" s="1">
        <v>3.1343999999999999</v>
      </c>
      <c r="S100" s="2">
        <v>3.1013999999999999</v>
      </c>
      <c r="T100" s="1">
        <v>3.1368999999999998</v>
      </c>
      <c r="U100" s="1">
        <v>3.1295999999999999</v>
      </c>
      <c r="V100" s="1">
        <v>3.0971000000000002</v>
      </c>
      <c r="W100" s="2">
        <v>3.1023999999999998</v>
      </c>
      <c r="X100" s="1">
        <v>3.0954000000000002</v>
      </c>
      <c r="Y100" s="2">
        <v>3.0996999999999999</v>
      </c>
      <c r="Z100" s="1">
        <v>3.0800999999999998</v>
      </c>
      <c r="AS100" s="1">
        <v>2.5217000000000001</v>
      </c>
      <c r="AY100" s="1">
        <v>2.5384000000000002</v>
      </c>
    </row>
    <row r="101" spans="18:51" x14ac:dyDescent="0.2">
      <c r="R101" s="1">
        <v>3.1360999999999999</v>
      </c>
      <c r="S101" s="1">
        <v>3.1023999999999998</v>
      </c>
      <c r="T101" s="1">
        <v>3.1368999999999998</v>
      </c>
      <c r="U101" s="1">
        <v>3.1374</v>
      </c>
      <c r="V101" s="1">
        <v>3.0973000000000002</v>
      </c>
      <c r="W101" s="2">
        <v>3.1023999999999998</v>
      </c>
      <c r="X101" s="1">
        <v>3.0962999999999998</v>
      </c>
      <c r="Y101" s="2">
        <v>3.1009000000000002</v>
      </c>
      <c r="Z101" s="1">
        <v>3.0804999999999998</v>
      </c>
      <c r="AS101" s="1">
        <v>2.5225</v>
      </c>
      <c r="AY101" s="2">
        <v>2.5543</v>
      </c>
    </row>
    <row r="102" spans="18:51" x14ac:dyDescent="0.2">
      <c r="R102" s="1">
        <v>3.1360999999999999</v>
      </c>
      <c r="S102" s="2">
        <v>3.1023999999999998</v>
      </c>
      <c r="T102" s="1">
        <v>3.1385000000000001</v>
      </c>
      <c r="U102" s="1">
        <v>3.1374</v>
      </c>
      <c r="V102" s="1">
        <v>3.0973000000000002</v>
      </c>
      <c r="W102" s="1">
        <v>3.1025</v>
      </c>
      <c r="X102" s="1">
        <v>3.0962999999999998</v>
      </c>
      <c r="Y102" s="1">
        <v>3.1011000000000002</v>
      </c>
      <c r="Z102" s="1">
        <v>3.0809000000000002</v>
      </c>
      <c r="AS102" s="2">
        <v>2.5234000000000001</v>
      </c>
    </row>
    <row r="103" spans="18:51" x14ac:dyDescent="0.2">
      <c r="R103" s="2">
        <v>3.1362999999999999</v>
      </c>
      <c r="S103" s="1">
        <v>3.1027</v>
      </c>
      <c r="T103" s="1">
        <v>3.1436999999999999</v>
      </c>
      <c r="U103" s="1">
        <v>3.1395</v>
      </c>
      <c r="V103" s="1">
        <v>3.0979000000000001</v>
      </c>
      <c r="W103" s="1">
        <v>3.1025</v>
      </c>
      <c r="X103" s="1">
        <v>3.0964</v>
      </c>
      <c r="Y103" s="1">
        <v>3.1011000000000002</v>
      </c>
      <c r="Z103" s="1">
        <v>3.0809000000000002</v>
      </c>
      <c r="AS103" s="1">
        <v>2.5405000000000002</v>
      </c>
    </row>
    <row r="104" spans="18:51" x14ac:dyDescent="0.2">
      <c r="R104" s="1">
        <v>3.1364000000000001</v>
      </c>
      <c r="S104" s="1">
        <v>3.1027</v>
      </c>
      <c r="T104" s="1">
        <v>3.1436999999999999</v>
      </c>
      <c r="V104" s="1">
        <v>3.0979000000000001</v>
      </c>
      <c r="W104" s="1">
        <v>3.1027999999999998</v>
      </c>
      <c r="X104" s="1">
        <v>3.097</v>
      </c>
      <c r="Y104" s="1">
        <v>3.1011000000000002</v>
      </c>
      <c r="Z104" s="1">
        <v>3.0811999999999999</v>
      </c>
    </row>
    <row r="105" spans="18:51" x14ac:dyDescent="0.2">
      <c r="R105" s="1">
        <v>3.1364000000000001</v>
      </c>
      <c r="S105" s="1">
        <v>3.1027999999999998</v>
      </c>
      <c r="T105" s="1">
        <v>3.1453000000000002</v>
      </c>
      <c r="V105" s="1">
        <v>3.0988000000000002</v>
      </c>
      <c r="W105" s="1">
        <v>3.1027999999999998</v>
      </c>
      <c r="X105" s="1">
        <v>3.0973999999999999</v>
      </c>
      <c r="Y105" s="1">
        <v>3.1030000000000002</v>
      </c>
      <c r="Z105" s="1">
        <v>3.0811999999999999</v>
      </c>
    </row>
    <row r="106" spans="18:51" x14ac:dyDescent="0.2">
      <c r="R106" s="1">
        <v>3.1461999999999999</v>
      </c>
      <c r="S106" s="1">
        <v>3.1044999999999998</v>
      </c>
      <c r="T106" s="2">
        <v>3.1469</v>
      </c>
      <c r="V106" s="1">
        <v>3.0991</v>
      </c>
      <c r="W106" s="1">
        <v>3.1030000000000002</v>
      </c>
      <c r="X106" s="1">
        <v>3.0973999999999999</v>
      </c>
      <c r="Y106" s="1">
        <v>3.1049000000000002</v>
      </c>
      <c r="Z106" s="1">
        <v>3.0811999999999999</v>
      </c>
    </row>
    <row r="107" spans="18:51" x14ac:dyDescent="0.2">
      <c r="R107" s="1">
        <v>3.1465000000000001</v>
      </c>
      <c r="S107" s="1">
        <v>3.1055000000000001</v>
      </c>
      <c r="V107" s="1">
        <v>3.0998999999999999</v>
      </c>
      <c r="W107" s="1">
        <v>3.1030000000000002</v>
      </c>
      <c r="X107" s="1">
        <v>3.0977000000000001</v>
      </c>
      <c r="Y107" s="1">
        <v>3.1049000000000002</v>
      </c>
      <c r="Z107" s="1">
        <v>3.0813999999999999</v>
      </c>
    </row>
    <row r="108" spans="18:51" x14ac:dyDescent="0.2">
      <c r="R108" s="1">
        <v>3.1465000000000001</v>
      </c>
      <c r="S108" s="1">
        <v>3.1063000000000001</v>
      </c>
      <c r="V108" s="1">
        <v>3.0998999999999999</v>
      </c>
      <c r="W108" s="1">
        <v>3.1044</v>
      </c>
      <c r="X108" s="1">
        <v>3.0977000000000001</v>
      </c>
      <c r="Y108" s="1">
        <v>3.1074000000000002</v>
      </c>
      <c r="Z108" s="1">
        <v>3.0813999999999999</v>
      </c>
    </row>
    <row r="109" spans="18:51" x14ac:dyDescent="0.2">
      <c r="R109" s="1">
        <v>3.1465000000000001</v>
      </c>
      <c r="S109" s="1">
        <v>3.1063000000000001</v>
      </c>
      <c r="V109" s="1">
        <v>3.101</v>
      </c>
      <c r="W109" s="1">
        <v>3.1044</v>
      </c>
      <c r="X109" s="1">
        <v>3.0983000000000001</v>
      </c>
      <c r="Y109" s="1">
        <v>3.1074000000000002</v>
      </c>
      <c r="Z109" s="1">
        <v>3.0815000000000001</v>
      </c>
    </row>
    <row r="110" spans="18:51" x14ac:dyDescent="0.2">
      <c r="R110" s="1">
        <v>3.1513</v>
      </c>
      <c r="S110" s="1">
        <v>3.1067</v>
      </c>
      <c r="V110" s="1">
        <v>3.1017000000000001</v>
      </c>
      <c r="W110" s="1">
        <v>3.1088</v>
      </c>
      <c r="X110" s="1">
        <v>3.0994000000000002</v>
      </c>
      <c r="Y110" s="1">
        <v>3.1076999999999999</v>
      </c>
      <c r="Z110" s="1">
        <v>3.0815000000000001</v>
      </c>
    </row>
    <row r="111" spans="18:51" x14ac:dyDescent="0.2">
      <c r="R111" s="1">
        <v>3.1513</v>
      </c>
      <c r="S111" s="1">
        <v>3.1067999999999998</v>
      </c>
      <c r="V111" s="1">
        <v>3.1044</v>
      </c>
      <c r="W111" s="1">
        <v>3.1122999999999998</v>
      </c>
      <c r="X111" s="1">
        <v>3.1004999999999998</v>
      </c>
      <c r="Y111" s="1">
        <v>3.1076999999999999</v>
      </c>
      <c r="Z111" s="1">
        <v>3.0819999999999999</v>
      </c>
    </row>
    <row r="112" spans="18:51" x14ac:dyDescent="0.2">
      <c r="R112" s="1">
        <v>3.1518999999999999</v>
      </c>
      <c r="S112" s="1">
        <v>3.1067999999999998</v>
      </c>
      <c r="V112" s="2">
        <v>3.1046</v>
      </c>
      <c r="W112" s="1">
        <v>3.1126999999999998</v>
      </c>
      <c r="X112" s="1">
        <v>3.1004999999999998</v>
      </c>
      <c r="Y112" s="2">
        <v>3.1078000000000001</v>
      </c>
      <c r="Z112" s="1">
        <v>3.0821000000000001</v>
      </c>
    </row>
    <row r="113" spans="18:26" x14ac:dyDescent="0.2">
      <c r="R113" s="1">
        <v>3.1518999999999999</v>
      </c>
      <c r="S113" s="1">
        <v>3.1067999999999998</v>
      </c>
      <c r="V113" s="1">
        <v>3.1046</v>
      </c>
      <c r="W113" s="1">
        <v>3.1126999999999998</v>
      </c>
      <c r="X113" s="1">
        <v>3.1006999999999998</v>
      </c>
      <c r="Y113" s="1">
        <v>3.1089000000000002</v>
      </c>
      <c r="Z113" s="1">
        <v>3.0838999999999999</v>
      </c>
    </row>
    <row r="114" spans="18:26" x14ac:dyDescent="0.2">
      <c r="R114" s="1">
        <v>3.1524000000000001</v>
      </c>
      <c r="S114" s="1">
        <v>3.1067999999999998</v>
      </c>
      <c r="V114" s="1">
        <v>3.1046</v>
      </c>
      <c r="W114" s="1">
        <v>3.1126999999999998</v>
      </c>
      <c r="X114" s="1">
        <v>3.1006999999999998</v>
      </c>
      <c r="Y114" s="1">
        <v>3.1095000000000002</v>
      </c>
      <c r="Z114" s="1">
        <v>3.0838999999999999</v>
      </c>
    </row>
    <row r="115" spans="18:26" x14ac:dyDescent="0.2">
      <c r="R115" s="1">
        <v>3.1524000000000001</v>
      </c>
      <c r="S115" s="1">
        <v>3.1069</v>
      </c>
      <c r="V115" s="1">
        <v>3.1046</v>
      </c>
      <c r="W115" s="1">
        <v>3.1128</v>
      </c>
      <c r="X115" s="1">
        <v>3.1027999999999998</v>
      </c>
      <c r="Y115" s="1">
        <v>3.1095000000000002</v>
      </c>
      <c r="Z115" s="1">
        <v>3.0838999999999999</v>
      </c>
    </row>
    <row r="116" spans="18:26" x14ac:dyDescent="0.2">
      <c r="S116" s="1">
        <v>3.1101000000000001</v>
      </c>
      <c r="V116" s="1">
        <v>3.105</v>
      </c>
      <c r="W116" s="1">
        <v>3.1128</v>
      </c>
      <c r="X116" s="1">
        <v>3.1027999999999998</v>
      </c>
      <c r="Y116" s="1">
        <v>3.1097999999999999</v>
      </c>
      <c r="Z116" s="1">
        <v>3.085</v>
      </c>
    </row>
    <row r="117" spans="18:26" x14ac:dyDescent="0.2">
      <c r="S117" s="1">
        <v>3.1101000000000001</v>
      </c>
      <c r="V117" s="1">
        <v>3.1055999999999999</v>
      </c>
      <c r="W117" s="1">
        <v>3.1131000000000002</v>
      </c>
      <c r="X117" s="1">
        <v>3.1027999999999998</v>
      </c>
      <c r="Y117" s="1">
        <v>3.1097999999999999</v>
      </c>
      <c r="Z117" s="1">
        <v>3.085</v>
      </c>
    </row>
    <row r="118" spans="18:26" x14ac:dyDescent="0.2">
      <c r="S118" s="1">
        <v>3.1101000000000001</v>
      </c>
      <c r="V118" s="1">
        <v>3.1055999999999999</v>
      </c>
      <c r="W118" s="1">
        <v>3.1131000000000002</v>
      </c>
      <c r="X118" s="1">
        <v>3.1027999999999998</v>
      </c>
      <c r="Y118" s="1">
        <v>3.11</v>
      </c>
      <c r="Z118" s="1">
        <v>3.0861999999999998</v>
      </c>
    </row>
    <row r="119" spans="18:26" x14ac:dyDescent="0.2">
      <c r="S119" s="1">
        <v>3.1101000000000001</v>
      </c>
      <c r="V119" s="1">
        <v>3.1055999999999999</v>
      </c>
      <c r="W119" s="1">
        <v>3.1133000000000002</v>
      </c>
      <c r="X119" s="1">
        <v>3.1032999999999999</v>
      </c>
      <c r="Y119" s="1">
        <v>3.11</v>
      </c>
      <c r="Z119" s="1">
        <v>3.0863</v>
      </c>
    </row>
    <row r="120" spans="18:26" x14ac:dyDescent="0.2">
      <c r="S120" s="1">
        <v>3.1101999999999999</v>
      </c>
      <c r="V120" s="1">
        <v>3.1071</v>
      </c>
      <c r="W120" s="1">
        <v>3.1185999999999998</v>
      </c>
      <c r="X120" s="1">
        <v>3.1034000000000002</v>
      </c>
      <c r="Y120" s="1">
        <v>3.1111</v>
      </c>
      <c r="Z120" s="1">
        <v>3.0863</v>
      </c>
    </row>
    <row r="121" spans="18:26" x14ac:dyDescent="0.2">
      <c r="S121" s="1">
        <v>3.1110000000000002</v>
      </c>
      <c r="V121" s="1">
        <v>3.1071</v>
      </c>
      <c r="W121" s="1">
        <v>3.1185999999999998</v>
      </c>
      <c r="X121" s="1">
        <v>3.1078000000000001</v>
      </c>
      <c r="Y121" s="1">
        <v>3.1111</v>
      </c>
      <c r="Z121" s="1">
        <v>3.0868000000000002</v>
      </c>
    </row>
    <row r="122" spans="18:26" x14ac:dyDescent="0.2">
      <c r="S122" s="1">
        <v>3.1110000000000002</v>
      </c>
      <c r="V122" s="1">
        <v>3.1074999999999999</v>
      </c>
      <c r="W122" s="1">
        <v>3.1208999999999998</v>
      </c>
      <c r="X122" s="1">
        <v>3.1078000000000001</v>
      </c>
      <c r="Y122" s="1">
        <v>3.1114000000000002</v>
      </c>
      <c r="Z122" s="1">
        <v>3.0868000000000002</v>
      </c>
    </row>
    <row r="123" spans="18:26" x14ac:dyDescent="0.2">
      <c r="S123" s="1">
        <v>3.1150000000000002</v>
      </c>
      <c r="V123" s="1">
        <v>3.1074999999999999</v>
      </c>
      <c r="W123" s="1">
        <v>3.1213000000000002</v>
      </c>
      <c r="X123" s="1">
        <v>3.1078000000000001</v>
      </c>
      <c r="Y123" s="1">
        <v>3.1114999999999999</v>
      </c>
      <c r="Z123" s="1">
        <v>3.0869</v>
      </c>
    </row>
    <row r="124" spans="18:26" x14ac:dyDescent="0.2">
      <c r="S124" s="1">
        <v>3.1150000000000002</v>
      </c>
      <c r="V124" s="1">
        <v>3.1113</v>
      </c>
      <c r="W124" s="1">
        <v>3.1219999999999999</v>
      </c>
      <c r="X124" s="1">
        <v>3.1078000000000001</v>
      </c>
      <c r="Y124" s="1">
        <v>3.1114999999999999</v>
      </c>
      <c r="Z124" s="1">
        <v>3.0869</v>
      </c>
    </row>
    <row r="125" spans="18:26" x14ac:dyDescent="0.2">
      <c r="S125" s="1">
        <v>3.1156000000000001</v>
      </c>
      <c r="V125" s="1">
        <v>3.1113</v>
      </c>
      <c r="W125" s="1">
        <v>3.1219999999999999</v>
      </c>
      <c r="X125" s="1">
        <v>3.1078999999999999</v>
      </c>
      <c r="Y125" s="1">
        <v>3.1124999999999998</v>
      </c>
      <c r="Z125" s="1">
        <v>3.0874999999999999</v>
      </c>
    </row>
    <row r="126" spans="18:26" x14ac:dyDescent="0.2">
      <c r="S126" s="1">
        <v>3.1156000000000001</v>
      </c>
      <c r="V126" s="1">
        <v>3.1114000000000002</v>
      </c>
      <c r="W126" s="1">
        <v>3.1219999999999999</v>
      </c>
      <c r="X126" s="1">
        <v>3.1078999999999999</v>
      </c>
      <c r="Y126" s="1">
        <v>3.1156999999999999</v>
      </c>
      <c r="Z126" s="1">
        <v>3.0880999999999998</v>
      </c>
    </row>
    <row r="127" spans="18:26" x14ac:dyDescent="0.2">
      <c r="S127" s="1">
        <v>3.1156000000000001</v>
      </c>
      <c r="V127" s="1">
        <v>3.1118000000000001</v>
      </c>
      <c r="W127" s="1">
        <v>3.1223999999999998</v>
      </c>
      <c r="X127" s="1">
        <v>3.1080999999999999</v>
      </c>
      <c r="Y127" s="1">
        <v>3.1156999999999999</v>
      </c>
      <c r="Z127" s="1">
        <v>3.0880999999999998</v>
      </c>
    </row>
    <row r="128" spans="18:26" x14ac:dyDescent="0.2">
      <c r="S128" s="1">
        <v>3.1164000000000001</v>
      </c>
      <c r="V128" s="1">
        <v>3.1131000000000002</v>
      </c>
      <c r="W128" s="1">
        <v>3.1269</v>
      </c>
      <c r="X128" s="1">
        <v>3.1086999999999998</v>
      </c>
      <c r="Y128" s="1">
        <v>3.1179999999999999</v>
      </c>
      <c r="Z128" s="1">
        <v>3.0884999999999998</v>
      </c>
    </row>
    <row r="129" spans="19:26" x14ac:dyDescent="0.2">
      <c r="S129" s="1">
        <v>3.1177000000000001</v>
      </c>
      <c r="V129" s="1">
        <v>3.1132</v>
      </c>
      <c r="W129" s="1">
        <v>3.1276000000000002</v>
      </c>
      <c r="X129" s="1">
        <v>3.109</v>
      </c>
      <c r="Y129" s="1">
        <v>3.1181000000000001</v>
      </c>
      <c r="Z129" s="1">
        <v>3.0884999999999998</v>
      </c>
    </row>
    <row r="130" spans="19:26" x14ac:dyDescent="0.2">
      <c r="S130" s="1">
        <v>3.1181000000000001</v>
      </c>
      <c r="V130" s="1">
        <v>3.1132</v>
      </c>
      <c r="W130" s="1">
        <v>3.1276000000000002</v>
      </c>
      <c r="X130" s="1">
        <v>3.1093000000000002</v>
      </c>
      <c r="Y130" s="1">
        <v>3.1181000000000001</v>
      </c>
      <c r="Z130" s="1">
        <v>3.0889000000000002</v>
      </c>
    </row>
    <row r="131" spans="19:26" x14ac:dyDescent="0.2">
      <c r="S131" s="1">
        <v>3.1181000000000001</v>
      </c>
      <c r="V131" s="1">
        <v>3.1135999999999999</v>
      </c>
      <c r="W131" s="1">
        <v>3.141</v>
      </c>
      <c r="X131" s="1">
        <v>3.1099000000000001</v>
      </c>
      <c r="Y131" s="1">
        <v>3.12</v>
      </c>
      <c r="Z131" s="1">
        <v>3.0889000000000002</v>
      </c>
    </row>
    <row r="132" spans="19:26" x14ac:dyDescent="0.2">
      <c r="S132" s="1">
        <v>3.1183000000000001</v>
      </c>
      <c r="V132" s="1">
        <v>3.1137000000000001</v>
      </c>
      <c r="W132" s="1">
        <v>3.1534</v>
      </c>
      <c r="X132" s="1">
        <v>3.1120999999999999</v>
      </c>
      <c r="Y132" s="1">
        <v>3.1204000000000001</v>
      </c>
      <c r="Z132" s="1">
        <v>3.0895999999999999</v>
      </c>
    </row>
    <row r="133" spans="19:26" x14ac:dyDescent="0.2">
      <c r="S133" s="1">
        <v>3.1200999999999999</v>
      </c>
      <c r="V133" s="1">
        <v>3.1137000000000001</v>
      </c>
      <c r="W133" s="1">
        <v>3.1534</v>
      </c>
      <c r="X133" s="1">
        <v>3.1141999999999999</v>
      </c>
      <c r="Y133" s="1">
        <v>3.1208</v>
      </c>
      <c r="Z133" s="1">
        <v>3.0899000000000001</v>
      </c>
    </row>
    <row r="134" spans="19:26" x14ac:dyDescent="0.2">
      <c r="S134" s="1">
        <v>3.1200999999999999</v>
      </c>
      <c r="V134" s="1">
        <v>3.1137000000000001</v>
      </c>
      <c r="W134" s="1">
        <v>3.1536</v>
      </c>
      <c r="X134" s="1">
        <v>3.1149</v>
      </c>
      <c r="Y134" s="1">
        <v>3.1214</v>
      </c>
      <c r="Z134" s="1">
        <v>3.0899000000000001</v>
      </c>
    </row>
    <row r="135" spans="19:26" x14ac:dyDescent="0.2">
      <c r="S135" s="1">
        <v>3.1221000000000001</v>
      </c>
      <c r="V135" s="1">
        <v>3.1139000000000001</v>
      </c>
      <c r="X135" s="1">
        <v>3.1150000000000002</v>
      </c>
      <c r="Y135" s="1">
        <v>3.1219999999999999</v>
      </c>
      <c r="Z135" s="1">
        <v>3.0903999999999998</v>
      </c>
    </row>
    <row r="136" spans="19:26" x14ac:dyDescent="0.2">
      <c r="S136" s="1">
        <v>3.1221000000000001</v>
      </c>
      <c r="V136" s="1">
        <v>3.1139000000000001</v>
      </c>
      <c r="X136" s="1">
        <v>3.1150000000000002</v>
      </c>
      <c r="Y136" s="1">
        <v>3.1230000000000002</v>
      </c>
      <c r="Z136" s="1">
        <v>3.0903999999999998</v>
      </c>
    </row>
    <row r="137" spans="19:26" x14ac:dyDescent="0.2">
      <c r="S137" s="1">
        <v>3.1227999999999998</v>
      </c>
      <c r="V137" s="1">
        <v>3.1139000000000001</v>
      </c>
      <c r="X137" s="1">
        <v>3.1151</v>
      </c>
      <c r="Y137" s="1">
        <v>3.1230000000000002</v>
      </c>
      <c r="Z137" s="1">
        <v>3.0905</v>
      </c>
    </row>
    <row r="138" spans="19:26" x14ac:dyDescent="0.2">
      <c r="S138" s="1">
        <v>3.1230000000000002</v>
      </c>
      <c r="V138" s="1">
        <v>3.1153</v>
      </c>
      <c r="X138" s="1">
        <v>3.1156999999999999</v>
      </c>
      <c r="Y138" s="1">
        <v>3.1231</v>
      </c>
      <c r="Z138" s="2">
        <v>3.0905</v>
      </c>
    </row>
    <row r="139" spans="19:26" x14ac:dyDescent="0.2">
      <c r="S139" s="1">
        <v>3.1230000000000002</v>
      </c>
      <c r="V139" s="1">
        <v>3.1154000000000002</v>
      </c>
      <c r="X139" s="1">
        <v>3.1160999999999999</v>
      </c>
      <c r="Y139" s="1">
        <v>3.1240999999999999</v>
      </c>
      <c r="Z139" s="1">
        <v>3.0911</v>
      </c>
    </row>
    <row r="140" spans="19:26" x14ac:dyDescent="0.2">
      <c r="S140" s="1">
        <v>3.1238000000000001</v>
      </c>
      <c r="V140" s="1">
        <v>3.1158000000000001</v>
      </c>
      <c r="X140" s="1">
        <v>3.1160999999999999</v>
      </c>
      <c r="Y140" s="1">
        <v>3.1274000000000002</v>
      </c>
      <c r="Z140" s="1">
        <v>3.0914000000000001</v>
      </c>
    </row>
    <row r="141" spans="19:26" x14ac:dyDescent="0.2">
      <c r="S141" s="1">
        <v>3.1238000000000001</v>
      </c>
      <c r="V141" s="1">
        <v>3.1158000000000001</v>
      </c>
      <c r="X141" s="1">
        <v>3.1171000000000002</v>
      </c>
      <c r="Y141" s="1">
        <v>3.1276000000000002</v>
      </c>
      <c r="Z141" s="1">
        <v>3.0914000000000001</v>
      </c>
    </row>
    <row r="142" spans="19:26" x14ac:dyDescent="0.2">
      <c r="S142" s="1">
        <v>3.1265000000000001</v>
      </c>
      <c r="V142" s="1">
        <v>3.1162000000000001</v>
      </c>
      <c r="X142" s="1">
        <v>3.1173000000000002</v>
      </c>
      <c r="Y142" s="1">
        <v>3.1276000000000002</v>
      </c>
      <c r="Z142" s="1">
        <v>3.0924</v>
      </c>
    </row>
    <row r="143" spans="19:26" x14ac:dyDescent="0.2">
      <c r="S143" s="1">
        <v>3.1265000000000001</v>
      </c>
      <c r="V143" s="1">
        <v>3.1168</v>
      </c>
      <c r="X143" s="1">
        <v>3.1173000000000002</v>
      </c>
      <c r="Y143" s="2">
        <v>3.1284999999999998</v>
      </c>
      <c r="Z143" s="1">
        <v>3.0926999999999998</v>
      </c>
    </row>
    <row r="144" spans="19:26" x14ac:dyDescent="0.2">
      <c r="S144" s="1">
        <v>3.1299000000000001</v>
      </c>
      <c r="V144" s="1">
        <v>3.1171000000000002</v>
      </c>
      <c r="X144" s="1">
        <v>3.1175999999999999</v>
      </c>
      <c r="Y144" s="1">
        <v>3.1318000000000001</v>
      </c>
      <c r="Z144" s="1">
        <v>3.0933000000000002</v>
      </c>
    </row>
    <row r="145" spans="19:26" x14ac:dyDescent="0.2">
      <c r="S145" s="1">
        <v>3.1299000000000001</v>
      </c>
      <c r="V145" s="1">
        <v>3.1171000000000002</v>
      </c>
      <c r="X145" s="1">
        <v>3.1177999999999999</v>
      </c>
      <c r="Y145" s="1">
        <v>3.1318000000000001</v>
      </c>
      <c r="Z145" s="1">
        <v>3.0933000000000002</v>
      </c>
    </row>
    <row r="146" spans="19:26" x14ac:dyDescent="0.2">
      <c r="S146" s="1">
        <v>3.1322999999999999</v>
      </c>
      <c r="V146" s="1">
        <v>3.1175999999999999</v>
      </c>
      <c r="X146" s="1">
        <v>3.1179000000000001</v>
      </c>
      <c r="Y146" s="1">
        <v>3.1320999999999999</v>
      </c>
      <c r="Z146" s="1">
        <v>3.0933000000000002</v>
      </c>
    </row>
    <row r="147" spans="19:26" x14ac:dyDescent="0.2">
      <c r="S147" s="1">
        <v>3.1324000000000001</v>
      </c>
      <c r="V147" s="1">
        <v>3.1191</v>
      </c>
      <c r="X147" s="1">
        <v>3.1179000000000001</v>
      </c>
      <c r="Y147" s="1">
        <v>3.1328</v>
      </c>
      <c r="Z147" s="1">
        <v>3.0933000000000002</v>
      </c>
    </row>
    <row r="148" spans="19:26" x14ac:dyDescent="0.2">
      <c r="S148" s="1">
        <v>3.1324000000000001</v>
      </c>
      <c r="V148" s="1">
        <v>3.1191</v>
      </c>
      <c r="X148" s="1">
        <v>3.1183000000000001</v>
      </c>
      <c r="Y148" s="1">
        <v>3.1328</v>
      </c>
      <c r="Z148" s="1">
        <v>3.0945999999999998</v>
      </c>
    </row>
    <row r="149" spans="19:26" x14ac:dyDescent="0.2">
      <c r="S149" s="1">
        <v>3.1324999999999998</v>
      </c>
      <c r="V149" s="1">
        <v>3.1193</v>
      </c>
      <c r="X149" s="1">
        <v>3.1183000000000001</v>
      </c>
      <c r="Y149" s="2">
        <v>3.1332</v>
      </c>
      <c r="Z149" s="1">
        <v>3.0945999999999998</v>
      </c>
    </row>
    <row r="150" spans="19:26" x14ac:dyDescent="0.2">
      <c r="S150" s="1">
        <v>3.1328</v>
      </c>
      <c r="V150" s="1">
        <v>3.1193</v>
      </c>
      <c r="X150" s="1">
        <v>3.1215999999999999</v>
      </c>
      <c r="Y150" s="2">
        <v>3.1332</v>
      </c>
      <c r="Z150" s="1">
        <v>3.0956999999999999</v>
      </c>
    </row>
    <row r="151" spans="19:26" x14ac:dyDescent="0.2">
      <c r="S151" s="1">
        <v>3.1333000000000002</v>
      </c>
      <c r="V151" s="1">
        <v>3.1193</v>
      </c>
      <c r="X151" s="1">
        <v>3.1221999999999999</v>
      </c>
      <c r="Y151" s="1">
        <v>3.1368</v>
      </c>
      <c r="Z151" s="1">
        <v>3.0964999999999998</v>
      </c>
    </row>
    <row r="152" spans="19:26" x14ac:dyDescent="0.2">
      <c r="S152" s="1">
        <v>3.137</v>
      </c>
      <c r="V152" s="1">
        <v>3.1217000000000001</v>
      </c>
      <c r="X152" s="1">
        <v>3.1221999999999999</v>
      </c>
      <c r="Y152" s="1">
        <v>3.1368</v>
      </c>
      <c r="Z152" s="1">
        <v>3.0969000000000002</v>
      </c>
    </row>
    <row r="153" spans="19:26" x14ac:dyDescent="0.2">
      <c r="S153" s="1">
        <v>3.1377000000000002</v>
      </c>
      <c r="V153" s="1">
        <v>3.1217000000000001</v>
      </c>
      <c r="X153" s="1">
        <v>3.1232000000000002</v>
      </c>
      <c r="Y153" s="1">
        <v>3.1377000000000002</v>
      </c>
      <c r="Z153" s="1">
        <v>3.0969000000000002</v>
      </c>
    </row>
    <row r="154" spans="19:26" x14ac:dyDescent="0.2">
      <c r="S154" s="1">
        <v>3.1377000000000002</v>
      </c>
      <c r="V154" s="1">
        <v>3.1225999999999998</v>
      </c>
      <c r="X154" s="1">
        <v>3.1234999999999999</v>
      </c>
      <c r="Y154" s="1">
        <v>3.1377000000000002</v>
      </c>
      <c r="Z154" s="2">
        <v>3.0972</v>
      </c>
    </row>
    <row r="155" spans="19:26" x14ac:dyDescent="0.2">
      <c r="S155" s="1">
        <v>3.1383000000000001</v>
      </c>
      <c r="V155" s="1">
        <v>3.1244999999999998</v>
      </c>
      <c r="X155" s="1">
        <v>3.1234999999999999</v>
      </c>
      <c r="Y155" s="1">
        <v>3.1419000000000001</v>
      </c>
      <c r="Z155" s="1">
        <v>3.0981000000000001</v>
      </c>
    </row>
    <row r="156" spans="19:26" x14ac:dyDescent="0.2">
      <c r="S156" s="1">
        <v>3.1507999999999998</v>
      </c>
      <c r="V156" s="1">
        <v>3.1244999999999998</v>
      </c>
      <c r="X156" s="1">
        <v>3.1248999999999998</v>
      </c>
      <c r="Y156" s="1">
        <v>3.1423000000000001</v>
      </c>
      <c r="Z156" s="1">
        <v>3.1009000000000002</v>
      </c>
    </row>
    <row r="157" spans="19:26" x14ac:dyDescent="0.2">
      <c r="S157" s="1">
        <v>3.1507999999999998</v>
      </c>
      <c r="V157" s="1">
        <v>3.1295000000000002</v>
      </c>
      <c r="X157" s="1">
        <v>3.1255000000000002</v>
      </c>
      <c r="Y157" s="1">
        <v>3.1423000000000001</v>
      </c>
      <c r="Z157" s="1">
        <v>3.1011000000000002</v>
      </c>
    </row>
    <row r="158" spans="19:26" x14ac:dyDescent="0.2">
      <c r="S158" s="1">
        <v>3.1663000000000001</v>
      </c>
      <c r="V158" s="1">
        <v>3.13</v>
      </c>
      <c r="X158" s="1">
        <v>3.1307</v>
      </c>
      <c r="Y158" s="1">
        <v>3.1585999999999999</v>
      </c>
      <c r="Z158" s="1">
        <v>3.1011000000000002</v>
      </c>
    </row>
    <row r="159" spans="19:26" x14ac:dyDescent="0.2">
      <c r="S159" s="1">
        <v>3.1663000000000001</v>
      </c>
      <c r="V159" s="2">
        <v>3.1301000000000001</v>
      </c>
      <c r="X159" s="1">
        <v>3.1307</v>
      </c>
      <c r="Z159" s="1">
        <v>3.1015000000000001</v>
      </c>
    </row>
    <row r="160" spans="19:26" x14ac:dyDescent="0.2">
      <c r="V160" s="2">
        <v>3.1301000000000001</v>
      </c>
      <c r="X160" s="1">
        <v>3.1324000000000001</v>
      </c>
      <c r="Z160" s="1">
        <v>3.1019999999999999</v>
      </c>
    </row>
    <row r="161" spans="22:26" x14ac:dyDescent="0.2">
      <c r="V161" s="1">
        <v>3.1309999999999998</v>
      </c>
      <c r="X161" s="1">
        <v>3.1326000000000001</v>
      </c>
      <c r="Z161" s="1">
        <v>3.1019999999999999</v>
      </c>
    </row>
    <row r="162" spans="22:26" x14ac:dyDescent="0.2">
      <c r="V162" s="1">
        <v>3.1309999999999998</v>
      </c>
      <c r="X162" s="2">
        <v>3.1415000000000002</v>
      </c>
      <c r="Z162" s="1">
        <v>3.1019999999999999</v>
      </c>
    </row>
    <row r="163" spans="22:26" x14ac:dyDescent="0.2">
      <c r="V163" s="1">
        <v>3.1312000000000002</v>
      </c>
      <c r="X163" s="2">
        <v>3.1522999999999999</v>
      </c>
      <c r="Z163" s="1">
        <v>3.1021999999999998</v>
      </c>
    </row>
    <row r="164" spans="22:26" x14ac:dyDescent="0.2">
      <c r="V164" s="1">
        <v>3.1646000000000001</v>
      </c>
      <c r="X164" s="2">
        <v>3.1522999999999999</v>
      </c>
      <c r="Z164" s="1">
        <v>3.1021999999999998</v>
      </c>
    </row>
    <row r="165" spans="22:26" x14ac:dyDescent="0.2">
      <c r="V165" s="1">
        <v>3.1661000000000001</v>
      </c>
      <c r="Z165" s="1">
        <v>3.1027</v>
      </c>
    </row>
    <row r="166" spans="22:26" x14ac:dyDescent="0.2">
      <c r="V166" s="1">
        <v>3.1663000000000001</v>
      </c>
      <c r="Z166" s="1">
        <v>3.1029</v>
      </c>
    </row>
    <row r="167" spans="22:26" x14ac:dyDescent="0.2">
      <c r="V167" s="1">
        <v>3.1663999999999999</v>
      </c>
      <c r="Z167" s="1">
        <v>3.1029</v>
      </c>
    </row>
    <row r="168" spans="22:26" x14ac:dyDescent="0.2">
      <c r="Z168" s="1">
        <v>3.1029</v>
      </c>
    </row>
    <row r="169" spans="22:26" x14ac:dyDescent="0.2">
      <c r="Z169" s="1">
        <v>3.1029</v>
      </c>
    </row>
    <row r="170" spans="22:26" x14ac:dyDescent="0.2">
      <c r="Z170" s="1">
        <v>3.1034000000000002</v>
      </c>
    </row>
    <row r="171" spans="22:26" x14ac:dyDescent="0.2">
      <c r="Z171" s="1">
        <v>3.1034000000000002</v>
      </c>
    </row>
    <row r="172" spans="22:26" x14ac:dyDescent="0.2">
      <c r="Z172" s="1">
        <v>3.1038999999999999</v>
      </c>
    </row>
    <row r="173" spans="22:26" x14ac:dyDescent="0.2">
      <c r="Z173" s="1">
        <v>3.1038999999999999</v>
      </c>
    </row>
    <row r="174" spans="22:26" x14ac:dyDescent="0.2">
      <c r="Z174" s="1">
        <v>3.1040999999999999</v>
      </c>
    </row>
    <row r="175" spans="22:26" x14ac:dyDescent="0.2">
      <c r="Z175" s="1">
        <v>3.1040999999999999</v>
      </c>
    </row>
    <row r="176" spans="22:26" x14ac:dyDescent="0.2">
      <c r="Z176" s="1">
        <v>3.1048</v>
      </c>
    </row>
    <row r="177" spans="26:26" x14ac:dyDescent="0.2">
      <c r="Z177" s="1">
        <v>3.1049000000000002</v>
      </c>
    </row>
    <row r="178" spans="26:26" x14ac:dyDescent="0.2">
      <c r="Z178" s="1">
        <v>3.1051000000000002</v>
      </c>
    </row>
    <row r="179" spans="26:26" x14ac:dyDescent="0.2">
      <c r="Z179" s="1">
        <v>3.1051000000000002</v>
      </c>
    </row>
    <row r="180" spans="26:26" x14ac:dyDescent="0.2">
      <c r="Z180" s="1">
        <v>3.1052</v>
      </c>
    </row>
    <row r="181" spans="26:26" x14ac:dyDescent="0.2">
      <c r="Z181" s="1">
        <v>3.1063000000000001</v>
      </c>
    </row>
    <row r="182" spans="26:26" x14ac:dyDescent="0.2">
      <c r="Z182" s="1">
        <v>3.1063000000000001</v>
      </c>
    </row>
    <row r="183" spans="26:26" x14ac:dyDescent="0.2">
      <c r="Z183" s="1">
        <v>3.1071</v>
      </c>
    </row>
    <row r="184" spans="26:26" x14ac:dyDescent="0.2">
      <c r="Z184" s="1">
        <v>3.1071</v>
      </c>
    </row>
    <row r="185" spans="26:26" x14ac:dyDescent="0.2">
      <c r="Z185" s="1">
        <v>3.1078000000000001</v>
      </c>
    </row>
    <row r="186" spans="26:26" x14ac:dyDescent="0.2">
      <c r="Z186" s="1">
        <v>3.1084000000000001</v>
      </c>
    </row>
    <row r="187" spans="26:26" x14ac:dyDescent="0.2">
      <c r="Z187" s="1">
        <v>3.1084000000000001</v>
      </c>
    </row>
    <row r="188" spans="26:26" x14ac:dyDescent="0.2">
      <c r="Z188" s="1">
        <v>3.1103999999999998</v>
      </c>
    </row>
    <row r="189" spans="26:26" x14ac:dyDescent="0.2">
      <c r="Z189" s="1">
        <v>3.1105999999999998</v>
      </c>
    </row>
    <row r="190" spans="26:26" x14ac:dyDescent="0.2">
      <c r="Z190" s="1">
        <v>3.1112000000000002</v>
      </c>
    </row>
    <row r="191" spans="26:26" x14ac:dyDescent="0.2">
      <c r="Z191" s="1">
        <v>3.1116000000000001</v>
      </c>
    </row>
    <row r="192" spans="26:26" x14ac:dyDescent="0.2">
      <c r="Z192" s="1">
        <v>3.1116000000000001</v>
      </c>
    </row>
    <row r="193" spans="26:26" x14ac:dyDescent="0.2">
      <c r="Z193" s="1">
        <v>3.1156000000000001</v>
      </c>
    </row>
    <row r="194" spans="26:26" x14ac:dyDescent="0.2">
      <c r="Z194" s="2">
        <v>3.1160000000000001</v>
      </c>
    </row>
    <row r="195" spans="26:26" x14ac:dyDescent="0.2">
      <c r="Z195" s="1">
        <v>3.1166</v>
      </c>
    </row>
    <row r="196" spans="26:26" x14ac:dyDescent="0.2">
      <c r="Z196" s="1">
        <v>3.1168</v>
      </c>
    </row>
    <row r="197" spans="26:26" x14ac:dyDescent="0.2">
      <c r="Z197" s="1">
        <v>3.1177000000000001</v>
      </c>
    </row>
    <row r="198" spans="26:26" x14ac:dyDescent="0.2">
      <c r="Z198" s="1">
        <v>3.1183999999999998</v>
      </c>
    </row>
    <row r="199" spans="26:26" x14ac:dyDescent="0.2">
      <c r="Z199" s="1">
        <v>3.1183999999999998</v>
      </c>
    </row>
    <row r="200" spans="26:26" x14ac:dyDescent="0.2">
      <c r="Z200" s="1">
        <v>3.1183999999999998</v>
      </c>
    </row>
    <row r="201" spans="26:26" x14ac:dyDescent="0.2">
      <c r="Z201" s="1">
        <v>3.1185</v>
      </c>
    </row>
    <row r="202" spans="26:26" x14ac:dyDescent="0.2">
      <c r="Z202" s="1">
        <v>3.1185</v>
      </c>
    </row>
    <row r="203" spans="26:26" x14ac:dyDescent="0.2">
      <c r="Z203" s="1">
        <v>3.1185999999999998</v>
      </c>
    </row>
    <row r="204" spans="26:26" x14ac:dyDescent="0.2">
      <c r="Z204" s="1">
        <v>3.1202999999999999</v>
      </c>
    </row>
    <row r="205" spans="26:26" x14ac:dyDescent="0.2">
      <c r="Z205" s="1">
        <v>3.1238000000000001</v>
      </c>
    </row>
    <row r="206" spans="26:26" x14ac:dyDescent="0.2">
      <c r="Z206" s="1">
        <v>3.1251000000000002</v>
      </c>
    </row>
    <row r="207" spans="26:26" x14ac:dyDescent="0.2">
      <c r="Z207" s="1">
        <v>3.1251000000000002</v>
      </c>
    </row>
    <row r="208" spans="26:26" x14ac:dyDescent="0.2">
      <c r="Z208" s="1">
        <v>3.1251000000000002</v>
      </c>
    </row>
    <row r="209" spans="26:26" x14ac:dyDescent="0.2">
      <c r="Z209" s="1">
        <v>3.1251000000000002</v>
      </c>
    </row>
    <row r="210" spans="26:26" x14ac:dyDescent="0.2">
      <c r="Z210" s="1">
        <v>3.1263000000000001</v>
      </c>
    </row>
    <row r="211" spans="26:26" x14ac:dyDescent="0.2">
      <c r="Z211" s="2">
        <v>3.1263000000000001</v>
      </c>
    </row>
    <row r="212" spans="26:26" x14ac:dyDescent="0.2">
      <c r="Z212" s="1">
        <v>3.1271</v>
      </c>
    </row>
    <row r="213" spans="26:26" x14ac:dyDescent="0.2">
      <c r="Z213" s="1">
        <v>3.1271</v>
      </c>
    </row>
    <row r="214" spans="26:26" x14ac:dyDescent="0.2">
      <c r="Z214" s="1">
        <v>3.1278999999999999</v>
      </c>
    </row>
    <row r="215" spans="26:26" x14ac:dyDescent="0.2">
      <c r="Z215" s="1">
        <v>3.1278999999999999</v>
      </c>
    </row>
    <row r="216" spans="26:26" x14ac:dyDescent="0.2">
      <c r="Z216" s="1">
        <v>3.1297000000000001</v>
      </c>
    </row>
    <row r="217" spans="26:26" x14ac:dyDescent="0.2">
      <c r="Z217" s="1">
        <v>3.1297000000000001</v>
      </c>
    </row>
    <row r="218" spans="26:26" x14ac:dyDescent="0.2">
      <c r="Z218" s="1">
        <v>3.1353</v>
      </c>
    </row>
    <row r="219" spans="26:26" x14ac:dyDescent="0.2">
      <c r="Z219" s="1">
        <v>3.137</v>
      </c>
    </row>
    <row r="220" spans="26:26" x14ac:dyDescent="0.2">
      <c r="Z220" s="1">
        <v>3.1392000000000002</v>
      </c>
    </row>
    <row r="221" spans="26:26" x14ac:dyDescent="0.2">
      <c r="Z221" s="1">
        <v>3.161</v>
      </c>
    </row>
    <row r="222" spans="26:26" x14ac:dyDescent="0.2">
      <c r="Z222" s="1">
        <v>3.1612</v>
      </c>
    </row>
  </sheetData>
  <mergeCells count="2">
    <mergeCell ref="BF1:BH1"/>
    <mergeCell ref="BF30:BH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2"/>
  <sheetViews>
    <sheetView workbookViewId="0">
      <selection activeCell="AB13" sqref="AB13"/>
    </sheetView>
  </sheetViews>
  <sheetFormatPr baseColWidth="10" defaultColWidth="8.83203125" defaultRowHeight="16" x14ac:dyDescent="0.2"/>
  <cols>
    <col min="5" max="5" width="11.1640625" customWidth="1"/>
    <col min="9" max="9" width="11.6640625" customWidth="1"/>
    <col min="13" max="13" width="11.1640625" customWidth="1"/>
    <col min="17" max="17" width="9" style="13"/>
    <col min="18" max="18" width="13.6640625" style="13" customWidth="1"/>
    <col min="19" max="22" width="12" style="13" customWidth="1"/>
    <col min="23" max="23" width="12.6640625" style="13" customWidth="1"/>
    <col min="24" max="26" width="9" style="13"/>
    <col min="29" max="29" width="9" style="13"/>
    <col min="30" max="31" width="11"/>
    <col min="32" max="32" width="9" style="13"/>
    <col min="33" max="33" width="34.33203125" customWidth="1"/>
    <col min="37" max="37" width="27.6640625" customWidth="1"/>
  </cols>
  <sheetData>
    <row r="1" spans="1:39" x14ac:dyDescent="0.2">
      <c r="A1" s="4" t="s">
        <v>2</v>
      </c>
      <c r="B1" s="4" t="s">
        <v>0</v>
      </c>
      <c r="C1" s="4" t="s">
        <v>1</v>
      </c>
      <c r="E1" s="12" t="s">
        <v>36</v>
      </c>
      <c r="I1" s="12" t="s">
        <v>35</v>
      </c>
      <c r="L1" t="s">
        <v>2</v>
      </c>
      <c r="M1" t="s">
        <v>39</v>
      </c>
      <c r="N1" t="s">
        <v>41</v>
      </c>
      <c r="O1" t="s">
        <v>40</v>
      </c>
      <c r="P1" t="s">
        <v>2</v>
      </c>
      <c r="R1" s="17" t="s">
        <v>53</v>
      </c>
      <c r="V1" s="17" t="s">
        <v>60</v>
      </c>
      <c r="AA1">
        <v>1971</v>
      </c>
      <c r="AB1">
        <v>1968</v>
      </c>
      <c r="AD1">
        <v>1985</v>
      </c>
      <c r="AE1">
        <v>1997</v>
      </c>
      <c r="AG1" s="37" t="s">
        <v>73</v>
      </c>
      <c r="AH1" s="38"/>
      <c r="AI1" s="39"/>
      <c r="AK1" s="37" t="s">
        <v>74</v>
      </c>
      <c r="AL1" s="38"/>
      <c r="AM1" s="39"/>
    </row>
    <row r="2" spans="1:39" x14ac:dyDescent="0.2">
      <c r="A2">
        <v>1950</v>
      </c>
      <c r="B2">
        <v>3.0880999999999998</v>
      </c>
      <c r="C2">
        <v>0</v>
      </c>
      <c r="E2" s="4" t="s">
        <v>2</v>
      </c>
      <c r="F2" s="4" t="s">
        <v>0</v>
      </c>
      <c r="G2" s="4" t="s">
        <v>1</v>
      </c>
      <c r="I2" s="4" t="s">
        <v>2</v>
      </c>
      <c r="J2" s="4" t="s">
        <v>0</v>
      </c>
      <c r="K2" s="4" t="s">
        <v>1</v>
      </c>
      <c r="L2">
        <v>1971</v>
      </c>
      <c r="M2" s="4" t="s">
        <v>37</v>
      </c>
      <c r="N2">
        <f>MAX(F3:F28)</f>
        <v>3.1069848484848492</v>
      </c>
      <c r="O2">
        <f>MAX(J3:J32)</f>
        <v>2.5245929577464792</v>
      </c>
      <c r="P2">
        <v>1985</v>
      </c>
      <c r="R2" s="13" t="s">
        <v>54</v>
      </c>
      <c r="S2" s="13">
        <v>1</v>
      </c>
      <c r="T2" s="13">
        <v>2</v>
      </c>
      <c r="V2" s="13" t="s">
        <v>54</v>
      </c>
      <c r="W2" s="13">
        <v>1</v>
      </c>
      <c r="X2" s="13">
        <v>2</v>
      </c>
      <c r="AA2" s="1">
        <v>3.0160999999999998</v>
      </c>
      <c r="AB2" s="1">
        <v>3.0131000000000001</v>
      </c>
      <c r="AD2" s="1">
        <v>2.4714999999999998</v>
      </c>
      <c r="AE2" s="1">
        <v>2.464</v>
      </c>
      <c r="AG2" s="28" t="s">
        <v>78</v>
      </c>
      <c r="AH2" s="48">
        <v>3.1069848484848492</v>
      </c>
      <c r="AI2" s="49"/>
      <c r="AJ2" s="31"/>
      <c r="AK2" s="37" t="s">
        <v>44</v>
      </c>
      <c r="AL2" s="38"/>
      <c r="AM2" s="39"/>
    </row>
    <row r="3" spans="1:39" x14ac:dyDescent="0.2">
      <c r="A3">
        <v>1956</v>
      </c>
      <c r="B3">
        <v>3.0882499999999999</v>
      </c>
      <c r="C3">
        <v>7.0710678118489955E-5</v>
      </c>
      <c r="E3">
        <v>1950</v>
      </c>
      <c r="F3">
        <v>3.0880999999999998</v>
      </c>
      <c r="G3">
        <v>0</v>
      </c>
      <c r="I3">
        <v>1982.5</v>
      </c>
      <c r="J3">
        <v>2.5149380952380951</v>
      </c>
      <c r="K3">
        <v>2.4397222714695944E-2</v>
      </c>
      <c r="L3">
        <v>1968</v>
      </c>
      <c r="M3" t="s">
        <v>38</v>
      </c>
      <c r="N3">
        <f>MIN(F3:F28)</f>
        <v>3.0706631578947379</v>
      </c>
      <c r="O3">
        <f>MIN(J3:J32)</f>
        <v>2.4923547619047621</v>
      </c>
      <c r="P3">
        <v>1997</v>
      </c>
      <c r="Q3" s="15"/>
      <c r="R3" s="13" t="s">
        <v>2</v>
      </c>
      <c r="S3" s="13">
        <v>1971</v>
      </c>
      <c r="T3" s="15">
        <v>1968</v>
      </c>
      <c r="U3" s="15"/>
      <c r="V3" s="13" t="s">
        <v>2</v>
      </c>
      <c r="W3" s="13">
        <v>1985</v>
      </c>
      <c r="X3" s="15">
        <v>1997</v>
      </c>
      <c r="Y3" s="15"/>
      <c r="Z3" s="15"/>
      <c r="AA3" s="1">
        <v>3.0160999999999998</v>
      </c>
      <c r="AB3" s="1">
        <v>3.0143</v>
      </c>
      <c r="AC3" s="16"/>
      <c r="AD3" s="1">
        <v>2.4863</v>
      </c>
      <c r="AE3" s="1">
        <v>2.4643999999999999</v>
      </c>
      <c r="AF3" s="15"/>
      <c r="AG3" s="28" t="s">
        <v>79</v>
      </c>
      <c r="AH3" s="47">
        <v>3.0706631578947379</v>
      </c>
      <c r="AI3" s="47"/>
      <c r="AJ3" s="31"/>
      <c r="AK3" s="29" t="s">
        <v>2</v>
      </c>
      <c r="AL3" s="29">
        <v>1985</v>
      </c>
      <c r="AM3" s="29">
        <v>1997</v>
      </c>
    </row>
    <row r="4" spans="1:39" x14ac:dyDescent="0.2">
      <c r="A4">
        <v>1959</v>
      </c>
      <c r="B4">
        <v>3.1056200000000005</v>
      </c>
      <c r="C4">
        <v>1.6789044046639532E-2</v>
      </c>
      <c r="E4">
        <v>1956</v>
      </c>
      <c r="F4">
        <v>3.0882499999999999</v>
      </c>
      <c r="G4">
        <v>7.0710678118489955E-5</v>
      </c>
      <c r="I4">
        <v>1983</v>
      </c>
      <c r="J4">
        <v>2.5188657534246577</v>
      </c>
      <c r="K4">
        <v>2.5262066529230041E-2</v>
      </c>
      <c r="M4" t="s">
        <v>42</v>
      </c>
      <c r="N4">
        <f>G17</f>
        <v>4.2905715030568899E-2</v>
      </c>
      <c r="O4">
        <f>K6</f>
        <v>1.9234086735671452E-2</v>
      </c>
      <c r="Q4" s="14"/>
      <c r="R4" s="15" t="s">
        <v>55</v>
      </c>
      <c r="S4" s="15">
        <v>3.1069848484848492</v>
      </c>
      <c r="T4" s="14">
        <v>3.0706631578947379</v>
      </c>
      <c r="U4" s="14"/>
      <c r="V4" s="15" t="s">
        <v>55</v>
      </c>
      <c r="W4" s="13">
        <v>2.5245929577464792</v>
      </c>
      <c r="X4" s="14">
        <v>2.4923547619047621</v>
      </c>
      <c r="Y4" s="14"/>
      <c r="Z4" s="14"/>
      <c r="AA4" s="1">
        <v>3.0186000000000002</v>
      </c>
      <c r="AB4" s="1">
        <v>3.0143</v>
      </c>
      <c r="AC4" s="16"/>
      <c r="AD4" s="1">
        <v>2.4872999999999998</v>
      </c>
      <c r="AE4" s="1">
        <v>2.4649000000000001</v>
      </c>
      <c r="AF4" s="14"/>
      <c r="AJ4" s="31"/>
      <c r="AK4" s="29" t="s">
        <v>0</v>
      </c>
      <c r="AL4" s="33">
        <v>2.5245929577464792</v>
      </c>
      <c r="AM4" s="33">
        <v>2.4923547619047621</v>
      </c>
    </row>
    <row r="5" spans="1:39" x14ac:dyDescent="0.2">
      <c r="A5">
        <v>1960</v>
      </c>
      <c r="B5">
        <v>3.0994000000000002</v>
      </c>
      <c r="C5">
        <v>0</v>
      </c>
      <c r="E5">
        <v>1959</v>
      </c>
      <c r="F5">
        <v>3.1056200000000005</v>
      </c>
      <c r="G5">
        <v>1.6789044046639532E-2</v>
      </c>
      <c r="I5">
        <v>1984</v>
      </c>
      <c r="J5">
        <v>2.5170068493150675</v>
      </c>
      <c r="K5">
        <v>2.0989331475029009E-2</v>
      </c>
      <c r="M5" t="s">
        <v>43</v>
      </c>
      <c r="N5">
        <f>G14</f>
        <v>2.8139776318908356E-2</v>
      </c>
      <c r="O5">
        <f>K18</f>
        <v>1.7272679716131896E-2</v>
      </c>
      <c r="Q5" s="14"/>
      <c r="R5" s="14" t="s">
        <v>56</v>
      </c>
      <c r="S5" s="13">
        <v>4.2905715030568899E-2</v>
      </c>
      <c r="T5">
        <v>2.8139776318908356E-2</v>
      </c>
      <c r="U5"/>
      <c r="V5" s="14" t="s">
        <v>56</v>
      </c>
      <c r="W5" s="13">
        <v>1.9234086735671452E-2</v>
      </c>
      <c r="X5" s="14">
        <v>1.7272679716131896E-2</v>
      </c>
      <c r="Y5" s="14"/>
      <c r="Z5" s="14"/>
      <c r="AA5" s="1">
        <v>3.0257000000000001</v>
      </c>
      <c r="AB5" s="1">
        <v>3.0371999999999999</v>
      </c>
      <c r="AC5" s="16"/>
      <c r="AD5" s="1">
        <v>2.4874999999999998</v>
      </c>
      <c r="AE5" s="1">
        <v>2.4651999999999998</v>
      </c>
      <c r="AF5" s="14"/>
      <c r="AG5" s="37" t="s">
        <v>73</v>
      </c>
      <c r="AH5" s="38"/>
      <c r="AI5" s="39"/>
      <c r="AJ5" s="31"/>
      <c r="AK5" s="29" t="s">
        <v>45</v>
      </c>
      <c r="AL5" s="33">
        <v>3.6995009255533251E-4</v>
      </c>
      <c r="AM5" s="33">
        <v>2.9834546457607427E-4</v>
      </c>
    </row>
    <row r="6" spans="1:39" x14ac:dyDescent="0.2">
      <c r="A6">
        <v>1961</v>
      </c>
      <c r="B6">
        <v>3.0956777777777784</v>
      </c>
      <c r="C6">
        <v>2.3030673990234063E-2</v>
      </c>
      <c r="E6">
        <v>1960</v>
      </c>
      <c r="F6">
        <v>3.0994000000000002</v>
      </c>
      <c r="G6">
        <v>0</v>
      </c>
      <c r="I6">
        <v>1985</v>
      </c>
      <c r="J6">
        <v>2.5245929577464792</v>
      </c>
      <c r="K6">
        <v>1.9234086735671452E-2</v>
      </c>
      <c r="Q6" s="14"/>
      <c r="R6" s="14" t="s">
        <v>58</v>
      </c>
      <c r="S6" s="13">
        <f>S5^2</f>
        <v>1.8409003822843859E-3</v>
      </c>
      <c r="T6">
        <f>T5^2</f>
        <v>7.9184701127819554E-4</v>
      </c>
      <c r="U6"/>
      <c r="V6" s="14" t="s">
        <v>58</v>
      </c>
      <c r="W6" s="13">
        <f>W5^2</f>
        <v>3.6995009255533251E-4</v>
      </c>
      <c r="X6" s="14">
        <f>X5^2</f>
        <v>2.9834546457607422E-4</v>
      </c>
      <c r="Y6" s="14"/>
      <c r="Z6" s="14"/>
      <c r="AA6" s="1">
        <v>3.0327000000000002</v>
      </c>
      <c r="AB6" s="1">
        <v>3.0371999999999999</v>
      </c>
      <c r="AC6" s="16"/>
      <c r="AD6" s="1">
        <v>2.4929999999999999</v>
      </c>
      <c r="AE6" s="1">
        <v>2.4661</v>
      </c>
      <c r="AF6" s="14"/>
      <c r="AG6" s="36" t="s">
        <v>44</v>
      </c>
      <c r="AH6" s="36"/>
      <c r="AI6" s="36"/>
      <c r="AJ6" s="31"/>
      <c r="AK6" s="29" t="s">
        <v>46</v>
      </c>
      <c r="AL6" s="30">
        <v>71</v>
      </c>
      <c r="AM6" s="30">
        <v>42</v>
      </c>
    </row>
    <row r="7" spans="1:39" x14ac:dyDescent="0.2">
      <c r="A7">
        <v>1962</v>
      </c>
      <c r="B7">
        <v>3.1034928571428573</v>
      </c>
      <c r="C7">
        <v>3.3303025140615734E-2</v>
      </c>
      <c r="E7">
        <v>1961</v>
      </c>
      <c r="F7">
        <v>3.0956777777777784</v>
      </c>
      <c r="G7">
        <v>2.3030673990234063E-2</v>
      </c>
      <c r="I7">
        <v>1986</v>
      </c>
      <c r="J7">
        <v>2.5191833333333333</v>
      </c>
      <c r="K7">
        <v>2.3768105033876989E-2</v>
      </c>
      <c r="Q7" s="14"/>
      <c r="R7" s="14" t="s">
        <v>57</v>
      </c>
      <c r="S7" s="13">
        <v>66</v>
      </c>
      <c r="T7" s="14">
        <v>57</v>
      </c>
      <c r="U7" s="14"/>
      <c r="V7" s="14" t="s">
        <v>57</v>
      </c>
      <c r="W7" s="13">
        <v>71</v>
      </c>
      <c r="X7" s="14">
        <v>42</v>
      </c>
      <c r="Y7" s="14"/>
      <c r="Z7" s="14"/>
      <c r="AA7" s="1">
        <v>3.0327000000000002</v>
      </c>
      <c r="AB7" s="1">
        <v>3.0407000000000002</v>
      </c>
      <c r="AC7" s="16"/>
      <c r="AD7" s="1">
        <v>2.4937</v>
      </c>
      <c r="AE7" s="1">
        <v>2.4733000000000001</v>
      </c>
      <c r="AF7" s="14"/>
      <c r="AG7" s="29" t="s">
        <v>2</v>
      </c>
      <c r="AH7" s="29">
        <v>1971</v>
      </c>
      <c r="AI7" s="29">
        <v>1968</v>
      </c>
      <c r="AJ7" s="31"/>
      <c r="AK7" s="29" t="s">
        <v>3</v>
      </c>
      <c r="AL7" s="30">
        <v>70</v>
      </c>
      <c r="AM7" s="30">
        <v>41</v>
      </c>
    </row>
    <row r="8" spans="1:39" x14ac:dyDescent="0.2">
      <c r="A8">
        <v>1963</v>
      </c>
      <c r="B8">
        <v>3.1002961538461538</v>
      </c>
      <c r="C8">
        <v>4.5349579762279844E-2</v>
      </c>
      <c r="E8">
        <v>1962</v>
      </c>
      <c r="F8">
        <v>3.1034928571428573</v>
      </c>
      <c r="G8">
        <v>3.3303025140615734E-2</v>
      </c>
      <c r="I8">
        <v>1987</v>
      </c>
      <c r="J8">
        <v>2.5031148648648651</v>
      </c>
      <c r="K8">
        <v>1.9929311258590002E-2</v>
      </c>
      <c r="Q8" s="14"/>
      <c r="R8" s="14" t="s">
        <v>3</v>
      </c>
      <c r="S8" s="13">
        <f>S7-2</f>
        <v>64</v>
      </c>
      <c r="T8" s="13">
        <f>T7-2</f>
        <v>55</v>
      </c>
      <c r="U8" s="14"/>
      <c r="V8" s="14" t="s">
        <v>3</v>
      </c>
      <c r="W8" s="13">
        <f>W7-2</f>
        <v>69</v>
      </c>
      <c r="X8" s="13">
        <f>X7-2</f>
        <v>40</v>
      </c>
      <c r="Y8" s="14"/>
      <c r="Z8" s="14"/>
      <c r="AA8" s="1">
        <v>3.0503999999999998</v>
      </c>
      <c r="AB8" s="2">
        <v>3.0407000000000002</v>
      </c>
      <c r="AC8" s="16"/>
      <c r="AD8" s="1">
        <v>2.4973999999999998</v>
      </c>
      <c r="AE8" s="1">
        <v>2.4739</v>
      </c>
      <c r="AF8" s="14"/>
      <c r="AG8" s="29" t="s">
        <v>0</v>
      </c>
      <c r="AH8" s="33">
        <v>3.1069848484848492</v>
      </c>
      <c r="AI8" s="33">
        <v>3.0706631578947379</v>
      </c>
      <c r="AJ8" s="31"/>
      <c r="AK8" s="29" t="s">
        <v>47</v>
      </c>
      <c r="AL8" s="43">
        <v>1.240005753333649</v>
      </c>
      <c r="AM8" s="44"/>
    </row>
    <row r="9" spans="1:39" x14ac:dyDescent="0.2">
      <c r="A9">
        <v>1964</v>
      </c>
      <c r="B9">
        <v>3.0979714285714275</v>
      </c>
      <c r="C9">
        <v>3.6633018957247833E-2</v>
      </c>
      <c r="E9">
        <v>1963</v>
      </c>
      <c r="F9">
        <v>3.1002961538461538</v>
      </c>
      <c r="G9">
        <v>4.5349579762279844E-2</v>
      </c>
      <c r="I9">
        <v>1988</v>
      </c>
      <c r="J9">
        <v>2.5011413333333334</v>
      </c>
      <c r="K9">
        <v>2.1664450226202427E-2</v>
      </c>
      <c r="Q9" s="14"/>
      <c r="R9" s="14" t="s">
        <v>62</v>
      </c>
      <c r="S9" s="13">
        <f>ABS(S4-T4)</f>
        <v>3.6321690590111366E-2</v>
      </c>
      <c r="T9" s="14"/>
      <c r="U9" s="14"/>
      <c r="V9" s="14"/>
      <c r="W9" s="14"/>
      <c r="X9" s="14"/>
      <c r="Y9" s="14"/>
      <c r="Z9" s="14"/>
      <c r="AA9" s="1">
        <v>3.0583999999999998</v>
      </c>
      <c r="AB9" s="1">
        <v>3.0407000000000002</v>
      </c>
      <c r="AC9" s="16"/>
      <c r="AD9" s="1">
        <v>2.4975999999999998</v>
      </c>
      <c r="AE9" s="1">
        <v>2.476</v>
      </c>
      <c r="AF9" s="14"/>
      <c r="AG9" s="29" t="s">
        <v>45</v>
      </c>
      <c r="AH9" s="33">
        <v>1.8409003822843835E-3</v>
      </c>
      <c r="AI9" s="33">
        <v>7.9184701127819554E-4</v>
      </c>
      <c r="AJ9" s="31"/>
      <c r="AK9" s="29" t="s">
        <v>48</v>
      </c>
      <c r="AL9" s="43">
        <v>0.23032096197593441</v>
      </c>
      <c r="AM9" s="44"/>
    </row>
    <row r="10" spans="1:39" x14ac:dyDescent="0.2">
      <c r="A10">
        <v>1965</v>
      </c>
      <c r="B10">
        <v>3.0926450000000001</v>
      </c>
      <c r="C10">
        <v>2.1069520889814161E-2</v>
      </c>
      <c r="E10">
        <v>1964</v>
      </c>
      <c r="F10">
        <v>3.0979714285714275</v>
      </c>
      <c r="G10">
        <v>3.6633018957247833E-2</v>
      </c>
      <c r="I10">
        <v>1989</v>
      </c>
      <c r="J10">
        <v>2.517898901098901</v>
      </c>
      <c r="K10">
        <v>1.8975126961984824E-2</v>
      </c>
      <c r="Q10" s="14"/>
      <c r="Y10" s="14"/>
      <c r="Z10" s="14"/>
      <c r="AA10" s="1">
        <v>3.0590000000000002</v>
      </c>
      <c r="AB10" s="1">
        <v>3.0419999999999998</v>
      </c>
      <c r="AC10" s="16"/>
      <c r="AD10" s="1">
        <v>2.4982000000000002</v>
      </c>
      <c r="AE10" s="1">
        <v>2.4771000000000001</v>
      </c>
      <c r="AF10" s="14"/>
      <c r="AG10" s="29" t="s">
        <v>46</v>
      </c>
      <c r="AH10" s="30">
        <v>66</v>
      </c>
      <c r="AI10" s="30">
        <v>57</v>
      </c>
      <c r="AJ10" s="31"/>
      <c r="AK10" s="29" t="s">
        <v>49</v>
      </c>
      <c r="AL10" s="43">
        <v>1.612919226511538</v>
      </c>
      <c r="AM10" s="44"/>
    </row>
    <row r="11" spans="1:39" x14ac:dyDescent="0.2">
      <c r="A11">
        <v>1966</v>
      </c>
      <c r="B11">
        <v>3.0941519999999998</v>
      </c>
      <c r="C11">
        <v>1.6587674138749318E-2</v>
      </c>
      <c r="E11">
        <v>1965</v>
      </c>
      <c r="F11">
        <v>3.0926450000000001</v>
      </c>
      <c r="G11">
        <v>2.1069520889814161E-2</v>
      </c>
      <c r="I11">
        <v>1990</v>
      </c>
      <c r="J11">
        <v>2.5075790697674418</v>
      </c>
      <c r="K11">
        <v>2.0329006319739693E-2</v>
      </c>
      <c r="AA11" s="1">
        <v>3.0680999999999998</v>
      </c>
      <c r="AB11" s="1">
        <v>3.0419999999999998</v>
      </c>
      <c r="AD11" s="1">
        <v>2.4996</v>
      </c>
      <c r="AE11" s="1">
        <v>2.4807999999999999</v>
      </c>
      <c r="AG11" s="29" t="s">
        <v>3</v>
      </c>
      <c r="AH11" s="30">
        <v>65</v>
      </c>
      <c r="AI11" s="30">
        <v>56</v>
      </c>
      <c r="AJ11" s="31"/>
      <c r="AK11" s="40" t="s">
        <v>75</v>
      </c>
      <c r="AL11" s="41"/>
      <c r="AM11" s="42"/>
    </row>
    <row r="12" spans="1:39" x14ac:dyDescent="0.2">
      <c r="A12">
        <v>1967</v>
      </c>
      <c r="B12">
        <v>3.0848294117647064</v>
      </c>
      <c r="C12">
        <v>2.646847787190669E-2</v>
      </c>
      <c r="E12">
        <v>1966</v>
      </c>
      <c r="F12">
        <v>3.0941519999999998</v>
      </c>
      <c r="G12">
        <v>1.6587674138749318E-2</v>
      </c>
      <c r="I12">
        <v>1991</v>
      </c>
      <c r="J12">
        <v>2.5053020408163262</v>
      </c>
      <c r="K12">
        <v>2.0421745862722693E-2</v>
      </c>
      <c r="AA12" s="1">
        <v>3.0684999999999998</v>
      </c>
      <c r="AB12" s="1">
        <v>3.0451999999999999</v>
      </c>
      <c r="AD12" s="1">
        <v>2.5003000000000002</v>
      </c>
      <c r="AE12" s="2">
        <v>2.4809999999999999</v>
      </c>
      <c r="AG12" s="29" t="s">
        <v>47</v>
      </c>
      <c r="AH12" s="43">
        <v>2.3248182490615301</v>
      </c>
      <c r="AI12" s="44"/>
      <c r="AJ12" s="31"/>
      <c r="AK12" s="31"/>
      <c r="AL12" s="31"/>
      <c r="AM12" s="31"/>
    </row>
    <row r="13" spans="1:39" x14ac:dyDescent="0.2">
      <c r="A13">
        <v>1968</v>
      </c>
      <c r="B13">
        <v>3.0706631578947379</v>
      </c>
      <c r="C13">
        <v>2.8139776318908356E-2</v>
      </c>
      <c r="E13">
        <v>1967</v>
      </c>
      <c r="F13">
        <v>3.0848294117647064</v>
      </c>
      <c r="G13">
        <v>2.646847787190669E-2</v>
      </c>
      <c r="I13">
        <v>1992</v>
      </c>
      <c r="J13">
        <v>2.5016055555555559</v>
      </c>
      <c r="K13">
        <v>2.3475860075603351E-2</v>
      </c>
      <c r="AA13" s="1">
        <v>3.069</v>
      </c>
      <c r="AB13" s="1">
        <v>3.0453000000000001</v>
      </c>
      <c r="AD13" s="1">
        <v>2.5007999999999999</v>
      </c>
      <c r="AE13" s="2">
        <v>2.4815</v>
      </c>
      <c r="AG13" s="29" t="s">
        <v>48</v>
      </c>
      <c r="AH13" s="43">
        <v>7.5169882860655725E-4</v>
      </c>
      <c r="AI13" s="44"/>
      <c r="AJ13" s="31"/>
      <c r="AK13" s="37" t="s">
        <v>74</v>
      </c>
      <c r="AL13" s="38"/>
      <c r="AM13" s="39"/>
    </row>
    <row r="14" spans="1:39" x14ac:dyDescent="0.2">
      <c r="A14">
        <v>1969</v>
      </c>
      <c r="B14">
        <v>3.0936023255813954</v>
      </c>
      <c r="C14">
        <v>3.4133201881062641E-2</v>
      </c>
      <c r="E14">
        <v>1968</v>
      </c>
      <c r="F14">
        <v>3.0706631578947379</v>
      </c>
      <c r="G14">
        <v>2.8139776318908356E-2</v>
      </c>
      <c r="I14">
        <v>1993</v>
      </c>
      <c r="J14">
        <v>2.500953846153847</v>
      </c>
      <c r="K14">
        <v>1.519979756950224E-2</v>
      </c>
      <c r="W14"/>
      <c r="AA14" s="2">
        <v>3.0764999999999998</v>
      </c>
      <c r="AB14" s="1">
        <v>3.0547</v>
      </c>
      <c r="AD14" s="1">
        <v>2.5072000000000001</v>
      </c>
      <c r="AE14" s="1">
        <v>2.4830000000000001</v>
      </c>
      <c r="AG14" s="29" t="s">
        <v>49</v>
      </c>
      <c r="AH14" s="43">
        <v>1.5394627216242951</v>
      </c>
      <c r="AI14" s="44"/>
      <c r="AJ14" s="31"/>
      <c r="AK14" s="37" t="s">
        <v>70</v>
      </c>
      <c r="AL14" s="38"/>
      <c r="AM14" s="39"/>
    </row>
    <row r="15" spans="1:39" x14ac:dyDescent="0.2">
      <c r="A15">
        <v>1970</v>
      </c>
      <c r="B15">
        <v>3.1020508196721304</v>
      </c>
      <c r="C15">
        <v>3.5760926642313652E-2</v>
      </c>
      <c r="E15">
        <v>1969</v>
      </c>
      <c r="F15">
        <v>3.0936023255813954</v>
      </c>
      <c r="G15">
        <v>3.4133201881062641E-2</v>
      </c>
      <c r="I15">
        <v>1994</v>
      </c>
      <c r="J15">
        <v>2.5027036585365856</v>
      </c>
      <c r="K15">
        <v>1.2389526093448235E-2</v>
      </c>
      <c r="W15" s="14"/>
      <c r="AA15" s="2">
        <v>3.0764999999999998</v>
      </c>
      <c r="AB15" s="1">
        <v>3.0548999999999999</v>
      </c>
      <c r="AD15" s="1">
        <v>2.5072999999999999</v>
      </c>
      <c r="AE15" s="1">
        <v>2.4874999999999998</v>
      </c>
      <c r="AG15" s="40" t="s">
        <v>77</v>
      </c>
      <c r="AH15" s="41"/>
      <c r="AI15" s="42"/>
      <c r="AJ15" s="31"/>
      <c r="AK15" s="29" t="s">
        <v>2</v>
      </c>
      <c r="AL15" s="29">
        <v>1985</v>
      </c>
      <c r="AM15" s="29">
        <v>1997</v>
      </c>
    </row>
    <row r="16" spans="1:39" x14ac:dyDescent="0.2">
      <c r="A16">
        <v>1971</v>
      </c>
      <c r="B16">
        <v>3.1069848484848492</v>
      </c>
      <c r="C16">
        <v>4.2905715030568899E-2</v>
      </c>
      <c r="E16">
        <v>1970</v>
      </c>
      <c r="F16">
        <v>3.1020508196721304</v>
      </c>
      <c r="G16">
        <v>3.5760926642313652E-2</v>
      </c>
      <c r="I16">
        <v>1995</v>
      </c>
      <c r="J16">
        <v>2.4974789473684207</v>
      </c>
      <c r="K16">
        <v>1.4233978636219368E-2</v>
      </c>
      <c r="R16" s="13" t="s">
        <v>51</v>
      </c>
      <c r="S16" s="13">
        <f>S6/T6</f>
        <v>2.3248182490615372</v>
      </c>
      <c r="T16" s="14"/>
      <c r="U16" s="14"/>
      <c r="V16" s="13" t="s">
        <v>51</v>
      </c>
      <c r="W16" s="13">
        <f>W6/X6</f>
        <v>1.2400057533336493</v>
      </c>
      <c r="X16" s="14"/>
      <c r="AA16" s="1">
        <v>3.0766</v>
      </c>
      <c r="AB16" s="1">
        <v>3.0548999999999999</v>
      </c>
      <c r="AD16" s="1">
        <v>2.5078</v>
      </c>
      <c r="AE16" s="1">
        <v>2.4876</v>
      </c>
      <c r="AG16" s="31"/>
      <c r="AH16" s="31"/>
      <c r="AI16" s="31"/>
      <c r="AJ16" s="31"/>
      <c r="AK16" s="29" t="s">
        <v>0</v>
      </c>
      <c r="AL16" s="33">
        <v>2.5245929577464792</v>
      </c>
      <c r="AM16" s="33">
        <v>2.4923547619047621</v>
      </c>
    </row>
    <row r="17" spans="1:39" x14ac:dyDescent="0.2">
      <c r="A17">
        <v>1972</v>
      </c>
      <c r="B17">
        <v>3.0820126984126985</v>
      </c>
      <c r="C17">
        <v>2.0927975504815576E-2</v>
      </c>
      <c r="E17">
        <v>1971</v>
      </c>
      <c r="F17">
        <v>3.1069848484848492</v>
      </c>
      <c r="G17">
        <v>4.2905715030568899E-2</v>
      </c>
      <c r="I17">
        <v>1996</v>
      </c>
      <c r="J17">
        <v>2.5016336842105265</v>
      </c>
      <c r="K17">
        <v>1.8550280209653498E-2</v>
      </c>
      <c r="R17" s="13" t="s">
        <v>52</v>
      </c>
      <c r="S17" s="13">
        <f>FINV(0.05,S8,T8)</f>
        <v>1.5453424020170878</v>
      </c>
      <c r="V17" s="13" t="s">
        <v>52</v>
      </c>
      <c r="W17" s="15">
        <f>FINV(0.05,W8,X8)</f>
        <v>1.6219849980151178</v>
      </c>
      <c r="AA17" s="1">
        <v>3.0766</v>
      </c>
      <c r="AB17" s="1">
        <v>3.0550999999999999</v>
      </c>
      <c r="AD17" s="1">
        <v>2.5093999999999999</v>
      </c>
      <c r="AE17" s="1">
        <v>2.4882</v>
      </c>
      <c r="AG17" s="37" t="s">
        <v>73</v>
      </c>
      <c r="AH17" s="38"/>
      <c r="AI17" s="39"/>
      <c r="AJ17" s="31"/>
      <c r="AK17" s="29" t="s">
        <v>45</v>
      </c>
      <c r="AL17" s="33">
        <v>3.6995009255533251E-4</v>
      </c>
      <c r="AM17" s="33">
        <v>2.9834546457607427E-4</v>
      </c>
    </row>
    <row r="18" spans="1:39" x14ac:dyDescent="0.2">
      <c r="A18">
        <v>1973</v>
      </c>
      <c r="B18">
        <v>3.0754623376623371</v>
      </c>
      <c r="C18">
        <v>3.0505586369165043E-2</v>
      </c>
      <c r="E18">
        <v>1972</v>
      </c>
      <c r="F18">
        <v>3.0820126984126985</v>
      </c>
      <c r="G18">
        <v>2.0927975504815576E-2</v>
      </c>
      <c r="I18">
        <v>1997</v>
      </c>
      <c r="J18">
        <v>2.4923547619047621</v>
      </c>
      <c r="K18">
        <v>1.7272679716131896E-2</v>
      </c>
      <c r="W18" s="14">
        <f>FINV(0.05,70,41)</f>
        <v>1.612919226511538</v>
      </c>
      <c r="AA18" s="1">
        <v>3.077</v>
      </c>
      <c r="AB18" s="1">
        <v>3.0552999999999999</v>
      </c>
      <c r="AD18" s="2">
        <v>2.5121000000000002</v>
      </c>
      <c r="AE18" s="2">
        <v>2.4887999999999999</v>
      </c>
      <c r="AG18" s="37" t="s">
        <v>63</v>
      </c>
      <c r="AH18" s="38"/>
      <c r="AI18" s="39"/>
      <c r="AJ18" s="31"/>
      <c r="AK18" s="29" t="s">
        <v>46</v>
      </c>
      <c r="AL18" s="30">
        <v>71</v>
      </c>
      <c r="AM18" s="30">
        <v>42</v>
      </c>
    </row>
    <row r="19" spans="1:39" x14ac:dyDescent="0.2">
      <c r="A19">
        <v>1974</v>
      </c>
      <c r="B19">
        <v>3.0889278260869562</v>
      </c>
      <c r="C19">
        <v>3.6848108208780268E-2</v>
      </c>
      <c r="E19">
        <v>1973</v>
      </c>
      <c r="F19">
        <v>3.0754623376623371</v>
      </c>
      <c r="G19">
        <v>3.0505586369165043E-2</v>
      </c>
      <c r="I19">
        <v>1998</v>
      </c>
      <c r="J19">
        <v>2.5023567164179101</v>
      </c>
      <c r="K19">
        <v>1.3786689055583008E-2</v>
      </c>
      <c r="R19" s="13" t="s">
        <v>50</v>
      </c>
      <c r="S19" s="13" t="s">
        <v>59</v>
      </c>
      <c r="V19" s="13" t="s">
        <v>50</v>
      </c>
      <c r="W19" s="13" t="s">
        <v>61</v>
      </c>
      <c r="AA19" s="1">
        <v>3.0771000000000002</v>
      </c>
      <c r="AB19" s="1">
        <v>3.0554000000000001</v>
      </c>
      <c r="AD19" s="1">
        <v>2.5144000000000002</v>
      </c>
      <c r="AE19" s="1">
        <v>2.4897</v>
      </c>
      <c r="AG19" s="29" t="s">
        <v>2</v>
      </c>
      <c r="AH19" s="29">
        <v>1971</v>
      </c>
      <c r="AI19" s="29">
        <v>1968</v>
      </c>
      <c r="AJ19" s="31"/>
      <c r="AK19" s="29" t="s">
        <v>71</v>
      </c>
      <c r="AL19" s="43">
        <v>3.4350153627470559E-4</v>
      </c>
      <c r="AM19" s="44"/>
    </row>
    <row r="20" spans="1:39" x14ac:dyDescent="0.2">
      <c r="A20">
        <v>1975</v>
      </c>
      <c r="B20">
        <v>3.0967427672955967</v>
      </c>
      <c r="C20">
        <v>2.414574800506266E-2</v>
      </c>
      <c r="E20">
        <v>1974</v>
      </c>
      <c r="F20">
        <v>3.0889278260869562</v>
      </c>
      <c r="G20">
        <v>3.6848108208780268E-2</v>
      </c>
      <c r="I20">
        <v>1999</v>
      </c>
      <c r="J20">
        <v>2.5019055555555552</v>
      </c>
      <c r="K20">
        <v>1.4104078309793534E-2</v>
      </c>
      <c r="R20" s="14"/>
      <c r="S20" s="14"/>
      <c r="AA20" s="1">
        <v>3.0771000000000002</v>
      </c>
      <c r="AB20" s="1">
        <v>3.0558000000000001</v>
      </c>
      <c r="AD20" s="1">
        <v>2.5152999999999999</v>
      </c>
      <c r="AE20" s="2">
        <v>2.4904000000000002</v>
      </c>
      <c r="AG20" s="29" t="s">
        <v>0</v>
      </c>
      <c r="AH20" s="33">
        <v>3.1069848484848492</v>
      </c>
      <c r="AI20" s="33">
        <v>3.0706631578947379</v>
      </c>
      <c r="AJ20" s="31"/>
      <c r="AK20" s="29" t="s">
        <v>64</v>
      </c>
      <c r="AL20" s="45">
        <v>0</v>
      </c>
      <c r="AM20" s="46"/>
    </row>
    <row r="21" spans="1:39" x14ac:dyDescent="0.2">
      <c r="A21">
        <v>1976</v>
      </c>
      <c r="B21">
        <v>3.0876349056603791</v>
      </c>
      <c r="C21">
        <v>2.9572226488968078E-2</v>
      </c>
      <c r="E21">
        <v>1975</v>
      </c>
      <c r="F21">
        <v>3.0967427672955967</v>
      </c>
      <c r="G21">
        <v>2.414574800506266E-2</v>
      </c>
      <c r="I21">
        <v>2000</v>
      </c>
      <c r="J21">
        <v>2.5022038834951448</v>
      </c>
      <c r="K21">
        <v>1.1066562623507784E-2</v>
      </c>
      <c r="R21" s="14"/>
      <c r="S21" s="14"/>
      <c r="AA21" s="1">
        <v>3.0775000000000001</v>
      </c>
      <c r="AB21" s="1">
        <v>3.0558999999999998</v>
      </c>
      <c r="AD21" s="1">
        <v>2.5156000000000001</v>
      </c>
      <c r="AE21" s="1">
        <v>2.4908999999999999</v>
      </c>
      <c r="AG21" s="29" t="s">
        <v>45</v>
      </c>
      <c r="AH21" s="33">
        <v>1.8409003822843835E-3</v>
      </c>
      <c r="AI21" s="33">
        <v>7.9184701127819554E-4</v>
      </c>
      <c r="AJ21" s="31"/>
      <c r="AK21" s="29" t="s">
        <v>3</v>
      </c>
      <c r="AL21" s="45">
        <v>111</v>
      </c>
      <c r="AM21" s="46"/>
    </row>
    <row r="22" spans="1:39" x14ac:dyDescent="0.2">
      <c r="A22">
        <v>1977</v>
      </c>
      <c r="B22">
        <v>3.0832990291262132</v>
      </c>
      <c r="C22">
        <v>2.9682309695373853E-2</v>
      </c>
      <c r="E22">
        <v>1976</v>
      </c>
      <c r="F22">
        <v>3.0876349056603791</v>
      </c>
      <c r="G22">
        <v>2.9572226488968078E-2</v>
      </c>
      <c r="I22">
        <v>2001</v>
      </c>
      <c r="J22">
        <v>2.5040051282051294</v>
      </c>
      <c r="K22">
        <v>1.4396887266710208E-2</v>
      </c>
      <c r="R22" s="14"/>
      <c r="S22" s="14"/>
      <c r="AA22" s="1">
        <v>3.0821999999999998</v>
      </c>
      <c r="AB22" s="1">
        <v>3.0558999999999998</v>
      </c>
      <c r="AD22" s="1">
        <v>2.5158</v>
      </c>
      <c r="AE22" s="1">
        <v>2.4910999999999999</v>
      </c>
      <c r="AG22" s="29" t="s">
        <v>46</v>
      </c>
      <c r="AH22" s="30">
        <v>66</v>
      </c>
      <c r="AI22" s="30">
        <v>57</v>
      </c>
      <c r="AJ22" s="31"/>
      <c r="AK22" s="29" t="s">
        <v>65</v>
      </c>
      <c r="AL22" s="43">
        <v>8.9355437424678446</v>
      </c>
      <c r="AM22" s="44"/>
    </row>
    <row r="23" spans="1:39" x14ac:dyDescent="0.2">
      <c r="A23">
        <v>1978</v>
      </c>
      <c r="B23">
        <v>3.092013772455088</v>
      </c>
      <c r="C23">
        <v>2.6273673011480068E-2</v>
      </c>
      <c r="E23">
        <v>1977</v>
      </c>
      <c r="F23">
        <v>3.0832990291262132</v>
      </c>
      <c r="G23">
        <v>2.9682309695373853E-2</v>
      </c>
      <c r="I23">
        <v>2002</v>
      </c>
      <c r="J23">
        <v>2.4995647058823529</v>
      </c>
      <c r="K23">
        <v>1.1179708509301165E-2</v>
      </c>
      <c r="R23" s="14"/>
      <c r="S23" s="14"/>
      <c r="AA23" s="1">
        <v>3.0842000000000001</v>
      </c>
      <c r="AB23" s="1">
        <v>3.0558999999999998</v>
      </c>
      <c r="AD23" s="1">
        <v>2.5165999999999999</v>
      </c>
      <c r="AE23" s="1">
        <v>2.4916999999999998</v>
      </c>
      <c r="AG23" s="29" t="s">
        <v>64</v>
      </c>
      <c r="AH23" s="45">
        <v>0</v>
      </c>
      <c r="AI23" s="46"/>
      <c r="AJ23" s="31"/>
      <c r="AK23" s="29" t="s">
        <v>66</v>
      </c>
      <c r="AL23" s="43">
        <v>5.0011877949386313E-15</v>
      </c>
      <c r="AM23" s="44"/>
    </row>
    <row r="24" spans="1:39" x14ac:dyDescent="0.2">
      <c r="A24">
        <v>1979</v>
      </c>
      <c r="B24">
        <v>3.08455447761194</v>
      </c>
      <c r="C24">
        <v>2.6545154084392814E-2</v>
      </c>
      <c r="E24">
        <v>1978</v>
      </c>
      <c r="F24">
        <v>3.092013772455088</v>
      </c>
      <c r="G24">
        <v>2.6273673011480068E-2</v>
      </c>
      <c r="I24">
        <v>2003</v>
      </c>
      <c r="J24">
        <v>2.4982588235294116</v>
      </c>
      <c r="K24">
        <v>1.7091708475147814E-2</v>
      </c>
      <c r="R24" s="14"/>
      <c r="AA24" s="1">
        <v>3.0907</v>
      </c>
      <c r="AB24" s="1">
        <v>3.0571000000000002</v>
      </c>
      <c r="AD24" s="1">
        <v>2.5192000000000001</v>
      </c>
      <c r="AE24" s="1">
        <v>2.4948000000000001</v>
      </c>
      <c r="AG24" s="29" t="s">
        <v>3</v>
      </c>
      <c r="AH24" s="45">
        <v>113</v>
      </c>
      <c r="AI24" s="46"/>
      <c r="AJ24" s="31"/>
      <c r="AK24" s="29" t="s">
        <v>67</v>
      </c>
      <c r="AL24" s="43">
        <v>1.6586972654215832</v>
      </c>
      <c r="AM24" s="44"/>
    </row>
    <row r="25" spans="1:39" x14ac:dyDescent="0.2">
      <c r="A25">
        <v>1980</v>
      </c>
      <c r="B25">
        <v>3.0875585365853655</v>
      </c>
      <c r="C25">
        <v>2.6697032077960637E-2</v>
      </c>
      <c r="E25">
        <v>1979</v>
      </c>
      <c r="F25">
        <v>3.08455447761194</v>
      </c>
      <c r="G25">
        <v>2.6545154084392814E-2</v>
      </c>
      <c r="I25">
        <v>2004</v>
      </c>
      <c r="J25">
        <v>2.5016090909090911</v>
      </c>
      <c r="K25">
        <v>1.3617202566666469E-2</v>
      </c>
      <c r="R25" s="14"/>
      <c r="AA25" s="1">
        <v>3.0911</v>
      </c>
      <c r="AB25" s="1">
        <v>3.0583</v>
      </c>
      <c r="AD25" s="1">
        <v>2.5192999999999999</v>
      </c>
      <c r="AE25" s="2">
        <v>2.4950000000000001</v>
      </c>
      <c r="AG25" s="29" t="s">
        <v>65</v>
      </c>
      <c r="AH25" s="43">
        <v>5.6189936166689058</v>
      </c>
      <c r="AI25" s="44"/>
      <c r="AJ25" s="31"/>
      <c r="AK25" s="29" t="s">
        <v>68</v>
      </c>
      <c r="AL25" s="43">
        <v>1.0002375589877263E-14</v>
      </c>
      <c r="AM25" s="44"/>
    </row>
    <row r="26" spans="1:39" x14ac:dyDescent="0.2">
      <c r="A26">
        <v>1981</v>
      </c>
      <c r="B26">
        <v>3.0922708860759469</v>
      </c>
      <c r="C26">
        <v>2.664960487463559E-2</v>
      </c>
      <c r="E26">
        <v>1980</v>
      </c>
      <c r="F26">
        <v>3.0875585365853655</v>
      </c>
      <c r="G26">
        <v>2.6697032077960637E-2</v>
      </c>
      <c r="I26">
        <v>2005</v>
      </c>
      <c r="J26">
        <v>2.5023089743589746</v>
      </c>
      <c r="K26">
        <v>1.966579326923848E-2</v>
      </c>
      <c r="R26" s="14"/>
      <c r="AA26" s="1">
        <v>3.0911</v>
      </c>
      <c r="AB26" s="1">
        <v>3.0583</v>
      </c>
      <c r="AD26" s="1">
        <v>2.5203000000000002</v>
      </c>
      <c r="AE26" s="1">
        <v>2.4950999999999999</v>
      </c>
      <c r="AG26" s="29" t="s">
        <v>66</v>
      </c>
      <c r="AH26" s="43">
        <v>7.0012088094963848E-8</v>
      </c>
      <c r="AI26" s="44"/>
      <c r="AK26" s="29" t="s">
        <v>69</v>
      </c>
      <c r="AL26" s="43">
        <v>1.9815667570749009</v>
      </c>
      <c r="AM26" s="44"/>
    </row>
    <row r="27" spans="1:39" x14ac:dyDescent="0.2">
      <c r="A27">
        <v>1982</v>
      </c>
      <c r="B27">
        <v>3.0839076576576545</v>
      </c>
      <c r="C27">
        <v>2.6578312271030125E-2</v>
      </c>
      <c r="E27">
        <v>1981</v>
      </c>
      <c r="F27">
        <v>3.0922708860759469</v>
      </c>
      <c r="G27">
        <v>2.664960487463559E-2</v>
      </c>
      <c r="I27">
        <v>2006</v>
      </c>
      <c r="J27">
        <v>2.4993405940594071</v>
      </c>
      <c r="K27">
        <v>1.8265985756141519E-2</v>
      </c>
      <c r="R27" s="14"/>
      <c r="AA27" s="1">
        <v>3.0924</v>
      </c>
      <c r="AB27" s="1">
        <v>3.0670999999999999</v>
      </c>
      <c r="AD27" s="1">
        <v>2.5204</v>
      </c>
      <c r="AE27" s="1">
        <v>2.4954999999999998</v>
      </c>
      <c r="AG27" s="29" t="s">
        <v>67</v>
      </c>
      <c r="AH27" s="43">
        <v>1.6584502163399364</v>
      </c>
      <c r="AI27" s="44"/>
      <c r="AK27" s="36" t="s">
        <v>76</v>
      </c>
      <c r="AL27" s="36"/>
      <c r="AM27" s="36"/>
    </row>
    <row r="28" spans="1:39" x14ac:dyDescent="0.2">
      <c r="A28">
        <v>1982.5</v>
      </c>
      <c r="B28">
        <v>2.5149380952380951</v>
      </c>
      <c r="C28">
        <v>2.4397222714695944E-2</v>
      </c>
      <c r="E28">
        <v>1982</v>
      </c>
      <c r="F28">
        <v>3.0839076576576545</v>
      </c>
      <c r="G28">
        <v>2.6578312271030125E-2</v>
      </c>
      <c r="I28">
        <v>2007</v>
      </c>
      <c r="J28">
        <v>2.4984000000000006</v>
      </c>
      <c r="K28">
        <v>1.4798198088506137E-2</v>
      </c>
      <c r="R28" s="14"/>
      <c r="AA28" s="1">
        <v>3.0924</v>
      </c>
      <c r="AB28" s="1">
        <v>3.0680999999999998</v>
      </c>
      <c r="AD28" s="1">
        <v>2.5204</v>
      </c>
      <c r="AE28" s="1">
        <v>2.4956999999999998</v>
      </c>
      <c r="AG28" s="29" t="s">
        <v>68</v>
      </c>
      <c r="AH28" s="43">
        <v>1.400241761899277E-7</v>
      </c>
      <c r="AI28" s="44"/>
    </row>
    <row r="29" spans="1:39" x14ac:dyDescent="0.2">
      <c r="A29">
        <v>1983</v>
      </c>
      <c r="B29">
        <v>2.5188657534246577</v>
      </c>
      <c r="C29">
        <v>2.5262066529230041E-2</v>
      </c>
      <c r="I29">
        <v>2008</v>
      </c>
      <c r="J29">
        <v>2.5060350877192992</v>
      </c>
      <c r="K29">
        <v>1.6550566360918523E-2</v>
      </c>
      <c r="R29" s="14"/>
      <c r="AA29" s="1">
        <v>3.0924</v>
      </c>
      <c r="AB29" s="1">
        <v>3.0682999999999998</v>
      </c>
      <c r="AD29" s="2">
        <v>2.5205000000000002</v>
      </c>
      <c r="AE29" s="1">
        <v>2.4961000000000002</v>
      </c>
      <c r="AG29" s="29" t="s">
        <v>69</v>
      </c>
      <c r="AH29" s="43">
        <v>1.9811803594146622</v>
      </c>
      <c r="AI29" s="44"/>
      <c r="AK29" s="37" t="s">
        <v>74</v>
      </c>
      <c r="AL29" s="38"/>
      <c r="AM29" s="39"/>
    </row>
    <row r="30" spans="1:39" x14ac:dyDescent="0.2">
      <c r="A30">
        <v>1984</v>
      </c>
      <c r="B30">
        <v>2.5170068493150675</v>
      </c>
      <c r="C30">
        <v>2.0989331475029009E-2</v>
      </c>
      <c r="I30">
        <v>2010</v>
      </c>
      <c r="J30">
        <v>2.4977537313432827</v>
      </c>
      <c r="K30">
        <v>1.3986230548544299E-2</v>
      </c>
      <c r="AA30" s="1">
        <v>3.0924</v>
      </c>
      <c r="AB30" s="1">
        <v>3.0682999999999998</v>
      </c>
      <c r="AD30" s="1">
        <v>2.5217999999999998</v>
      </c>
      <c r="AE30" s="1">
        <v>2.4971999999999999</v>
      </c>
      <c r="AG30" s="36" t="s">
        <v>76</v>
      </c>
      <c r="AH30" s="36"/>
      <c r="AI30" s="36"/>
      <c r="AK30" s="28" t="s">
        <v>78</v>
      </c>
      <c r="AL30" s="48">
        <v>2.5245929577464792</v>
      </c>
      <c r="AM30" s="49"/>
    </row>
    <row r="31" spans="1:39" x14ac:dyDescent="0.2">
      <c r="A31">
        <v>1985</v>
      </c>
      <c r="B31">
        <v>2.5245929577464792</v>
      </c>
      <c r="C31">
        <v>1.9234086735671452E-2</v>
      </c>
      <c r="I31">
        <v>2012</v>
      </c>
      <c r="J31">
        <v>2.5154999999999998</v>
      </c>
      <c r="K31">
        <v>0</v>
      </c>
      <c r="AA31" s="1">
        <v>3.0924999999999998</v>
      </c>
      <c r="AB31" s="2">
        <v>3.0693999999999999</v>
      </c>
      <c r="AD31" s="1">
        <v>2.5222000000000002</v>
      </c>
      <c r="AE31" s="1">
        <v>2.4973999999999998</v>
      </c>
      <c r="AK31" s="28" t="s">
        <v>79</v>
      </c>
      <c r="AL31" s="47">
        <v>2.4923547619047621</v>
      </c>
      <c r="AM31" s="47"/>
    </row>
    <row r="32" spans="1:39" x14ac:dyDescent="0.2">
      <c r="A32">
        <v>1986</v>
      </c>
      <c r="B32">
        <v>2.5191833333333333</v>
      </c>
      <c r="C32">
        <v>2.3768105033876989E-2</v>
      </c>
      <c r="I32">
        <v>2013</v>
      </c>
      <c r="J32">
        <v>2.4938250000000002</v>
      </c>
      <c r="K32">
        <v>9.9504127696148914E-3</v>
      </c>
      <c r="AA32" s="1">
        <v>3.0958999999999999</v>
      </c>
      <c r="AB32" s="2">
        <v>3.0695000000000001</v>
      </c>
      <c r="AD32" s="1">
        <v>2.5226000000000002</v>
      </c>
      <c r="AE32" s="1">
        <v>2.4990999999999999</v>
      </c>
    </row>
    <row r="33" spans="1:31" x14ac:dyDescent="0.2">
      <c r="A33">
        <v>1987</v>
      </c>
      <c r="B33">
        <v>2.5031148648648651</v>
      </c>
      <c r="C33">
        <v>1.9929311258590002E-2</v>
      </c>
      <c r="AA33" s="1">
        <v>3.0958999999999999</v>
      </c>
      <c r="AB33" s="1">
        <v>3.0703999999999998</v>
      </c>
      <c r="AD33" s="1">
        <v>2.5230999999999999</v>
      </c>
      <c r="AE33" s="1">
        <v>2.4996</v>
      </c>
    </row>
    <row r="34" spans="1:31" x14ac:dyDescent="0.2">
      <c r="A34">
        <v>1988</v>
      </c>
      <c r="B34">
        <v>2.5011413333333334</v>
      </c>
      <c r="C34">
        <v>2.1664450226202427E-2</v>
      </c>
      <c r="AA34" s="1">
        <v>3.0958999999999999</v>
      </c>
      <c r="AB34" s="1">
        <v>3.0703999999999998</v>
      </c>
      <c r="AD34" s="1">
        <v>2.5238</v>
      </c>
      <c r="AE34" s="1">
        <v>2.5038</v>
      </c>
    </row>
    <row r="35" spans="1:31" x14ac:dyDescent="0.2">
      <c r="A35">
        <v>1989</v>
      </c>
      <c r="B35">
        <v>2.517898901098901</v>
      </c>
      <c r="C35">
        <v>1.8975126961984824E-2</v>
      </c>
      <c r="AA35" s="1">
        <v>3.097</v>
      </c>
      <c r="AB35" s="1">
        <v>3.0705</v>
      </c>
      <c r="AD35" s="1">
        <v>2.5238999999999998</v>
      </c>
      <c r="AE35" s="1">
        <v>2.504</v>
      </c>
    </row>
    <row r="36" spans="1:31" x14ac:dyDescent="0.2">
      <c r="A36">
        <v>1990</v>
      </c>
      <c r="B36">
        <v>2.5075790697674418</v>
      </c>
      <c r="C36">
        <v>2.0329006319739693E-2</v>
      </c>
      <c r="AA36" s="1">
        <v>3.0972</v>
      </c>
      <c r="AB36" s="1">
        <v>3.073</v>
      </c>
      <c r="AD36" s="1">
        <v>2.5240999999999998</v>
      </c>
      <c r="AE36" s="2">
        <v>2.5045999999999999</v>
      </c>
    </row>
    <row r="37" spans="1:31" x14ac:dyDescent="0.2">
      <c r="A37">
        <v>1991</v>
      </c>
      <c r="B37">
        <v>2.5053020408163262</v>
      </c>
      <c r="C37">
        <v>2.0421745862722693E-2</v>
      </c>
      <c r="AA37" s="1">
        <v>3.1221999999999999</v>
      </c>
      <c r="AB37" s="1">
        <v>3.0741999999999998</v>
      </c>
      <c r="AD37" s="1">
        <v>2.5249999999999999</v>
      </c>
      <c r="AE37" s="1">
        <v>2.5083000000000002</v>
      </c>
    </row>
    <row r="38" spans="1:31" x14ac:dyDescent="0.2">
      <c r="A38">
        <v>1992</v>
      </c>
      <c r="B38">
        <v>2.5016055555555559</v>
      </c>
      <c r="C38">
        <v>2.3475860075603351E-2</v>
      </c>
      <c r="AA38" s="1">
        <v>3.1221999999999999</v>
      </c>
      <c r="AB38" s="1">
        <v>3.0809000000000002</v>
      </c>
      <c r="AD38" s="1">
        <v>2.5255999999999998</v>
      </c>
      <c r="AE38" s="1">
        <v>2.5089999999999999</v>
      </c>
    </row>
    <row r="39" spans="1:31" x14ac:dyDescent="0.2">
      <c r="A39">
        <v>1993</v>
      </c>
      <c r="B39">
        <v>2.500953846153847</v>
      </c>
      <c r="C39">
        <v>1.519979756950224E-2</v>
      </c>
      <c r="AA39" s="1">
        <v>3.1234999999999999</v>
      </c>
      <c r="AB39" s="1">
        <v>3.0834000000000001</v>
      </c>
      <c r="AD39" s="1">
        <v>2.5268000000000002</v>
      </c>
      <c r="AE39" s="1">
        <v>2.5169000000000001</v>
      </c>
    </row>
    <row r="40" spans="1:31" x14ac:dyDescent="0.2">
      <c r="A40">
        <v>1994</v>
      </c>
      <c r="B40">
        <v>2.5027036585365856</v>
      </c>
      <c r="C40">
        <v>1.2389526093448235E-2</v>
      </c>
      <c r="AA40" s="1">
        <v>3.1284999999999998</v>
      </c>
      <c r="AB40" s="1">
        <v>3.0834000000000001</v>
      </c>
      <c r="AD40" s="1">
        <v>2.5270999999999999</v>
      </c>
      <c r="AE40" s="1">
        <v>2.5228999999999999</v>
      </c>
    </row>
    <row r="41" spans="1:31" x14ac:dyDescent="0.2">
      <c r="A41">
        <v>1995</v>
      </c>
      <c r="B41">
        <v>2.4974789473684207</v>
      </c>
      <c r="C41">
        <v>1.4233978636219368E-2</v>
      </c>
      <c r="AA41" s="1">
        <v>3.1284999999999998</v>
      </c>
      <c r="AB41" s="1">
        <v>3.0857999999999999</v>
      </c>
      <c r="AD41" s="1">
        <v>2.5274999999999999</v>
      </c>
      <c r="AE41" s="2">
        <v>2.5280999999999998</v>
      </c>
    </row>
    <row r="42" spans="1:31" x14ac:dyDescent="0.2">
      <c r="A42">
        <v>1996</v>
      </c>
      <c r="B42">
        <v>2.5016336842105265</v>
      </c>
      <c r="C42">
        <v>1.8550280209653498E-2</v>
      </c>
      <c r="AA42" s="1">
        <v>3.1383000000000001</v>
      </c>
      <c r="AB42" s="1">
        <v>3.0859999999999999</v>
      </c>
      <c r="AD42" s="1">
        <v>2.5283000000000002</v>
      </c>
      <c r="AE42" s="1">
        <v>2.5282</v>
      </c>
    </row>
    <row r="43" spans="1:31" x14ac:dyDescent="0.2">
      <c r="A43">
        <v>1997</v>
      </c>
      <c r="B43">
        <v>2.4923547619047621</v>
      </c>
      <c r="C43">
        <v>1.7272679716131896E-2</v>
      </c>
      <c r="AA43" s="1">
        <v>3.1389</v>
      </c>
      <c r="AB43" s="1">
        <v>3.0859999999999999</v>
      </c>
      <c r="AD43" s="2">
        <v>2.5285000000000002</v>
      </c>
      <c r="AE43" s="1">
        <v>2.5305</v>
      </c>
    </row>
    <row r="44" spans="1:31" x14ac:dyDescent="0.2">
      <c r="A44">
        <v>1998</v>
      </c>
      <c r="B44">
        <v>2.5023567164179101</v>
      </c>
      <c r="C44">
        <v>1.3786689055583008E-2</v>
      </c>
      <c r="AA44" s="1">
        <v>3.1423999999999999</v>
      </c>
      <c r="AB44" s="1">
        <v>3.0928</v>
      </c>
      <c r="AD44" s="1">
        <v>2.5304000000000002</v>
      </c>
    </row>
    <row r="45" spans="1:31" x14ac:dyDescent="0.2">
      <c r="A45">
        <v>1999</v>
      </c>
      <c r="B45">
        <v>2.5019055555555552</v>
      </c>
      <c r="C45">
        <v>1.4104078309793534E-2</v>
      </c>
      <c r="AA45" s="1">
        <v>3.1434000000000002</v>
      </c>
      <c r="AB45" s="1">
        <v>3.0943000000000001</v>
      </c>
      <c r="AD45" s="1">
        <v>2.5320999999999998</v>
      </c>
    </row>
    <row r="46" spans="1:31" x14ac:dyDescent="0.2">
      <c r="A46">
        <v>2000</v>
      </c>
      <c r="B46">
        <v>2.5022038834951448</v>
      </c>
      <c r="C46">
        <v>1.1066562623507784E-2</v>
      </c>
      <c r="AA46" s="1">
        <v>3.1434000000000002</v>
      </c>
      <c r="AB46" s="1">
        <v>3.0943000000000001</v>
      </c>
      <c r="AD46" s="1">
        <v>2.5331000000000001</v>
      </c>
    </row>
    <row r="47" spans="1:31" x14ac:dyDescent="0.2">
      <c r="A47">
        <v>2001</v>
      </c>
      <c r="B47">
        <v>2.5040051282051294</v>
      </c>
      <c r="C47">
        <v>1.4396887266710208E-2</v>
      </c>
      <c r="AA47" s="1">
        <v>3.1434000000000002</v>
      </c>
      <c r="AB47" s="1">
        <v>3.0960000000000001</v>
      </c>
      <c r="AD47" s="1">
        <v>2.5331000000000001</v>
      </c>
    </row>
    <row r="48" spans="1:31" x14ac:dyDescent="0.2">
      <c r="A48">
        <v>2002</v>
      </c>
      <c r="B48">
        <v>2.4995647058823529</v>
      </c>
      <c r="C48">
        <v>1.1179708509301165E-2</v>
      </c>
      <c r="AA48" s="1">
        <v>3.1434000000000002</v>
      </c>
      <c r="AB48" s="2">
        <v>3.0964</v>
      </c>
      <c r="AD48" s="2">
        <v>2.5350000000000001</v>
      </c>
    </row>
    <row r="49" spans="1:30" x14ac:dyDescent="0.2">
      <c r="A49">
        <v>2003</v>
      </c>
      <c r="B49">
        <v>2.4982588235294116</v>
      </c>
      <c r="C49">
        <v>1.7091708475147814E-2</v>
      </c>
      <c r="AA49" s="1">
        <v>3.1435</v>
      </c>
      <c r="AB49" s="1">
        <v>3.1095999999999999</v>
      </c>
      <c r="AD49" s="1">
        <v>2.5354000000000001</v>
      </c>
    </row>
    <row r="50" spans="1:30" x14ac:dyDescent="0.2">
      <c r="A50">
        <v>2004</v>
      </c>
      <c r="B50">
        <v>2.5016090909090911</v>
      </c>
      <c r="C50">
        <v>1.3617202566666469E-2</v>
      </c>
      <c r="AA50" s="2">
        <v>3.1436999999999999</v>
      </c>
      <c r="AB50" s="1">
        <v>3.1095999999999999</v>
      </c>
      <c r="AD50" s="1">
        <v>2.5354999999999999</v>
      </c>
    </row>
    <row r="51" spans="1:30" x14ac:dyDescent="0.2">
      <c r="A51">
        <v>2005</v>
      </c>
      <c r="B51">
        <v>2.5023089743589746</v>
      </c>
      <c r="C51">
        <v>1.966579326923848E-2</v>
      </c>
      <c r="AA51" s="2">
        <v>3.1436999999999999</v>
      </c>
      <c r="AB51" s="1">
        <v>3.1097000000000001</v>
      </c>
      <c r="AD51" s="1">
        <v>2.5354999999999999</v>
      </c>
    </row>
    <row r="52" spans="1:30" x14ac:dyDescent="0.2">
      <c r="A52">
        <v>2006</v>
      </c>
      <c r="B52">
        <v>2.4993405940594071</v>
      </c>
      <c r="C52">
        <v>1.8265985756141519E-2</v>
      </c>
      <c r="AA52" s="1">
        <v>3.1438999999999999</v>
      </c>
      <c r="AB52" s="1">
        <v>3.1097000000000001</v>
      </c>
      <c r="AD52" s="1">
        <v>2.5371000000000001</v>
      </c>
    </row>
    <row r="53" spans="1:30" x14ac:dyDescent="0.2">
      <c r="A53">
        <v>2007</v>
      </c>
      <c r="B53">
        <v>2.4984000000000006</v>
      </c>
      <c r="C53">
        <v>1.4798198088506137E-2</v>
      </c>
      <c r="AA53" s="1">
        <v>3.1442000000000001</v>
      </c>
      <c r="AB53" s="1">
        <v>3.1097000000000001</v>
      </c>
      <c r="AD53" s="1">
        <v>2.5405000000000002</v>
      </c>
    </row>
    <row r="54" spans="1:30" x14ac:dyDescent="0.2">
      <c r="A54">
        <v>2008</v>
      </c>
      <c r="B54">
        <v>2.5060350877192992</v>
      </c>
      <c r="C54">
        <v>1.6550566360918523E-2</v>
      </c>
      <c r="AA54" s="1">
        <v>3.1469999999999998</v>
      </c>
      <c r="AB54" s="1">
        <v>3.11</v>
      </c>
      <c r="AD54" s="1">
        <v>2.5413999999999999</v>
      </c>
    </row>
    <row r="55" spans="1:30" x14ac:dyDescent="0.2">
      <c r="A55">
        <v>2010</v>
      </c>
      <c r="B55">
        <v>2.4977537313432827</v>
      </c>
      <c r="C55">
        <v>1.3986230548544299E-2</v>
      </c>
      <c r="AA55" s="1">
        <v>3.1469999999999998</v>
      </c>
      <c r="AB55" s="1">
        <v>3.1113</v>
      </c>
      <c r="AD55" s="1">
        <v>2.5417000000000001</v>
      </c>
    </row>
    <row r="56" spans="1:30" x14ac:dyDescent="0.2">
      <c r="A56">
        <v>2012</v>
      </c>
      <c r="B56">
        <v>2.5154999999999998</v>
      </c>
      <c r="C56">
        <v>0</v>
      </c>
      <c r="AA56" s="1">
        <v>3.1472000000000002</v>
      </c>
      <c r="AB56" s="1">
        <v>3.1114999999999999</v>
      </c>
      <c r="AD56" s="1">
        <v>2.5425</v>
      </c>
    </row>
    <row r="57" spans="1:30" x14ac:dyDescent="0.2">
      <c r="A57">
        <v>2013</v>
      </c>
      <c r="B57">
        <v>2.4938250000000002</v>
      </c>
      <c r="C57">
        <v>9.9504127696148914E-3</v>
      </c>
      <c r="AA57" s="1">
        <v>3.1472000000000002</v>
      </c>
      <c r="AB57" s="1">
        <v>3.1114999999999999</v>
      </c>
      <c r="AD57" s="1">
        <v>2.5427</v>
      </c>
    </row>
    <row r="58" spans="1:30" x14ac:dyDescent="0.2">
      <c r="AA58" s="2">
        <v>3.1549</v>
      </c>
      <c r="AB58" s="1">
        <v>3.1465000000000001</v>
      </c>
      <c r="AD58" s="1">
        <v>2.5430999999999999</v>
      </c>
    </row>
    <row r="59" spans="1:30" x14ac:dyDescent="0.2">
      <c r="AA59" s="2">
        <v>3.1549</v>
      </c>
      <c r="AD59" s="2">
        <v>2.5436000000000001</v>
      </c>
    </row>
    <row r="60" spans="1:30" x14ac:dyDescent="0.2">
      <c r="AA60" s="1">
        <v>3.1549</v>
      </c>
      <c r="AD60" s="2">
        <v>2.5440999999999998</v>
      </c>
    </row>
    <row r="61" spans="1:30" x14ac:dyDescent="0.2">
      <c r="AA61" s="1">
        <v>3.1551</v>
      </c>
      <c r="AD61" s="1">
        <v>2.5444</v>
      </c>
    </row>
    <row r="62" spans="1:30" x14ac:dyDescent="0.2">
      <c r="AA62" s="1">
        <v>3.1595</v>
      </c>
      <c r="AD62" s="1">
        <v>2.5445000000000002</v>
      </c>
    </row>
    <row r="63" spans="1:30" x14ac:dyDescent="0.2">
      <c r="AA63" s="1">
        <v>3.1595</v>
      </c>
      <c r="AD63" s="1">
        <v>2.5453999999999999</v>
      </c>
    </row>
    <row r="64" spans="1:30" x14ac:dyDescent="0.2">
      <c r="AA64" s="1">
        <v>3.1600999999999999</v>
      </c>
      <c r="AD64" s="1">
        <v>2.5468000000000002</v>
      </c>
    </row>
    <row r="65" spans="27:30" x14ac:dyDescent="0.2">
      <c r="AA65" s="1">
        <v>3.1741000000000001</v>
      </c>
      <c r="AD65" s="1">
        <v>2.5472000000000001</v>
      </c>
    </row>
    <row r="66" spans="27:30" x14ac:dyDescent="0.2">
      <c r="AA66" s="1">
        <v>3.1741000000000001</v>
      </c>
      <c r="AD66" s="1">
        <v>2.5472999999999999</v>
      </c>
    </row>
    <row r="67" spans="27:30" x14ac:dyDescent="0.2">
      <c r="AA67" s="1">
        <v>3.1749000000000001</v>
      </c>
      <c r="AD67" s="1">
        <v>2.5491999999999999</v>
      </c>
    </row>
    <row r="68" spans="27:30" x14ac:dyDescent="0.2">
      <c r="AD68" s="1">
        <v>2.5518000000000001</v>
      </c>
    </row>
    <row r="69" spans="27:30" x14ac:dyDescent="0.2">
      <c r="AD69" s="1">
        <v>2.5526</v>
      </c>
    </row>
    <row r="70" spans="27:30" x14ac:dyDescent="0.2">
      <c r="AD70" s="1">
        <v>2.5531999999999999</v>
      </c>
    </row>
    <row r="71" spans="27:30" x14ac:dyDescent="0.2">
      <c r="AD71" s="1">
        <v>2.5556999999999999</v>
      </c>
    </row>
    <row r="72" spans="27:30" x14ac:dyDescent="0.2">
      <c r="AD72" s="1">
        <v>2.5560999999999998</v>
      </c>
    </row>
  </sheetData>
  <mergeCells count="39">
    <mergeCell ref="AK29:AM29"/>
    <mergeCell ref="AL30:AM30"/>
    <mergeCell ref="AL31:AM31"/>
    <mergeCell ref="AK2:AM2"/>
    <mergeCell ref="AL8:AM8"/>
    <mergeCell ref="AL9:AM9"/>
    <mergeCell ref="AL10:AM10"/>
    <mergeCell ref="AK27:AM27"/>
    <mergeCell ref="AK11:AM11"/>
    <mergeCell ref="AL26:AM26"/>
    <mergeCell ref="AL25:AM25"/>
    <mergeCell ref="AK13:AM13"/>
    <mergeCell ref="AH3:AI3"/>
    <mergeCell ref="AH2:AI2"/>
    <mergeCell ref="AG5:AI5"/>
    <mergeCell ref="AH24:AI24"/>
    <mergeCell ref="AH25:AI25"/>
    <mergeCell ref="AH26:AI26"/>
    <mergeCell ref="AH27:AI27"/>
    <mergeCell ref="AG6:AI6"/>
    <mergeCell ref="AH12:AI12"/>
    <mergeCell ref="AH13:AI13"/>
    <mergeCell ref="AH14:AI14"/>
    <mergeCell ref="AK1:AM1"/>
    <mergeCell ref="AG1:AI1"/>
    <mergeCell ref="AG17:AI17"/>
    <mergeCell ref="AG15:AI15"/>
    <mergeCell ref="AG30:AI30"/>
    <mergeCell ref="AH28:AI28"/>
    <mergeCell ref="AH29:AI29"/>
    <mergeCell ref="AK14:AM14"/>
    <mergeCell ref="AL19:AM19"/>
    <mergeCell ref="AL20:AM20"/>
    <mergeCell ref="AL21:AM21"/>
    <mergeCell ref="AL22:AM22"/>
    <mergeCell ref="AL23:AM23"/>
    <mergeCell ref="AL24:AM24"/>
    <mergeCell ref="AG18:AI18"/>
    <mergeCell ref="AH23:AI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workbookViewId="0">
      <selection activeCell="E31" sqref="A1:E31"/>
    </sheetView>
  </sheetViews>
  <sheetFormatPr baseColWidth="10" defaultColWidth="8.83203125" defaultRowHeight="16" x14ac:dyDescent="0.2"/>
  <cols>
    <col min="2" max="2" width="13.1640625" customWidth="1"/>
    <col min="3" max="3" width="22.1640625" customWidth="1"/>
    <col min="4" max="4" width="20" customWidth="1"/>
    <col min="5" max="5" width="18.6640625" customWidth="1"/>
  </cols>
  <sheetData>
    <row r="1" spans="1:5" x14ac:dyDescent="0.2">
      <c r="A1" s="32" t="s">
        <v>2</v>
      </c>
      <c r="B1" s="32" t="s">
        <v>84</v>
      </c>
      <c r="C1" s="32" t="s">
        <v>85</v>
      </c>
      <c r="D1" s="32" t="s">
        <v>82</v>
      </c>
      <c r="E1" s="32" t="s">
        <v>83</v>
      </c>
    </row>
    <row r="2" spans="1:5" x14ac:dyDescent="0.2">
      <c r="A2" s="34">
        <v>1982.5</v>
      </c>
      <c r="B2" s="35">
        <v>2.5149380952380951</v>
      </c>
      <c r="C2" s="35">
        <v>2.4397222714695944E-2</v>
      </c>
      <c r="D2" s="35">
        <v>2.4590000000000001</v>
      </c>
      <c r="E2" s="35">
        <v>2.5503999999999998</v>
      </c>
    </row>
    <row r="3" spans="1:5" x14ac:dyDescent="0.2">
      <c r="A3" s="34">
        <v>1983</v>
      </c>
      <c r="B3" s="35">
        <v>2.5188657534246577</v>
      </c>
      <c r="C3" s="35">
        <v>2.5262066529230041E-2</v>
      </c>
      <c r="D3" s="35">
        <v>2.4508000000000001</v>
      </c>
      <c r="E3" s="35">
        <v>2.5615999999999999</v>
      </c>
    </row>
    <row r="4" spans="1:5" x14ac:dyDescent="0.2">
      <c r="A4" s="34">
        <v>1984</v>
      </c>
      <c r="B4" s="35">
        <v>2.5170068493150675</v>
      </c>
      <c r="C4" s="35">
        <v>2.0989331475029009E-2</v>
      </c>
      <c r="D4" s="35">
        <v>2.4710000000000001</v>
      </c>
      <c r="E4" s="35">
        <v>2.5592000000000001</v>
      </c>
    </row>
    <row r="5" spans="1:5" x14ac:dyDescent="0.2">
      <c r="A5" s="34">
        <v>1985</v>
      </c>
      <c r="B5" s="35">
        <v>2.5245929577464792</v>
      </c>
      <c r="C5" s="35">
        <v>1.9234086735671452E-2</v>
      </c>
      <c r="D5" s="35">
        <v>2.4714999999999998</v>
      </c>
      <c r="E5" s="35">
        <v>2.5560999999999998</v>
      </c>
    </row>
    <row r="6" spans="1:5" x14ac:dyDescent="0.2">
      <c r="A6" s="34">
        <v>1986</v>
      </c>
      <c r="B6" s="35">
        <v>2.5191833333333333</v>
      </c>
      <c r="C6" s="35">
        <v>2.3768105033876989E-2</v>
      </c>
      <c r="D6" s="35">
        <v>2.4628999999999999</v>
      </c>
      <c r="E6" s="35">
        <v>2.5535999999999999</v>
      </c>
    </row>
    <row r="7" spans="1:5" x14ac:dyDescent="0.2">
      <c r="A7" s="34">
        <v>1987</v>
      </c>
      <c r="B7" s="35">
        <v>2.5031148648648651</v>
      </c>
      <c r="C7" s="35">
        <v>1.9929311258590002E-2</v>
      </c>
      <c r="D7" s="35">
        <v>2.448</v>
      </c>
      <c r="E7" s="35">
        <v>2.5562</v>
      </c>
    </row>
    <row r="8" spans="1:5" x14ac:dyDescent="0.2">
      <c r="A8" s="34">
        <v>1988</v>
      </c>
      <c r="B8" s="35">
        <v>2.5011413333333334</v>
      </c>
      <c r="C8" s="35">
        <v>2.1664450226202427E-2</v>
      </c>
      <c r="D8" s="35">
        <v>2.4506000000000001</v>
      </c>
      <c r="E8" s="35">
        <v>2.5470999999999999</v>
      </c>
    </row>
    <row r="9" spans="1:5" x14ac:dyDescent="0.2">
      <c r="A9" s="34">
        <v>1989</v>
      </c>
      <c r="B9" s="35">
        <v>2.517898901098901</v>
      </c>
      <c r="C9" s="35">
        <v>1.8975126961984824E-2</v>
      </c>
      <c r="D9" s="35">
        <v>2.4660000000000002</v>
      </c>
      <c r="E9" s="35">
        <v>2.5609000000000002</v>
      </c>
    </row>
    <row r="10" spans="1:5" x14ac:dyDescent="0.2">
      <c r="A10" s="34">
        <v>1990</v>
      </c>
      <c r="B10" s="35">
        <v>2.5075790697674418</v>
      </c>
      <c r="C10" s="35">
        <v>2.0329006319739693E-2</v>
      </c>
      <c r="D10" s="35">
        <v>2.4626000000000001</v>
      </c>
      <c r="E10" s="35">
        <v>2.5497999999999998</v>
      </c>
    </row>
    <row r="11" spans="1:5" x14ac:dyDescent="0.2">
      <c r="A11" s="34">
        <v>1991</v>
      </c>
      <c r="B11" s="35">
        <v>2.5053020408163262</v>
      </c>
      <c r="C11" s="35">
        <v>2.0421745862722693E-2</v>
      </c>
      <c r="D11" s="35">
        <v>2.468</v>
      </c>
      <c r="E11" s="35">
        <v>2.5491999999999999</v>
      </c>
    </row>
    <row r="12" spans="1:5" x14ac:dyDescent="0.2">
      <c r="A12" s="34">
        <v>1992</v>
      </c>
      <c r="B12" s="35">
        <v>2.5016055555555559</v>
      </c>
      <c r="C12" s="35">
        <v>2.3475860075603351E-2</v>
      </c>
      <c r="D12" s="35">
        <v>2.4502000000000002</v>
      </c>
      <c r="E12" s="35">
        <v>2.5556999999999999</v>
      </c>
    </row>
    <row r="13" spans="1:5" x14ac:dyDescent="0.2">
      <c r="A13" s="34">
        <v>1993</v>
      </c>
      <c r="B13" s="35">
        <v>2.500953846153847</v>
      </c>
      <c r="C13" s="35">
        <v>1.519979756950224E-2</v>
      </c>
      <c r="D13" s="35">
        <v>2.4611999999999998</v>
      </c>
      <c r="E13" s="35">
        <v>2.5528</v>
      </c>
    </row>
    <row r="14" spans="1:5" x14ac:dyDescent="0.2">
      <c r="A14" s="34">
        <v>1994</v>
      </c>
      <c r="B14" s="35">
        <v>2.5027036585365856</v>
      </c>
      <c r="C14" s="35">
        <v>1.2389526093448235E-2</v>
      </c>
      <c r="D14" s="35">
        <v>2.4754999999999998</v>
      </c>
      <c r="E14" s="35">
        <v>2.5446</v>
      </c>
    </row>
    <row r="15" spans="1:5" x14ac:dyDescent="0.2">
      <c r="A15" s="34">
        <v>1995</v>
      </c>
      <c r="B15" s="35">
        <v>2.4974789473684207</v>
      </c>
      <c r="C15" s="35">
        <v>1.4233978636219368E-2</v>
      </c>
      <c r="D15" s="35">
        <v>2.4647999999999999</v>
      </c>
      <c r="E15" s="35">
        <v>2.5562999999999998</v>
      </c>
    </row>
    <row r="16" spans="1:5" x14ac:dyDescent="0.2">
      <c r="A16" s="34">
        <v>1996</v>
      </c>
      <c r="B16" s="35">
        <v>2.5016336842105265</v>
      </c>
      <c r="C16" s="35">
        <v>1.8550280209653498E-2</v>
      </c>
      <c r="D16" s="35">
        <v>2.4643999999999999</v>
      </c>
      <c r="E16" s="35">
        <v>2.5604</v>
      </c>
    </row>
    <row r="17" spans="1:5" x14ac:dyDescent="0.2">
      <c r="A17" s="34">
        <v>1997</v>
      </c>
      <c r="B17" s="35">
        <v>2.4923547619047621</v>
      </c>
      <c r="C17" s="35">
        <v>1.7272679716131896E-2</v>
      </c>
      <c r="D17" s="35">
        <v>2.464</v>
      </c>
      <c r="E17" s="35">
        <v>2.5305</v>
      </c>
    </row>
    <row r="18" spans="1:5" x14ac:dyDescent="0.2">
      <c r="A18" s="34">
        <v>1998</v>
      </c>
      <c r="B18" s="35">
        <v>2.5023567164179101</v>
      </c>
      <c r="C18" s="35">
        <v>1.3786689055583008E-2</v>
      </c>
      <c r="D18" s="35">
        <v>2.4752999999999998</v>
      </c>
      <c r="E18" s="35">
        <v>2.5373999999999999</v>
      </c>
    </row>
    <row r="19" spans="1:5" x14ac:dyDescent="0.2">
      <c r="A19" s="34">
        <v>1999</v>
      </c>
      <c r="B19" s="35">
        <v>2.5019055555555552</v>
      </c>
      <c r="C19" s="35">
        <v>1.4104078309793534E-2</v>
      </c>
      <c r="D19" s="35">
        <v>2.4658000000000002</v>
      </c>
      <c r="E19" s="35">
        <v>2.5457999999999998</v>
      </c>
    </row>
    <row r="20" spans="1:5" x14ac:dyDescent="0.2">
      <c r="A20" s="34">
        <v>2000</v>
      </c>
      <c r="B20" s="35">
        <v>2.5022038834951448</v>
      </c>
      <c r="C20" s="35">
        <v>1.1066562623507784E-2</v>
      </c>
      <c r="D20" s="35">
        <v>2.4687999999999999</v>
      </c>
      <c r="E20" s="35">
        <v>2.5405000000000002</v>
      </c>
    </row>
    <row r="21" spans="1:5" x14ac:dyDescent="0.2">
      <c r="A21" s="34">
        <v>2001</v>
      </c>
      <c r="B21" s="35">
        <v>2.5040051282051294</v>
      </c>
      <c r="C21" s="35">
        <v>1.4396887266710208E-2</v>
      </c>
      <c r="D21" s="35">
        <v>2.4702999999999999</v>
      </c>
      <c r="E21" s="35">
        <v>2.5512999999999999</v>
      </c>
    </row>
    <row r="22" spans="1:5" x14ac:dyDescent="0.2">
      <c r="A22" s="34">
        <v>2002</v>
      </c>
      <c r="B22" s="35">
        <v>2.4995647058823529</v>
      </c>
      <c r="C22" s="35">
        <v>1.1179708509301165E-2</v>
      </c>
      <c r="D22" s="35">
        <v>2.4723000000000002</v>
      </c>
      <c r="E22" s="35">
        <v>2.5213000000000001</v>
      </c>
    </row>
    <row r="23" spans="1:5" x14ac:dyDescent="0.2">
      <c r="A23" s="34">
        <v>2003</v>
      </c>
      <c r="B23" s="35">
        <v>2.4982588235294116</v>
      </c>
      <c r="C23" s="35">
        <v>1.7091708475147814E-2</v>
      </c>
      <c r="D23" s="35">
        <v>2.4611000000000001</v>
      </c>
      <c r="E23" s="35">
        <v>2.5602999999999998</v>
      </c>
    </row>
    <row r="24" spans="1:5" x14ac:dyDescent="0.2">
      <c r="A24" s="34">
        <v>2004</v>
      </c>
      <c r="B24" s="35">
        <v>2.5016090909090911</v>
      </c>
      <c r="C24" s="35">
        <v>1.3617202566666469E-2</v>
      </c>
      <c r="D24" s="35">
        <v>2.4685999999999999</v>
      </c>
      <c r="E24" s="35">
        <v>2.5529000000000002</v>
      </c>
    </row>
    <row r="25" spans="1:5" x14ac:dyDescent="0.2">
      <c r="A25" s="34">
        <v>2005</v>
      </c>
      <c r="B25" s="35">
        <v>2.5023089743589746</v>
      </c>
      <c r="C25" s="35">
        <v>1.966579326923848E-2</v>
      </c>
      <c r="D25" s="35">
        <v>2.4575999999999998</v>
      </c>
      <c r="E25" s="35">
        <v>2.5339999999999998</v>
      </c>
    </row>
    <row r="26" spans="1:5" x14ac:dyDescent="0.2">
      <c r="A26" s="34">
        <v>2006</v>
      </c>
      <c r="B26" s="35">
        <v>2.4993405940594071</v>
      </c>
      <c r="C26" s="35">
        <v>1.8265985756141519E-2</v>
      </c>
      <c r="D26" s="35">
        <v>2.4531000000000001</v>
      </c>
      <c r="E26" s="35">
        <v>2.5543</v>
      </c>
    </row>
    <row r="27" spans="1:5" x14ac:dyDescent="0.2">
      <c r="A27" s="34">
        <v>2007</v>
      </c>
      <c r="B27" s="35">
        <v>2.4984000000000006</v>
      </c>
      <c r="C27" s="35">
        <v>1.4798198088506137E-2</v>
      </c>
      <c r="D27" s="35">
        <v>2.4618000000000002</v>
      </c>
      <c r="E27" s="35">
        <v>2.5323000000000002</v>
      </c>
    </row>
    <row r="28" spans="1:5" x14ac:dyDescent="0.2">
      <c r="A28" s="34">
        <v>2008</v>
      </c>
      <c r="B28" s="35">
        <v>2.5060350877192992</v>
      </c>
      <c r="C28" s="35">
        <v>1.6550566360918523E-2</v>
      </c>
      <c r="D28" s="35">
        <v>2.4765999999999999</v>
      </c>
      <c r="E28" s="35">
        <v>2.5381</v>
      </c>
    </row>
    <row r="29" spans="1:5" x14ac:dyDescent="0.2">
      <c r="A29" s="34">
        <v>2010</v>
      </c>
      <c r="B29" s="35">
        <v>2.4977537313432827</v>
      </c>
      <c r="C29" s="35">
        <v>1.3986230548544299E-2</v>
      </c>
      <c r="D29" s="35">
        <v>2.4659</v>
      </c>
      <c r="E29" s="35">
        <v>2.5238</v>
      </c>
    </row>
    <row r="30" spans="1:5" x14ac:dyDescent="0.2">
      <c r="A30" s="34">
        <v>2012</v>
      </c>
      <c r="B30" s="35">
        <v>2.5154999999999998</v>
      </c>
      <c r="C30" s="35">
        <v>0</v>
      </c>
      <c r="D30" s="35">
        <v>2.5154999999999998</v>
      </c>
      <c r="E30" s="35">
        <v>2.5154999999999998</v>
      </c>
    </row>
    <row r="31" spans="1:5" x14ac:dyDescent="0.2">
      <c r="A31" s="34">
        <v>2013</v>
      </c>
      <c r="B31" s="35">
        <v>2.4938250000000002</v>
      </c>
      <c r="C31" s="35">
        <v>9.9504127696148914E-3</v>
      </c>
      <c r="D31" s="35">
        <v>2.4790999999999999</v>
      </c>
      <c r="E31" s="35">
        <v>2.5083000000000002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2019-09-15T00:12:53Z</dcterms:created>
  <dcterms:modified xsi:type="dcterms:W3CDTF">2021-09-24T16:11:21Z</dcterms:modified>
</cp:coreProperties>
</file>