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FALL 2021/CHEM438 - Instrumental Lab/DATA/"/>
    </mc:Choice>
  </mc:AlternateContent>
  <xr:revisionPtr revIDLastSave="0" documentId="13_ncr:1_{CFCA3D88-0308-AF46-A500-E660D92174DE}" xr6:coauthVersionLast="47" xr6:coauthVersionMax="47" xr10:uidLastSave="{00000000-0000-0000-0000-000000000000}"/>
  <bookViews>
    <workbookView xWindow="1160" yWindow="500" windowWidth="27640" windowHeight="16320" xr2:uid="{33B4083D-9AB4-F04C-A620-E0E06FF3C0D1}"/>
  </bookViews>
  <sheets>
    <sheet name="DQ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G5" i="1"/>
  <c r="B5" i="1" l="1"/>
  <c r="B7" i="1"/>
  <c r="B9" i="1"/>
  <c r="B4" i="1"/>
  <c r="J12" i="1"/>
  <c r="F11" i="1"/>
  <c r="I4" i="1"/>
  <c r="I5" i="1" s="1"/>
  <c r="I6" i="1" s="1"/>
  <c r="I7" i="1" s="1"/>
  <c r="I8" i="1" s="1"/>
  <c r="I9" i="1" s="1"/>
  <c r="I10" i="1" s="1"/>
  <c r="I11" i="1" s="1"/>
  <c r="G11" i="1" l="1"/>
  <c r="F9" i="1"/>
  <c r="G9" i="1" s="1"/>
  <c r="F8" i="1"/>
  <c r="G8" i="1" s="1"/>
  <c r="B8" i="1"/>
  <c r="F7" i="1"/>
  <c r="G7" i="1" s="1"/>
  <c r="F6" i="1"/>
  <c r="G6" i="1" s="1"/>
  <c r="F5" i="1"/>
  <c r="B6" i="1"/>
</calcChain>
</file>

<file path=xl/sharedStrings.xml><?xml version="1.0" encoding="utf-8"?>
<sst xmlns="http://schemas.openxmlformats.org/spreadsheetml/2006/main" count="18" uniqueCount="18">
  <si>
    <t>Quinine sulfate (g)</t>
  </si>
  <si>
    <r>
      <t>λ</t>
    </r>
    <r>
      <rPr>
        <vertAlign val="subscript"/>
        <sz val="11"/>
        <color theme="1"/>
        <rFont val="Calibri"/>
        <family val="2"/>
      </rPr>
      <t>ex</t>
    </r>
    <r>
      <rPr>
        <sz val="11"/>
        <color theme="1"/>
        <rFont val="Calibri"/>
        <family val="2"/>
      </rPr>
      <t xml:space="preserve"> (nm)</t>
    </r>
  </si>
  <si>
    <r>
      <t>λ</t>
    </r>
    <r>
      <rPr>
        <vertAlign val="subscript"/>
        <sz val="11"/>
        <color theme="1"/>
        <rFont val="Calibri"/>
        <family val="2"/>
      </rPr>
      <t>em</t>
    </r>
    <r>
      <rPr>
        <sz val="11"/>
        <color theme="1"/>
        <rFont val="Calibri"/>
        <family val="2"/>
      </rPr>
      <t xml:space="preserve"> (nm)</t>
    </r>
  </si>
  <si>
    <t>Sample</t>
  </si>
  <si>
    <t>[Quinine Sulfate]</t>
  </si>
  <si>
    <t>Fluorescence 1</t>
  </si>
  <si>
    <t>Fluorescence 2</t>
  </si>
  <si>
    <t>Fluorescence 3</t>
  </si>
  <si>
    <r>
      <t>`</t>
    </r>
    <r>
      <rPr>
        <sz val="12"/>
        <color theme="1"/>
        <rFont val="Calibri"/>
        <family val="2"/>
        <scheme val="minor"/>
      </rPr>
      <t>F</t>
    </r>
  </si>
  <si>
    <r>
      <t>`</t>
    </r>
    <r>
      <rPr>
        <sz val="12"/>
        <color theme="1"/>
        <rFont val="Calibri"/>
        <family val="2"/>
        <scheme val="minor"/>
      </rPr>
      <t>F</t>
    </r>
    <r>
      <rPr>
        <sz val="11"/>
        <color theme="1"/>
        <rFont val="Calibri Light"/>
        <family val="2"/>
        <scheme val="major"/>
      </rPr>
      <t xml:space="preserve"> </t>
    </r>
    <r>
      <rPr>
        <sz val="12"/>
        <color theme="1"/>
        <rFont val="Calibri"/>
        <family val="2"/>
        <scheme val="minor"/>
      </rPr>
      <t>- Blank</t>
    </r>
  </si>
  <si>
    <t>Stock</t>
  </si>
  <si>
    <t>Tonic Water</t>
  </si>
  <si>
    <t>Blank</t>
  </si>
  <si>
    <t>Determine LOD:</t>
  </si>
  <si>
    <t>Run #</t>
  </si>
  <si>
    <t>Response</t>
  </si>
  <si>
    <t>Average</t>
  </si>
  <si>
    <t xml:space="preserve">Tonic water diluted 1/40 into a 100 mL volumetric flask.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</si>
</sst>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theme="1"/>
      <name val="Symbol"/>
      <family val="1"/>
      <charset val="2"/>
    </font>
    <font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2" borderId="2" xfId="0" applyFill="1" applyBorder="1"/>
    <xf numFmtId="0" fontId="0" fillId="0" borderId="1" xfId="0" applyBorder="1"/>
    <xf numFmtId="0" fontId="3" fillId="0" borderId="1" xfId="0" applyFont="1" applyBorder="1"/>
    <xf numFmtId="0" fontId="0" fillId="3" borderId="1" xfId="0" applyFill="1" applyBorder="1"/>
    <xf numFmtId="1" fontId="0" fillId="0" borderId="1" xfId="0" applyNumberFormat="1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7E6B5-2549-2B46-BCEA-95226330A743}">
  <dimension ref="A1:J14"/>
  <sheetViews>
    <sheetView tabSelected="1" zoomScale="142" workbookViewId="0">
      <selection activeCell="G11" sqref="G11"/>
    </sheetView>
  </sheetViews>
  <sheetFormatPr baseColWidth="10" defaultRowHeight="16" x14ac:dyDescent="0.2"/>
  <cols>
    <col min="1" max="1" width="16.33203125" customWidth="1"/>
    <col min="2" max="2" width="15.5" customWidth="1"/>
    <col min="3" max="3" width="17.83203125" customWidth="1"/>
  </cols>
  <sheetData>
    <row r="1" spans="1:10" ht="17" x14ac:dyDescent="0.25">
      <c r="A1" s="1" t="s">
        <v>0</v>
      </c>
      <c r="B1" s="2" t="s">
        <v>1</v>
      </c>
      <c r="C1" s="2" t="s">
        <v>2</v>
      </c>
      <c r="I1" t="s">
        <v>13</v>
      </c>
    </row>
    <row r="2" spans="1:10" x14ac:dyDescent="0.2">
      <c r="A2" s="3">
        <v>6.9999999999999999E-4</v>
      </c>
      <c r="B2" s="3">
        <v>340</v>
      </c>
      <c r="C2" s="3">
        <v>460</v>
      </c>
      <c r="I2" s="4" t="s">
        <v>14</v>
      </c>
      <c r="J2" s="4" t="s">
        <v>15</v>
      </c>
    </row>
    <row r="3" spans="1:10" x14ac:dyDescent="0.2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5" t="s">
        <v>8</v>
      </c>
      <c r="G3" s="5" t="s">
        <v>9</v>
      </c>
      <c r="I3" s="4">
        <v>1</v>
      </c>
      <c r="J3" s="4">
        <v>271</v>
      </c>
    </row>
    <row r="4" spans="1:10" x14ac:dyDescent="0.2">
      <c r="A4" s="4" t="s">
        <v>10</v>
      </c>
      <c r="B4" s="4">
        <f>A2/782.96/0.05</f>
        <v>1.7880862368447937E-5</v>
      </c>
      <c r="C4" s="6"/>
      <c r="D4" s="6"/>
      <c r="E4" s="6"/>
      <c r="F4" s="6"/>
      <c r="G4" s="6"/>
      <c r="I4" s="4">
        <f>I3+1</f>
        <v>2</v>
      </c>
      <c r="J4" s="4">
        <v>265</v>
      </c>
    </row>
    <row r="5" spans="1:10" x14ac:dyDescent="0.2">
      <c r="A5" s="4">
        <v>1</v>
      </c>
      <c r="B5" s="4">
        <f>A5*B$4/25</f>
        <v>7.1523449473791745E-7</v>
      </c>
      <c r="C5" s="4">
        <v>2320</v>
      </c>
      <c r="D5" s="4">
        <v>2235</v>
      </c>
      <c r="E5" s="4">
        <v>2227</v>
      </c>
      <c r="F5" s="4">
        <f>AVERAGE(C5:E5)</f>
        <v>2260.6666666666665</v>
      </c>
      <c r="G5" s="4">
        <f>F5-F$11</f>
        <v>1972.3333333333333</v>
      </c>
      <c r="I5" s="4">
        <f t="shared" ref="I5:I11" si="0">I4+1</f>
        <v>3</v>
      </c>
      <c r="J5" s="4">
        <v>251</v>
      </c>
    </row>
    <row r="6" spans="1:10" x14ac:dyDescent="0.2">
      <c r="A6" s="4">
        <v>2</v>
      </c>
      <c r="B6" s="4">
        <f t="shared" ref="B6:B8" si="1">A6*B$4/25</f>
        <v>1.4304689894758349E-6</v>
      </c>
      <c r="C6" s="4">
        <v>3762</v>
      </c>
      <c r="D6" s="4">
        <v>3683</v>
      </c>
      <c r="E6" s="4">
        <v>3693</v>
      </c>
      <c r="F6" s="4">
        <f t="shared" ref="F6:F10" si="2">AVERAGE(C6:E6)</f>
        <v>3712.6666666666665</v>
      </c>
      <c r="G6" s="4">
        <f t="shared" ref="G6:G11" si="3">F6-F$11</f>
        <v>3424.333333333333</v>
      </c>
      <c r="I6" s="4">
        <f t="shared" si="0"/>
        <v>4</v>
      </c>
      <c r="J6" s="4">
        <v>234</v>
      </c>
    </row>
    <row r="7" spans="1:10" x14ac:dyDescent="0.2">
      <c r="A7" s="4">
        <v>3</v>
      </c>
      <c r="B7" s="4">
        <f>A7*B$4/25</f>
        <v>2.1457034842137526E-6</v>
      </c>
      <c r="C7" s="4">
        <v>5921</v>
      </c>
      <c r="D7" s="4">
        <v>5920</v>
      </c>
      <c r="E7" s="4">
        <v>5983</v>
      </c>
      <c r="F7" s="4">
        <f t="shared" si="2"/>
        <v>5941.333333333333</v>
      </c>
      <c r="G7" s="4">
        <f t="shared" si="3"/>
        <v>5653</v>
      </c>
      <c r="I7" s="4">
        <f t="shared" si="0"/>
        <v>5</v>
      </c>
      <c r="J7" s="4">
        <v>242</v>
      </c>
    </row>
    <row r="8" spans="1:10" x14ac:dyDescent="0.2">
      <c r="A8" s="4">
        <v>4</v>
      </c>
      <c r="B8" s="4">
        <f t="shared" si="1"/>
        <v>2.8609379789516698E-6</v>
      </c>
      <c r="C8" s="4">
        <v>7851</v>
      </c>
      <c r="D8" s="4">
        <v>7632</v>
      </c>
      <c r="E8" s="4">
        <v>7617</v>
      </c>
      <c r="F8" s="4">
        <f t="shared" si="2"/>
        <v>7700</v>
      </c>
      <c r="G8" s="4">
        <f t="shared" si="3"/>
        <v>7411.666666666667</v>
      </c>
      <c r="I8" s="4">
        <f t="shared" si="0"/>
        <v>6</v>
      </c>
      <c r="J8" s="4">
        <v>252</v>
      </c>
    </row>
    <row r="9" spans="1:10" x14ac:dyDescent="0.2">
      <c r="A9" s="4">
        <v>5</v>
      </c>
      <c r="B9" s="4">
        <f>A9*B$4/25</f>
        <v>3.576172473689587E-6</v>
      </c>
      <c r="C9" s="4">
        <v>9381</v>
      </c>
      <c r="D9" s="4">
        <v>9348</v>
      </c>
      <c r="E9" s="4">
        <v>9496</v>
      </c>
      <c r="F9" s="4">
        <f t="shared" si="2"/>
        <v>9408.3333333333339</v>
      </c>
      <c r="G9" s="4">
        <f t="shared" si="3"/>
        <v>9120</v>
      </c>
      <c r="I9" s="4">
        <f t="shared" si="0"/>
        <v>7</v>
      </c>
      <c r="J9" s="4">
        <v>239</v>
      </c>
    </row>
    <row r="10" spans="1:10" x14ac:dyDescent="0.2">
      <c r="A10" s="4" t="s">
        <v>11</v>
      </c>
      <c r="B10" s="8">
        <v>2.2803468262266599E-6</v>
      </c>
      <c r="C10" s="4">
        <v>6149</v>
      </c>
      <c r="D10" s="4">
        <v>6143</v>
      </c>
      <c r="E10" s="4">
        <v>6142</v>
      </c>
      <c r="F10" s="4">
        <f>AVERAGE(C10:E10)</f>
        <v>6144.666666666667</v>
      </c>
      <c r="G10" s="4">
        <f>F10-F$11</f>
        <v>5856.3333333333339</v>
      </c>
      <c r="I10" s="4">
        <f t="shared" si="0"/>
        <v>8</v>
      </c>
      <c r="J10" s="4">
        <v>273</v>
      </c>
    </row>
    <row r="11" spans="1:10" x14ac:dyDescent="0.2">
      <c r="A11" s="4" t="s">
        <v>12</v>
      </c>
      <c r="B11" s="4">
        <v>0</v>
      </c>
      <c r="C11" s="4">
        <v>293</v>
      </c>
      <c r="D11" s="4">
        <v>305</v>
      </c>
      <c r="E11" s="4">
        <v>267</v>
      </c>
      <c r="F11" s="4">
        <f>AVERAGE(C11:E11)</f>
        <v>288.33333333333331</v>
      </c>
      <c r="G11" s="4">
        <f t="shared" si="3"/>
        <v>0</v>
      </c>
      <c r="I11" s="4">
        <f t="shared" si="0"/>
        <v>9</v>
      </c>
      <c r="J11" s="4">
        <v>262</v>
      </c>
    </row>
    <row r="12" spans="1:10" x14ac:dyDescent="0.2">
      <c r="I12" s="4" t="s">
        <v>16</v>
      </c>
      <c r="J12" s="7">
        <f>AVERAGE(J3:J11)</f>
        <v>254.33333333333334</v>
      </c>
    </row>
    <row r="14" spans="1:10" x14ac:dyDescent="0.2">
      <c r="A1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DQF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2020-03-23T12:46:14Z</dcterms:created>
  <dcterms:modified xsi:type="dcterms:W3CDTF">2021-10-12T03:01:11Z</dcterms:modified>
</cp:coreProperties>
</file>