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GCH - Gas Chromatography of Hydrocarbons/"/>
    </mc:Choice>
  </mc:AlternateContent>
  <xr:revisionPtr revIDLastSave="0" documentId="13_ncr:1_{DB77BABC-4EE6-B445-8382-BBE73C1A50B4}" xr6:coauthVersionLast="47" xr6:coauthVersionMax="47" xr10:uidLastSave="{00000000-0000-0000-0000-000000000000}"/>
  <bookViews>
    <workbookView xWindow="0" yWindow="0" windowWidth="28800" windowHeight="18000" xr2:uid="{E4F9B168-48C8-1D41-9AD4-5E88CB8031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M5" i="1"/>
  <c r="M4" i="1"/>
  <c r="M3" i="1"/>
  <c r="I3" i="1"/>
  <c r="I2" i="1"/>
  <c r="D2" i="1" s="1"/>
  <c r="I4" i="1"/>
  <c r="F2" i="1" l="1"/>
  <c r="D6" i="1"/>
  <c r="E3" i="1"/>
  <c r="D5" i="1"/>
  <c r="D4" i="1"/>
  <c r="F6" i="1"/>
  <c r="F5" i="1"/>
  <c r="F4" i="1"/>
  <c r="E6" i="1"/>
  <c r="F3" i="1"/>
  <c r="D3" i="1"/>
  <c r="E2" i="1"/>
  <c r="E5" i="1"/>
  <c r="E4" i="1"/>
</calcChain>
</file>

<file path=xl/sharedStrings.xml><?xml version="1.0" encoding="utf-8"?>
<sst xmlns="http://schemas.openxmlformats.org/spreadsheetml/2006/main" count="20" uniqueCount="17">
  <si>
    <t>Compound</t>
  </si>
  <si>
    <t>Cyclohexane</t>
  </si>
  <si>
    <t>Toluene</t>
  </si>
  <si>
    <t>Ethyl benzene</t>
  </si>
  <si>
    <t>p-xylene</t>
  </si>
  <si>
    <t>o-xylene</t>
  </si>
  <si>
    <r>
      <t>t</t>
    </r>
    <r>
      <rPr>
        <b/>
        <vertAlign val="subscript"/>
        <sz val="12"/>
        <color theme="1"/>
        <rFont val="Times New Roman"/>
        <family val="1"/>
      </rPr>
      <t>R</t>
    </r>
    <r>
      <rPr>
        <b/>
        <sz val="12"/>
        <color theme="1"/>
        <rFont val="Times New Roman"/>
        <family val="1"/>
      </rPr>
      <t xml:space="preserve"> (min)</t>
    </r>
  </si>
  <si>
    <r>
      <t>T</t>
    </r>
    <r>
      <rPr>
        <b/>
        <vertAlign val="subscript"/>
        <sz val="12"/>
        <color theme="1"/>
        <rFont val="Times New Roman"/>
        <family val="1"/>
      </rPr>
      <t>bp</t>
    </r>
    <r>
      <rPr>
        <b/>
        <sz val="12"/>
        <color theme="1"/>
        <rFont val="Times New Roman"/>
        <family val="1"/>
      </rPr>
      <t xml:space="preserve"> (°C)</t>
    </r>
  </si>
  <si>
    <r>
      <t>K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(10</t>
    </r>
    <r>
      <rPr>
        <b/>
        <vertAlign val="superscript"/>
        <sz val="12"/>
        <color theme="1"/>
        <rFont val="Times New Roman"/>
        <family val="1"/>
      </rPr>
      <t>-8</t>
    </r>
    <r>
      <rPr>
        <b/>
        <sz val="12"/>
        <color theme="1"/>
        <rFont val="Times New Roman"/>
        <family val="1"/>
      </rPr>
      <t>)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</si>
  <si>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(10</t>
    </r>
    <r>
      <rPr>
        <b/>
        <vertAlign val="superscript"/>
        <sz val="12"/>
        <color theme="1"/>
        <rFont val="Times New Roman"/>
        <family val="1"/>
      </rPr>
      <t>-4</t>
    </r>
    <r>
      <rPr>
        <b/>
        <sz val="12"/>
        <color theme="1"/>
        <rFont val="Times New Roman"/>
        <family val="1"/>
      </rPr>
      <t>)</t>
    </r>
  </si>
  <si>
    <r>
      <t>K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(10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</si>
  <si>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r>
      <t>t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 xml:space="preserve"> (min)</t>
    </r>
  </si>
  <si>
    <r>
      <t>V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/V</t>
    </r>
    <r>
      <rPr>
        <b/>
        <vertAlign val="subscript"/>
        <sz val="12"/>
        <color theme="1"/>
        <rFont val="Times New Roman"/>
        <family val="1"/>
      </rPr>
      <t>m</t>
    </r>
  </si>
  <si>
    <t>Peak #</t>
  </si>
  <si>
    <t>T = 80 C</t>
  </si>
  <si>
    <t>Area (counts*s)</t>
  </si>
  <si>
    <t>T = 120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</si>
</sst>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4" fillId="0" borderId="0" xfId="0" applyNumberFormat="1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Vs/Vm = 1E-8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1.486</c:v>
                </c:pt>
                <c:pt idx="1">
                  <c:v>2.016</c:v>
                </c:pt>
                <c:pt idx="2">
                  <c:v>2.508</c:v>
                </c:pt>
                <c:pt idx="3">
                  <c:v>2.585</c:v>
                </c:pt>
                <c:pt idx="4">
                  <c:v>2.9940000000000002</c:v>
                </c:pt>
              </c:numCache>
            </c:numRef>
          </c:xVal>
          <c:yVal>
            <c:numRef>
              <c:f>Sheet1!$D$2:$D$6</c:f>
              <c:numCache>
                <c:formatCode>#,##0</c:formatCode>
                <c:ptCount val="5"/>
                <c:pt idx="0">
                  <c:v>48600000</c:v>
                </c:pt>
                <c:pt idx="1">
                  <c:v>101600000</c:v>
                </c:pt>
                <c:pt idx="2">
                  <c:v>150800000</c:v>
                </c:pt>
                <c:pt idx="3">
                  <c:v>158500000</c:v>
                </c:pt>
                <c:pt idx="4">
                  <c:v>199400000.00000003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0-E849-947F-3C360594E33D}"/>
            </c:ext>
          </c:extLst>
        </c:ser>
        <c:ser>
          <c:idx val="1"/>
          <c:order val="1"/>
          <c:tx>
            <c:v>Vs/Vm = 1E-4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1.486</c:v>
                </c:pt>
                <c:pt idx="1">
                  <c:v>2.016</c:v>
                </c:pt>
                <c:pt idx="2">
                  <c:v>2.508</c:v>
                </c:pt>
                <c:pt idx="3">
                  <c:v>2.585</c:v>
                </c:pt>
                <c:pt idx="4">
                  <c:v>2.9940000000000002</c:v>
                </c:pt>
              </c:numCache>
            </c:numRef>
          </c:xVal>
          <c:yVal>
            <c:numRef>
              <c:f>Sheet1!$E$2:$E$6</c:f>
              <c:numCache>
                <c:formatCode>#,##0</c:formatCode>
                <c:ptCount val="5"/>
                <c:pt idx="0">
                  <c:v>4860</c:v>
                </c:pt>
                <c:pt idx="1">
                  <c:v>10160</c:v>
                </c:pt>
                <c:pt idx="2">
                  <c:v>15080</c:v>
                </c:pt>
                <c:pt idx="3">
                  <c:v>15850</c:v>
                </c:pt>
                <c:pt idx="4">
                  <c:v>19940.000000000004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0-E849-947F-3C360594E33D}"/>
            </c:ext>
          </c:extLst>
        </c:ser>
        <c:ser>
          <c:idx val="2"/>
          <c:order val="2"/>
          <c:tx>
            <c:v>Vs/Vm = 1E-1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1.486</c:v>
                </c:pt>
                <c:pt idx="1">
                  <c:v>2.016</c:v>
                </c:pt>
                <c:pt idx="2">
                  <c:v>2.508</c:v>
                </c:pt>
                <c:pt idx="3">
                  <c:v>2.585</c:v>
                </c:pt>
                <c:pt idx="4">
                  <c:v>2.9940000000000002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4.8599999999999994</c:v>
                </c:pt>
                <c:pt idx="1">
                  <c:v>10.16</c:v>
                </c:pt>
                <c:pt idx="2">
                  <c:v>15.08</c:v>
                </c:pt>
                <c:pt idx="3">
                  <c:v>15.85</c:v>
                </c:pt>
                <c:pt idx="4">
                  <c:v>19.940000000000001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0-E849-947F-3C360594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25360"/>
        <c:axId val="1305326176"/>
      </c:scatterChart>
      <c:valAx>
        <c:axId val="13053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Retention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5326176"/>
        <c:crosses val="autoZero"/>
        <c:crossBetween val="midCat"/>
      </c:valAx>
      <c:valAx>
        <c:axId val="130532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Equilibrium</a:t>
                </a:r>
                <a:r>
                  <a:rPr lang="en-US" b="1" baseline="0"/>
                  <a:t> constant, </a:t>
                </a: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5325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452856</xdr:colOff>
      <xdr:row>8</xdr:row>
      <xdr:rowOff>104272</xdr:rowOff>
    </xdr:from>
    <xdr:to>
      <xdr:col>5</xdr:col>
      <xdr:colOff>359017</xdr:colOff>
      <xdr:row>14</xdr:row>
      <xdr:rowOff>182560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C776AD-5AF1-6C46-8D44-30786720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0471" y="1735465"/>
          <a:ext cx="2616921" cy="1301684"/>
        </a:xfrm>
        <a:prstGeom prst="rect">
          <a:avLst/>
        </a:prstGeom>
      </xdr:spPr>
    </xdr:pic>
    <xdr:clientData/>
  </xdr:twoCellAnchor>
  <xdr:twoCellAnchor editAs="oneCell">
    <xdr:from>
      <xdr:col>0</xdr:col>
      <xdr:colOff>522616</xdr:colOff>
      <xdr:row>8</xdr:row>
      <xdr:rowOff>83624</xdr:rowOff>
    </xdr:from>
    <xdr:to>
      <xdr:col>2</xdr:col>
      <xdr:colOff>400812</xdr:colOff>
      <xdr:row>15</xdr:row>
      <xdr:rowOff>33145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4D4571-A65C-A347-9E0D-A53258E5F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616" y="1714817"/>
          <a:ext cx="1695811" cy="1376815"/>
        </a:xfrm>
        <a:prstGeom prst="rect">
          <a:avLst/>
        </a:prstGeom>
      </xdr:spPr>
    </xdr:pic>
    <xdr:clientData/>
  </xdr:twoCellAnchor>
  <xdr:twoCellAnchor>
    <xdr:from>
      <xdr:col>6</xdr:col>
      <xdr:colOff>237578</xdr:colOff>
      <xdr:row>5</xdr:row>
      <xdr:rowOff>194465</xdr:rowOff>
    </xdr:from>
    <xdr:to>
      <xdr:col>13</xdr:col>
      <xdr:colOff>548604</xdr:colOff>
      <xdr:row>28</xdr:row>
      <xdr:rowOff>15052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C98CD-3FC4-D340-A27D-695BFB04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D5D0-37EC-6548-8798-0E0AF1B75242}">
  <dimension ref="A1:O7"/>
  <sheetViews>
    <sheetView tabSelected="1" zoomScale="109" workbookViewId="0">
      <selection activeCell="K1" sqref="K1:O5"/>
    </sheetView>
  </sheetViews>
  <sheetFormatPr baseColWidth="10" defaultRowHeight="16" x14ac:dyDescent="0.2"/>
  <cols>
    <col min="1" max="1" width="13" style="2" customWidth="1"/>
    <col min="2" max="3" width="10.83203125" style="2"/>
    <col min="4" max="4" width="13.6640625" style="2" bestFit="1" customWidth="1"/>
    <col min="5" max="5" width="11" style="2" bestFit="1" customWidth="1"/>
    <col min="6" max="8" width="10.83203125" style="2"/>
    <col min="9" max="9" width="11.1640625" style="2" bestFit="1" customWidth="1"/>
    <col min="10" max="12" width="10.83203125" style="2"/>
    <col min="13" max="13" width="14.33203125" style="2" customWidth="1"/>
    <col min="14" max="14" width="10.83203125" style="2"/>
    <col min="15" max="15" width="14.33203125" style="2" customWidth="1"/>
    <col min="16" max="16384" width="10.83203125" style="2"/>
  </cols>
  <sheetData>
    <row r="1" spans="1:15" ht="19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11</v>
      </c>
      <c r="I1" s="1" t="s">
        <v>12</v>
      </c>
      <c r="K1" s="7" t="s">
        <v>13</v>
      </c>
      <c r="L1" s="7" t="s">
        <v>14</v>
      </c>
      <c r="M1" s="7"/>
      <c r="N1" s="7" t="s">
        <v>16</v>
      </c>
      <c r="O1" s="7"/>
    </row>
    <row r="2" spans="1:15" ht="18" x14ac:dyDescent="0.25">
      <c r="A2" s="3" t="s">
        <v>1</v>
      </c>
      <c r="B2" s="3">
        <v>1.486</v>
      </c>
      <c r="C2" s="3">
        <v>80.8</v>
      </c>
      <c r="D2" s="4">
        <f>1/$I$2*(B2/$H$2-1)</f>
        <v>48600000</v>
      </c>
      <c r="E2" s="4">
        <f>1/$I$3*(B2/$H$2-1)</f>
        <v>4860</v>
      </c>
      <c r="F2" s="3">
        <f>1/$I$4*(B2/$H$2-1)</f>
        <v>4.8599999999999994</v>
      </c>
      <c r="H2" s="3">
        <v>1</v>
      </c>
      <c r="I2" s="5">
        <f>0.00000001</f>
        <v>1E-8</v>
      </c>
      <c r="J2" s="6"/>
      <c r="K2" s="7"/>
      <c r="L2" s="1" t="s">
        <v>6</v>
      </c>
      <c r="M2" s="1" t="s">
        <v>15</v>
      </c>
      <c r="N2" s="1" t="s">
        <v>6</v>
      </c>
      <c r="O2" s="1" t="s">
        <v>15</v>
      </c>
    </row>
    <row r="3" spans="1:15" x14ac:dyDescent="0.2">
      <c r="A3" s="3" t="s">
        <v>2</v>
      </c>
      <c r="B3" s="3">
        <v>2.016</v>
      </c>
      <c r="C3" s="3">
        <v>110.6</v>
      </c>
      <c r="D3" s="4">
        <f t="shared" ref="D3:D6" si="0">1/$I$2*(B3/$H$2-1)</f>
        <v>101600000</v>
      </c>
      <c r="E3" s="4">
        <f t="shared" ref="E3:E6" si="1">1/$I$3*(B3/$H$2-1)</f>
        <v>10160</v>
      </c>
      <c r="F3" s="3">
        <f t="shared" ref="F3:F6" si="2">1/$I$4*(B3/$H$2-1)</f>
        <v>10.16</v>
      </c>
      <c r="I3" s="5">
        <f>0.0001</f>
        <v>1E-4</v>
      </c>
      <c r="J3" s="6"/>
      <c r="K3" s="3">
        <v>1</v>
      </c>
      <c r="L3" s="3">
        <v>1.4870000000000001</v>
      </c>
      <c r="M3" s="5">
        <f>41392900</f>
        <v>41392900</v>
      </c>
      <c r="N3" s="3">
        <v>1.532</v>
      </c>
      <c r="O3" s="5">
        <f>28354200</f>
        <v>28354200</v>
      </c>
    </row>
    <row r="4" spans="1:15" x14ac:dyDescent="0.2">
      <c r="A4" s="3" t="s">
        <v>3</v>
      </c>
      <c r="B4" s="3">
        <v>2.508</v>
      </c>
      <c r="C4" s="3">
        <v>136.19999999999999</v>
      </c>
      <c r="D4" s="4">
        <f t="shared" si="0"/>
        <v>150800000</v>
      </c>
      <c r="E4" s="4">
        <f t="shared" si="1"/>
        <v>15080</v>
      </c>
      <c r="F4" s="3">
        <f t="shared" si="2"/>
        <v>15.08</v>
      </c>
      <c r="I4" s="5">
        <f>0.1</f>
        <v>0.1</v>
      </c>
      <c r="J4" s="6"/>
      <c r="K4" s="3">
        <v>2</v>
      </c>
      <c r="L4" s="3">
        <v>1.972</v>
      </c>
      <c r="M4" s="5">
        <f>50790000</f>
        <v>50790000</v>
      </c>
      <c r="N4" s="3">
        <v>1.6850000000000001</v>
      </c>
      <c r="O4" s="5">
        <f>41315400</f>
        <v>41315400</v>
      </c>
    </row>
    <row r="5" spans="1:15" x14ac:dyDescent="0.2">
      <c r="A5" s="3" t="s">
        <v>4</v>
      </c>
      <c r="B5" s="3">
        <v>2.585</v>
      </c>
      <c r="C5" s="3">
        <v>138.4</v>
      </c>
      <c r="D5" s="4">
        <f t="shared" si="0"/>
        <v>158500000</v>
      </c>
      <c r="E5" s="4">
        <f t="shared" si="1"/>
        <v>15850</v>
      </c>
      <c r="F5" s="3">
        <f t="shared" si="2"/>
        <v>15.85</v>
      </c>
      <c r="K5" s="3">
        <v>3</v>
      </c>
      <c r="L5" s="3">
        <v>2.4409999999999998</v>
      </c>
      <c r="M5" s="5">
        <f>39834000</f>
        <v>39834000</v>
      </c>
      <c r="N5" s="3">
        <v>1.827</v>
      </c>
      <c r="O5" s="5">
        <v>37743000</v>
      </c>
    </row>
    <row r="6" spans="1:15" x14ac:dyDescent="0.2">
      <c r="A6" s="3" t="s">
        <v>5</v>
      </c>
      <c r="B6" s="3">
        <v>2.9940000000000002</v>
      </c>
      <c r="C6" s="3">
        <v>144.4</v>
      </c>
      <c r="D6" s="4">
        <f t="shared" si="0"/>
        <v>199400000.00000003</v>
      </c>
      <c r="E6" s="4">
        <f t="shared" si="1"/>
        <v>19940.000000000004</v>
      </c>
      <c r="F6" s="3">
        <f t="shared" si="2"/>
        <v>19.940000000000001</v>
      </c>
    </row>
    <row r="7" spans="1:15" x14ac:dyDescent="0.2">
      <c r="B7" s="2">
        <v>9.6539999999999999</v>
      </c>
    </row>
  </sheetData>
  <mergeCells count="3">
    <mergeCell ref="K1:K2"/>
    <mergeCell ref="L1:M1"/>
    <mergeCell ref="N1:O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2021-11-17T21:46:15Z</dcterms:created>
  <dcterms:modified xsi:type="dcterms:W3CDTF">2021-11-20T01:08:51Z</dcterms:modified>
</cp:coreProperties>
</file>