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BCN/"/>
    </mc:Choice>
  </mc:AlternateContent>
  <xr:revisionPtr revIDLastSave="0" documentId="13_ncr:1_{DA9ED454-0B21-EA47-B878-8EB34E538DB3}" xr6:coauthVersionLast="45" xr6:coauthVersionMax="45" xr10:uidLastSave="{00000000-0000-0000-0000-000000000000}"/>
  <bookViews>
    <workbookView xWindow="20" yWindow="460" windowWidth="28800" windowHeight="16540" activeTab="1" xr2:uid="{139FCB1A-2DD0-3045-9DE8-96613FBCD447}"/>
  </bookViews>
  <sheets>
    <sheet name="NR" sheetId="1" r:id="rId1"/>
    <sheet name="RFBP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3" l="1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N12" i="3"/>
  <c r="P14" i="3"/>
  <c r="P13" i="3"/>
  <c r="P11" i="3"/>
  <c r="P10" i="3"/>
  <c r="P9" i="3"/>
  <c r="P8" i="3"/>
  <c r="P7" i="3"/>
  <c r="P6" i="3"/>
  <c r="P5" i="3"/>
  <c r="P4" i="3"/>
  <c r="N4" i="3"/>
  <c r="I2" i="3"/>
  <c r="I3" i="3"/>
  <c r="B12" i="3"/>
  <c r="B9" i="3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11" i="3"/>
  <c r="N5" i="3"/>
  <c r="N6" i="3"/>
  <c r="N7" i="3"/>
  <c r="N8" i="3"/>
  <c r="N9" i="3"/>
  <c r="N10" i="3"/>
  <c r="E7" i="3"/>
  <c r="B19" i="1"/>
  <c r="B20" i="1"/>
  <c r="B21" i="1"/>
  <c r="B22" i="1"/>
  <c r="B23" i="1"/>
  <c r="B24" i="1"/>
  <c r="B25" i="1"/>
  <c r="B26" i="1"/>
  <c r="B18" i="1"/>
  <c r="B6" i="1"/>
  <c r="B7" i="1"/>
  <c r="B8" i="1"/>
  <c r="B9" i="1"/>
  <c r="B10" i="1"/>
  <c r="B11" i="1"/>
  <c r="B12" i="1"/>
  <c r="B13" i="1"/>
  <c r="B5" i="1"/>
  <c r="B23" i="3"/>
  <c r="C23" i="3"/>
  <c r="F26" i="3"/>
  <c r="F27" i="3"/>
  <c r="F28" i="3"/>
  <c r="F29" i="3"/>
  <c r="F30" i="3"/>
  <c r="F31" i="3"/>
  <c r="F32" i="3"/>
  <c r="F33" i="3"/>
  <c r="F34" i="3"/>
  <c r="F35" i="3"/>
  <c r="F36" i="3"/>
  <c r="F25" i="3"/>
  <c r="E26" i="3"/>
  <c r="E27" i="3"/>
  <c r="E28" i="3"/>
  <c r="E29" i="3"/>
  <c r="E30" i="3"/>
  <c r="E31" i="3"/>
  <c r="E32" i="3"/>
  <c r="E33" i="3"/>
  <c r="E34" i="3"/>
  <c r="E35" i="3"/>
  <c r="E36" i="3"/>
  <c r="E25" i="3"/>
  <c r="F8" i="3"/>
  <c r="F9" i="3"/>
  <c r="F10" i="3"/>
  <c r="F11" i="3"/>
  <c r="F12" i="3"/>
  <c r="F13" i="3"/>
  <c r="F14" i="3"/>
  <c r="F15" i="3"/>
  <c r="F16" i="3"/>
  <c r="F17" i="3"/>
  <c r="F18" i="3"/>
  <c r="F7" i="3"/>
  <c r="E18" i="3"/>
  <c r="E8" i="3"/>
  <c r="E9" i="3"/>
  <c r="E10" i="3"/>
  <c r="E11" i="3"/>
  <c r="E12" i="3"/>
  <c r="E13" i="3"/>
  <c r="E14" i="3"/>
  <c r="E15" i="3"/>
  <c r="E16" i="3"/>
  <c r="E17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6" i="3"/>
  <c r="B7" i="3"/>
  <c r="B8" i="3"/>
  <c r="B10" i="3"/>
  <c r="B11" i="3"/>
  <c r="B13" i="3"/>
  <c r="B14" i="3"/>
  <c r="B15" i="3"/>
  <c r="B16" i="3"/>
  <c r="B17" i="3"/>
  <c r="B18" i="3"/>
  <c r="B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</calcChain>
</file>

<file path=xl/sharedStrings.xml><?xml version="1.0" encoding="utf-8"?>
<sst xmlns="http://schemas.openxmlformats.org/spreadsheetml/2006/main" count="157" uniqueCount="60">
  <si>
    <t>Total</t>
  </si>
  <si>
    <t>[NR] M</t>
  </si>
  <si>
    <t>Beer's Law Plot, Neutral Red (First Trial)</t>
  </si>
  <si>
    <t>Beer's Law Plot, Neutral Red (Second Trial)</t>
  </si>
  <si>
    <t>[NR] Stock (M)</t>
  </si>
  <si>
    <t>V{buffer) (μL)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</si>
  <si>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</si>
  <si>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</si>
  <si>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</si>
  <si>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</si>
  <si>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</si>
  <si>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</si>
  <si>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</si>
  <si>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</si>
  <si>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</si>
  <si>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</si>
  <si>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</si>
  <si>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</si>
  <si>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</si>
  <si>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</si>
  <si>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</si>
  <si>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</si>
  <si>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</si>
  <si>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</si>
  <si>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</si>
  <si>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</si>
  <si>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</si>
  <si>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</si>
  <si>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</si>
  <si>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SUMMARY OUTPUT (First Trial)</t>
  </si>
  <si>
    <t>SUMMARY OUTPUT (Second Trial)</t>
  </si>
  <si>
    <t>[NR]</t>
  </si>
  <si>
    <t>A{550 nm}</t>
  </si>
  <si>
    <t>Corrected</t>
  </si>
  <si>
    <t>for dilution</t>
  </si>
  <si>
    <t>W{RFBP} (mg)</t>
  </si>
  <si>
    <t>MW{RFBP} (g/mol)</t>
  </si>
  <si>
    <t>[RFBP] Stock (M)</t>
  </si>
  <si>
    <t>[NR] - dilution factor = (V{NR} added+V{buffer})/ V{NR} added</t>
  </si>
  <si>
    <t>V{NR-stock} (μL)</t>
  </si>
  <si>
    <t>V{Buffer} (μL)</t>
  </si>
  <si>
    <t>Protein-Neutral Red Complex (First trial)</t>
  </si>
  <si>
    <t>Protein-Neutral Red Complex (Second trial)</t>
  </si>
  <si>
    <t>[RFBP] (M)</t>
  </si>
  <si>
    <t>[NR] (M)</t>
  </si>
  <si>
    <t>ΔA{550}</t>
  </si>
  <si>
    <t>[NR] - dilution factor = (V{NR} stock + V{buffer} + V{RFBP} added)/ V{NR} stock</t>
  </si>
  <si>
    <t>[RFBP] - dilution factor = (V{NR} stock + V{buffer} + V{RFBP} added)/ V{RFBP} added</t>
  </si>
  <si>
    <t>V{NR} total (μL)</t>
  </si>
  <si>
    <t>V{RFBP}total (uL)</t>
  </si>
  <si>
    <t>A{λ max}</t>
  </si>
  <si>
    <t>A = 12267.0+/-210.6 [NR]</t>
  </si>
  <si>
    <t>A = 12618.3+/-71.4 [NR]</t>
  </si>
  <si>
    <t>α</t>
  </si>
  <si>
    <t>* ignore [RFBP] = 0</t>
  </si>
  <si>
    <t>[RFBP.NR]</t>
  </si>
  <si>
    <t>[NR][RFBP]</t>
  </si>
  <si>
    <t>(M^2)</t>
  </si>
  <si>
    <t>Trial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</si>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</sst>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/>
    <xf numFmtId="11" fontId="2" fillId="0" borderId="1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First 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NR!$B$5:$B$13</c:f>
              <c:numCache>
                <c:formatCode>0.000E+00</c:formatCode>
                <c:ptCount val="9"/>
                <c:pt idx="0">
                  <c:v>0</c:v>
                </c:pt>
                <c:pt idx="1">
                  <c:v>7.7090909090909091E-6</c:v>
                </c:pt>
                <c:pt idx="2">
                  <c:v>7.7090909090909091E-6</c:v>
                </c:pt>
                <c:pt idx="3">
                  <c:v>1.4133333333333332E-5</c:v>
                </c:pt>
                <c:pt idx="4">
                  <c:v>1.4133333333333332E-5</c:v>
                </c:pt>
                <c:pt idx="5">
                  <c:v>1.956923076923077E-5</c:v>
                </c:pt>
                <c:pt idx="6">
                  <c:v>1.956923076923077E-5</c:v>
                </c:pt>
                <c:pt idx="7">
                  <c:v>2.4228571428571428E-5</c:v>
                </c:pt>
                <c:pt idx="8">
                  <c:v>2.4228571428571428E-5</c:v>
                </c:pt>
              </c:numCache>
            </c:numRef>
          </c:xVal>
          <c:yVal>
            <c:numRef>
              <c:f>NR!$C$5:$C$13</c:f>
              <c:numCache>
                <c:formatCode>0.0000</c:formatCode>
                <c:ptCount val="9"/>
                <c:pt idx="0">
                  <c:v>0</c:v>
                </c:pt>
                <c:pt idx="1">
                  <c:v>7.8700000000000006E-2</c:v>
                </c:pt>
                <c:pt idx="2">
                  <c:v>7.6700000000000004E-2</c:v>
                </c:pt>
                <c:pt idx="3">
                  <c:v>0.16639999999999999</c:v>
                </c:pt>
                <c:pt idx="4">
                  <c:v>0.1643</c:v>
                </c:pt>
                <c:pt idx="5">
                  <c:v>0.24149999999999999</c:v>
                </c:pt>
                <c:pt idx="6">
                  <c:v>0.24129999999999999</c:v>
                </c:pt>
                <c:pt idx="7">
                  <c:v>0.30599999999999999</c:v>
                </c:pt>
                <c:pt idx="8">
                  <c:v>0.30664999999999998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1F4B-B3D9-284DADFE10D0}"/>
            </c:ext>
          </c:extLst>
        </c:ser>
        <c:ser>
          <c:idx val="1"/>
          <c:order val="1"/>
          <c:tx>
            <c:v>Second 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NR!$B$18:$B$26</c:f>
              <c:numCache>
                <c:formatCode>0.000E+00</c:formatCode>
                <c:ptCount val="9"/>
                <c:pt idx="0">
                  <c:v>0</c:v>
                </c:pt>
                <c:pt idx="1">
                  <c:v>7.7090909090909091E-6</c:v>
                </c:pt>
                <c:pt idx="2">
                  <c:v>7.7090909090909091E-6</c:v>
                </c:pt>
                <c:pt idx="3">
                  <c:v>1.4133333333333332E-5</c:v>
                </c:pt>
                <c:pt idx="4">
                  <c:v>1.4133333333333332E-5</c:v>
                </c:pt>
                <c:pt idx="5">
                  <c:v>1.956923076923077E-5</c:v>
                </c:pt>
                <c:pt idx="6">
                  <c:v>1.956923076923077E-5</c:v>
                </c:pt>
                <c:pt idx="7">
                  <c:v>2.4228571428571428E-5</c:v>
                </c:pt>
                <c:pt idx="8">
                  <c:v>2.4228571428571428E-5</c:v>
                </c:pt>
              </c:numCache>
            </c:numRef>
          </c:xVal>
          <c:yVal>
            <c:numRef>
              <c:f>NR!$C$18:$C$26</c:f>
              <c:numCache>
                <c:formatCode>0.0000</c:formatCode>
                <c:ptCount val="9"/>
                <c:pt idx="0">
                  <c:v>0</c:v>
                </c:pt>
                <c:pt idx="1">
                  <c:v>9.0300000000000005E-2</c:v>
                </c:pt>
                <c:pt idx="2">
                  <c:v>9.1200000000000003E-2</c:v>
                </c:pt>
                <c:pt idx="3">
                  <c:v>0.18010000000000001</c:v>
                </c:pt>
                <c:pt idx="4">
                  <c:v>0.18140000000000001</c:v>
                </c:pt>
                <c:pt idx="5">
                  <c:v>0.24740000000000001</c:v>
                </c:pt>
                <c:pt idx="6">
                  <c:v>0.2462</c:v>
                </c:pt>
                <c:pt idx="7">
                  <c:v>0.30680000000000002</c:v>
                </c:pt>
                <c:pt idx="8">
                  <c:v>0.30620000000000003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E-1F4B-B3D9-284DADFE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61999"/>
        <c:axId val="765499727"/>
      </c:scatterChart>
      <c:valAx>
        <c:axId val="765561999"/>
        <c:scaling>
          <c:orientation val="minMax"/>
          <c:max val="2.5000000000000011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[NR]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727"/>
        <c:crosses val="autoZero"/>
        <c:crossBetween val="midCat"/>
      </c:valAx>
      <c:valAx>
        <c:axId val="7654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619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First Trial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RFBP!$B$5:$B$18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5.5580507523018201E-6</c:v>
                </c:pt>
                <c:pt idx="3">
                  <c:v>5.5580507523018201E-6</c:v>
                </c:pt>
                <c:pt idx="4">
                  <c:v>1.0936809544851968E-5</c:v>
                </c:pt>
                <c:pt idx="5">
                  <c:v>1.0936809544851968E-5</c:v>
                </c:pt>
                <c:pt idx="6">
                  <c:v>1.6144814090019572E-5</c:v>
                </c:pt>
                <c:pt idx="7">
                  <c:v>1.6144814090019572E-5</c:v>
                </c:pt>
                <c:pt idx="8">
                  <c:v>2.1190068493150688E-5</c:v>
                </c:pt>
                <c:pt idx="9">
                  <c:v>2.1190068493150688E-5</c:v>
                </c:pt>
                <c:pt idx="10">
                  <c:v>2.6080084299262382E-5</c:v>
                </c:pt>
                <c:pt idx="11">
                  <c:v>2.6080084299262382E-5</c:v>
                </c:pt>
                <c:pt idx="12">
                  <c:v>3.0821917808219184E-5</c:v>
                </c:pt>
                <c:pt idx="13">
                  <c:v>3.0821917808219184E-5</c:v>
                </c:pt>
              </c:numCache>
            </c:numRef>
          </c:xVal>
          <c:yVal>
            <c:numRef>
              <c:f>RFBP!$F$5:$F$18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2.1995081967213115E-2</c:v>
                </c:pt>
                <c:pt idx="3">
                  <c:v>2.229508196721311E-2</c:v>
                </c:pt>
                <c:pt idx="4">
                  <c:v>4.3296774193548382E-2</c:v>
                </c:pt>
                <c:pt idx="5">
                  <c:v>4.3296774193548382E-2</c:v>
                </c:pt>
                <c:pt idx="6">
                  <c:v>6.1257142857142857E-2</c:v>
                </c:pt>
                <c:pt idx="7">
                  <c:v>6.2257142857142858E-2</c:v>
                </c:pt>
                <c:pt idx="8">
                  <c:v>6.9178125000000007E-2</c:v>
                </c:pt>
                <c:pt idx="9">
                  <c:v>6.857812499999999E-2</c:v>
                </c:pt>
                <c:pt idx="10">
                  <c:v>7.3561538461538442E-2</c:v>
                </c:pt>
                <c:pt idx="11">
                  <c:v>7.2961538461538453E-2</c:v>
                </c:pt>
                <c:pt idx="12">
                  <c:v>7.1409090909090894E-2</c:v>
                </c:pt>
                <c:pt idx="13">
                  <c:v>7.1209090909090916E-2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D-A74D-9D36-8F27D168A956}"/>
            </c:ext>
          </c:extLst>
        </c:ser>
        <c:ser>
          <c:idx val="1"/>
          <c:order val="1"/>
          <c:tx>
            <c:v>Second 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RFBP!$B$23:$B$36</c:f>
              <c:numCache>
                <c:formatCode>0.00E+00</c:formatCode>
                <c:ptCount val="14"/>
                <c:pt idx="0" formatCode="0.000E+00">
                  <c:v>0</c:v>
                </c:pt>
                <c:pt idx="1">
                  <c:v>0</c:v>
                </c:pt>
                <c:pt idx="2">
                  <c:v>5.5580507523018201E-6</c:v>
                </c:pt>
                <c:pt idx="3">
                  <c:v>5.5580507523018201E-6</c:v>
                </c:pt>
                <c:pt idx="4">
                  <c:v>1.0936809544851968E-5</c:v>
                </c:pt>
                <c:pt idx="5">
                  <c:v>1.0936809544851968E-5</c:v>
                </c:pt>
                <c:pt idx="6">
                  <c:v>1.6144814090019572E-5</c:v>
                </c:pt>
                <c:pt idx="7">
                  <c:v>1.6144814090019572E-5</c:v>
                </c:pt>
                <c:pt idx="8">
                  <c:v>2.1190068493150688E-5</c:v>
                </c:pt>
                <c:pt idx="9">
                  <c:v>2.1190068493150688E-5</c:v>
                </c:pt>
                <c:pt idx="10">
                  <c:v>2.6080084299262382E-5</c:v>
                </c:pt>
                <c:pt idx="11">
                  <c:v>2.6080084299262382E-5</c:v>
                </c:pt>
                <c:pt idx="12">
                  <c:v>3.0821917808219184E-5</c:v>
                </c:pt>
                <c:pt idx="13">
                  <c:v>3.0821917808219184E-5</c:v>
                </c:pt>
              </c:numCache>
            </c:numRef>
          </c:xVal>
          <c:yVal>
            <c:numRef>
              <c:f>RFBP!$F$23:$F$36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1.9585245901639348E-2</c:v>
                </c:pt>
                <c:pt idx="3">
                  <c:v>1.9385245901639342E-2</c:v>
                </c:pt>
                <c:pt idx="4">
                  <c:v>3.7138709677419349E-2</c:v>
                </c:pt>
                <c:pt idx="5">
                  <c:v>3.6938709677419357E-2</c:v>
                </c:pt>
                <c:pt idx="6">
                  <c:v>5.3861904761904764E-2</c:v>
                </c:pt>
                <c:pt idx="7">
                  <c:v>5.4261904761904761E-2</c:v>
                </c:pt>
                <c:pt idx="8">
                  <c:v>6.7056249999999984E-2</c:v>
                </c:pt>
                <c:pt idx="9">
                  <c:v>6.7956249999999996E-2</c:v>
                </c:pt>
                <c:pt idx="10">
                  <c:v>7.0323076923076905E-2</c:v>
                </c:pt>
                <c:pt idx="11">
                  <c:v>7.0723076923076916E-2</c:v>
                </c:pt>
                <c:pt idx="12">
                  <c:v>7.2063636363636357E-2</c:v>
                </c:pt>
                <c:pt idx="13">
                  <c:v>7.1663636363636346E-2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D-A74D-9D36-8F27D168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53823"/>
        <c:axId val="901023231"/>
      </c:scatterChart>
      <c:valAx>
        <c:axId val="8444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[RFBP]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3231"/>
        <c:crosses val="autoZero"/>
        <c:crossBetween val="midCat"/>
      </c:valAx>
      <c:valAx>
        <c:axId val="9010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Δ</a:t>
                </a:r>
                <a:r>
                  <a:rPr lang="en-US" sz="1000" b="1" i="0" u="none" strike="noStrike" baseline="0">
                    <a:effectLst/>
                  </a:rPr>
                  <a:t>A{corr}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538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RFBP!$Q$4:$Q$15</c:f>
              <c:numCache>
                <c:formatCode>0.00E+00</c:formatCode>
                <c:ptCount val="12"/>
                <c:pt idx="0">
                  <c:v>1.6618709237399551E-6</c:v>
                </c:pt>
                <c:pt idx="1">
                  <c:v>1.6845378670987092E-6</c:v>
                </c:pt>
                <c:pt idx="2">
                  <c:v>6.4371760455891548E-6</c:v>
                </c:pt>
                <c:pt idx="3">
                  <c:v>6.4371760455891548E-6</c:v>
                </c:pt>
                <c:pt idx="4">
                  <c:v>1.3444324354790812E-5</c:v>
                </c:pt>
                <c:pt idx="5">
                  <c:v>1.3663797933343834E-5</c:v>
                </c:pt>
                <c:pt idx="6">
                  <c:v>1.9927386479881458E-5</c:v>
                </c:pt>
                <c:pt idx="7">
                  <c:v>1.9754551036770949E-5</c:v>
                </c:pt>
                <c:pt idx="8">
                  <c:v>2.6080084299262382E-5</c:v>
                </c:pt>
                <c:pt idx="9">
                  <c:v>2.5867363753895625E-5</c:v>
                </c:pt>
                <c:pt idx="10">
                  <c:v>2.9920053016705522E-5</c:v>
                </c:pt>
                <c:pt idx="11">
                  <c:v>2.9836254013985288E-5</c:v>
                </c:pt>
              </c:numCache>
            </c:numRef>
          </c:xVal>
          <c:yVal>
            <c:numRef>
              <c:f>RFBP!$N$4:$N$15</c:f>
              <c:numCache>
                <c:formatCode>0.00E+00</c:formatCode>
                <c:ptCount val="12"/>
                <c:pt idx="0">
                  <c:v>1.5453203403121129E-10</c:v>
                </c:pt>
                <c:pt idx="1">
                  <c:v>1.5453203403121129E-10</c:v>
                </c:pt>
                <c:pt idx="2">
                  <c:v>2.9917466109788616E-10</c:v>
                </c:pt>
                <c:pt idx="3">
                  <c:v>2.9917466109788616E-10</c:v>
                </c:pt>
                <c:pt idx="4">
                  <c:v>4.3462864597893965E-10</c:v>
                </c:pt>
                <c:pt idx="5">
                  <c:v>4.3462864597893965E-10</c:v>
                </c:pt>
                <c:pt idx="6">
                  <c:v>5.6153681506849333E-10</c:v>
                </c:pt>
                <c:pt idx="7">
                  <c:v>5.6153681506849333E-10</c:v>
                </c:pt>
                <c:pt idx="8">
                  <c:v>6.8048958417767701E-10</c:v>
                </c:pt>
                <c:pt idx="9">
                  <c:v>6.8048958417767701E-10</c:v>
                </c:pt>
                <c:pt idx="10">
                  <c:v>7.9202988792029912E-10</c:v>
                </c:pt>
                <c:pt idx="11">
                  <c:v>7.9202988792029912E-10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F-DA49-A92A-ED921850E48A}"/>
            </c:ext>
          </c:extLst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RFBP!$Q$16:$Q$27</c:f>
              <c:numCache>
                <c:formatCode>0.00E+00</c:formatCode>
                <c:ptCount val="12"/>
                <c:pt idx="0">
                  <c:v>1.5105508993236408E-6</c:v>
                </c:pt>
                <c:pt idx="1">
                  <c:v>1.4951255030134803E-6</c:v>
                </c:pt>
                <c:pt idx="2">
                  <c:v>5.6363932626697958E-6</c:v>
                </c:pt>
                <c:pt idx="3">
                  <c:v>5.6060400634788366E-6</c:v>
                </c:pt>
                <c:pt idx="4">
                  <c:v>1.2066979725076594E-5</c:v>
                </c:pt>
                <c:pt idx="5">
                  <c:v>1.2156593932211809E-5</c:v>
                </c:pt>
                <c:pt idx="6">
                  <c:v>1.9717663472098134E-5</c:v>
                </c:pt>
                <c:pt idx="7">
                  <c:v>1.9982305427544326E-5</c:v>
                </c:pt>
                <c:pt idx="8">
                  <c:v>2.5450169695611135E-5</c:v>
                </c:pt>
                <c:pt idx="9">
                  <c:v>2.559493110713726E-5</c:v>
                </c:pt>
                <c:pt idx="10">
                  <c:v>3.0821917808219184E-5</c:v>
                </c:pt>
                <c:pt idx="11">
                  <c:v>3.0650836140051951E-5</c:v>
                </c:pt>
              </c:numCache>
            </c:numRef>
          </c:xVal>
          <c:yVal>
            <c:numRef>
              <c:f>RFBP!$N$16:$N$27</c:f>
              <c:numCache>
                <c:formatCode>0.00E+00</c:formatCode>
                <c:ptCount val="12"/>
                <c:pt idx="0">
                  <c:v>1.5453203403121129E-10</c:v>
                </c:pt>
                <c:pt idx="1">
                  <c:v>1.5453203403121129E-10</c:v>
                </c:pt>
                <c:pt idx="2">
                  <c:v>2.9917466109788616E-10</c:v>
                </c:pt>
                <c:pt idx="3">
                  <c:v>2.9917466109788616E-10</c:v>
                </c:pt>
                <c:pt idx="4">
                  <c:v>4.3462864597893965E-10</c:v>
                </c:pt>
                <c:pt idx="5">
                  <c:v>4.3462864597893965E-10</c:v>
                </c:pt>
                <c:pt idx="6">
                  <c:v>5.6153681506849333E-10</c:v>
                </c:pt>
                <c:pt idx="7">
                  <c:v>5.6153681506849333E-10</c:v>
                </c:pt>
                <c:pt idx="8">
                  <c:v>6.8048958417767701E-10</c:v>
                </c:pt>
                <c:pt idx="9">
                  <c:v>6.8048958417767701E-10</c:v>
                </c:pt>
                <c:pt idx="10">
                  <c:v>7.9202988792029912E-10</c:v>
                </c:pt>
                <c:pt idx="11">
                  <c:v>7.9202988792029912E-10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F-DA49-A92A-ED921850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00016"/>
        <c:axId val="742426896"/>
      </c:scatterChart>
      <c:valAx>
        <c:axId val="8414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[RFBP.NR]</a:t>
                </a:r>
                <a:r>
                  <a:rPr lang="en-US" b="1" baseline="0">
                    <a:solidFill>
                      <a:schemeClr val="tx1"/>
                    </a:solidFill>
                  </a:rPr>
                  <a:t> (M)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6896"/>
        <c:crosses val="autoZero"/>
        <c:crossBetween val="midCat"/>
      </c:valAx>
      <c:valAx>
        <c:axId val="7424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[NR][RFBP]</a:t>
                </a:r>
                <a:r>
                  <a:rPr lang="en-US" b="1" baseline="0">
                    <a:solidFill>
                      <a:schemeClr val="tx1"/>
                    </a:solidFill>
                  </a:rPr>
                  <a:t> (M</a:t>
                </a:r>
                <a:r>
                  <a:rPr lang="en-US" b="1" baseline="30000">
                    <a:solidFill>
                      <a:schemeClr val="tx1"/>
                    </a:solidFill>
                  </a:rPr>
                  <a:t>2</a:t>
                </a:r>
                <a:r>
                  <a:rPr lang="en-US" b="1" baseline="0">
                    <a:solidFill>
                      <a:schemeClr val="tx1"/>
                    </a:solidFill>
                  </a:rPr>
                  <a:t>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0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117257</xdr:colOff>
      <xdr:row>0</xdr:row>
      <xdr:rowOff>199685</xdr:rowOff>
    </xdr:from>
    <xdr:to>
      <xdr:col>23</xdr:col>
      <xdr:colOff>458864</xdr:colOff>
      <xdr:row>23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8838A-C257-0945-9DB1-38C6792F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6</xdr:row>
      <xdr:rowOff>118532</xdr:rowOff>
    </xdr:from>
    <xdr:to>
      <xdr:col>10</xdr:col>
      <xdr:colOff>731520</xdr:colOff>
      <xdr:row>23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98F98-27D2-B949-8808-9C6EAE514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742814</xdr:colOff>
      <xdr:row>21</xdr:row>
      <xdr:rowOff>153897</xdr:rowOff>
    </xdr:from>
    <xdr:to>
      <xdr:col>12</xdr:col>
      <xdr:colOff>406975</xdr:colOff>
      <xdr:row>41</xdr:row>
      <xdr:rowOff>42756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1C6FA-495A-3F43-8A13-E060956E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2D6E-B594-1747-9FA2-D5B1AFE69AF6}">
  <dimension ref="A1:P47"/>
  <sheetViews>
    <sheetView topLeftCell="A15" zoomScale="112" zoomScaleNormal="75" workbookViewId="0">
      <selection activeCell="F39" sqref="F39"/>
    </sheetView>
  </sheetViews>
  <sheetFormatPr baseColWidth="10" defaultRowHeight="16" x14ac:dyDescent="0.2"/>
  <cols>
    <col min="1" max="1" width="15.83203125" style="1" customWidth="1"/>
    <col min="2" max="2" width="16.6640625" style="1" customWidth="1"/>
    <col min="3" max="3" width="15" style="1" customWidth="1"/>
    <col min="4" max="4" width="10.83203125" style="1"/>
    <col min="5" max="5" width="14.33203125" style="1" customWidth="1"/>
    <col min="6" max="6" width="12.5" style="1" bestFit="1" customWidth="1"/>
    <col min="7" max="7" width="10.83203125" style="1"/>
    <col min="8" max="8" width="20.1640625" style="1" customWidth="1"/>
    <col min="9" max="11" width="10.83203125" style="1"/>
    <col min="12" max="12" width="16.33203125" style="1" customWidth="1"/>
    <col min="13" max="13" width="18.33203125" style="1" customWidth="1"/>
    <col min="14" max="16384" width="10.83203125" style="1"/>
  </cols>
  <sheetData>
    <row r="1" spans="1:16" x14ac:dyDescent="0.2">
      <c r="A1" s="30" t="s">
        <v>2</v>
      </c>
      <c r="B1" s="30"/>
      <c r="C1" s="30"/>
      <c r="E1" s="2" t="s">
        <v>5</v>
      </c>
      <c r="F1" s="3">
        <v>2000</v>
      </c>
      <c r="H1" s="30" t="s">
        <v>29</v>
      </c>
      <c r="I1" s="30"/>
      <c r="J1" s="30"/>
      <c r="K1"/>
      <c r="L1"/>
      <c r="M1"/>
      <c r="N1"/>
      <c r="O1"/>
      <c r="P1"/>
    </row>
    <row r="2" spans="1:16" ht="17" thickBot="1" x14ac:dyDescent="0.25">
      <c r="A2" s="30" t="s">
        <v>48</v>
      </c>
      <c r="B2" s="31" t="s">
        <v>1</v>
      </c>
      <c r="C2" s="31" t="s">
        <v>50</v>
      </c>
      <c r="E2" s="2" t="s">
        <v>4</v>
      </c>
      <c r="F2" s="4">
        <v>8.4800000000000001E-5</v>
      </c>
      <c r="H2"/>
      <c r="I2"/>
      <c r="J2"/>
      <c r="K2"/>
      <c r="L2"/>
      <c r="M2"/>
      <c r="N2"/>
      <c r="O2"/>
      <c r="P2"/>
    </row>
    <row r="3" spans="1:16" x14ac:dyDescent="0.2">
      <c r="A3" s="30"/>
      <c r="B3" s="32"/>
      <c r="C3" s="32"/>
      <c r="H3" s="9" t="s">
        <v>6</v>
      </c>
      <c r="I3" s="9"/>
      <c r="J3"/>
      <c r="K3"/>
      <c r="L3"/>
      <c r="M3"/>
      <c r="N3"/>
      <c r="O3"/>
      <c r="P3"/>
    </row>
    <row r="4" spans="1:16" x14ac:dyDescent="0.2">
      <c r="A4" s="30"/>
      <c r="B4" s="33"/>
      <c r="C4" s="33"/>
      <c r="H4" s="6" t="s">
        <v>7</v>
      </c>
      <c r="I4" s="6">
        <v>0.99882416965148091</v>
      </c>
      <c r="J4"/>
      <c r="K4"/>
      <c r="L4"/>
      <c r="M4"/>
      <c r="N4"/>
      <c r="O4"/>
      <c r="P4"/>
    </row>
    <row r="5" spans="1:16" x14ac:dyDescent="0.2">
      <c r="A5" s="10">
        <v>0</v>
      </c>
      <c r="B5" s="11">
        <f>$F$2*A5/(A5+$F$1)</f>
        <v>0</v>
      </c>
      <c r="C5" s="12">
        <v>0</v>
      </c>
      <c r="H5" s="6" t="s">
        <v>8</v>
      </c>
      <c r="I5" s="6">
        <v>0.99764972187997036</v>
      </c>
      <c r="J5"/>
      <c r="K5"/>
      <c r="L5"/>
      <c r="M5"/>
      <c r="N5"/>
      <c r="O5"/>
      <c r="P5"/>
    </row>
    <row r="6" spans="1:16" x14ac:dyDescent="0.2">
      <c r="A6" s="10">
        <v>200</v>
      </c>
      <c r="B6" s="11">
        <f t="shared" ref="B6:B13" si="0">$F$2*A6/(A6+$F$1)</f>
        <v>7.7090909090909091E-6</v>
      </c>
      <c r="C6" s="12">
        <v>7.8700000000000006E-2</v>
      </c>
      <c r="H6" s="6" t="s">
        <v>9</v>
      </c>
      <c r="I6" s="6">
        <v>0.87264972187997036</v>
      </c>
      <c r="J6"/>
      <c r="K6"/>
      <c r="L6"/>
      <c r="M6"/>
      <c r="N6"/>
      <c r="O6"/>
      <c r="P6"/>
    </row>
    <row r="7" spans="1:16" x14ac:dyDescent="0.2">
      <c r="A7" s="10">
        <v>200</v>
      </c>
      <c r="B7" s="11">
        <f t="shared" si="0"/>
        <v>7.7090909090909091E-6</v>
      </c>
      <c r="C7" s="12">
        <v>7.6700000000000004E-2</v>
      </c>
      <c r="H7" s="6" t="s">
        <v>10</v>
      </c>
      <c r="I7" s="6">
        <v>1.0439719397814958E-2</v>
      </c>
      <c r="J7"/>
      <c r="K7"/>
      <c r="L7"/>
      <c r="M7"/>
      <c r="N7"/>
      <c r="O7"/>
      <c r="P7"/>
    </row>
    <row r="8" spans="1:16" ht="17" thickBot="1" x14ac:dyDescent="0.25">
      <c r="A8" s="10">
        <v>400</v>
      </c>
      <c r="B8" s="11">
        <f t="shared" si="0"/>
        <v>1.4133333333333332E-5</v>
      </c>
      <c r="C8" s="12">
        <v>0.16639999999999999</v>
      </c>
      <c r="H8" s="7" t="s">
        <v>11</v>
      </c>
      <c r="I8" s="7">
        <v>9</v>
      </c>
      <c r="J8"/>
      <c r="K8" s="30" t="s">
        <v>51</v>
      </c>
      <c r="L8" s="30"/>
      <c r="M8"/>
      <c r="N8"/>
      <c r="O8"/>
      <c r="P8"/>
    </row>
    <row r="9" spans="1:16" x14ac:dyDescent="0.2">
      <c r="A9" s="10">
        <v>400</v>
      </c>
      <c r="B9" s="11">
        <f t="shared" si="0"/>
        <v>1.4133333333333332E-5</v>
      </c>
      <c r="C9" s="12">
        <v>0.1643</v>
      </c>
      <c r="H9"/>
      <c r="I9"/>
      <c r="J9"/>
      <c r="K9"/>
      <c r="L9"/>
      <c r="M9"/>
      <c r="N9"/>
      <c r="O9"/>
      <c r="P9"/>
    </row>
    <row r="10" spans="1:16" ht="17" thickBot="1" x14ac:dyDescent="0.25">
      <c r="A10" s="10">
        <v>600</v>
      </c>
      <c r="B10" s="11">
        <f t="shared" si="0"/>
        <v>1.956923076923077E-5</v>
      </c>
      <c r="C10" s="12">
        <v>0.24149999999999999</v>
      </c>
      <c r="H10" t="s">
        <v>12</v>
      </c>
      <c r="I10"/>
      <c r="J10"/>
      <c r="K10"/>
      <c r="L10"/>
      <c r="M10"/>
      <c r="N10"/>
      <c r="O10"/>
      <c r="P10"/>
    </row>
    <row r="11" spans="1:16" x14ac:dyDescent="0.2">
      <c r="A11" s="10">
        <v>600</v>
      </c>
      <c r="B11" s="11">
        <f t="shared" si="0"/>
        <v>1.956923076923077E-5</v>
      </c>
      <c r="C11" s="12">
        <v>0.24129999999999999</v>
      </c>
      <c r="H11" s="8"/>
      <c r="I11" s="8" t="s">
        <v>16</v>
      </c>
      <c r="J11" s="8" t="s">
        <v>17</v>
      </c>
      <c r="K11" s="8" t="s">
        <v>18</v>
      </c>
      <c r="L11" s="8" t="s">
        <v>19</v>
      </c>
      <c r="M11" s="8" t="s">
        <v>20</v>
      </c>
      <c r="N11"/>
      <c r="O11"/>
      <c r="P11"/>
    </row>
    <row r="12" spans="1:16" x14ac:dyDescent="0.2">
      <c r="A12" s="10">
        <v>800</v>
      </c>
      <c r="B12" s="11">
        <f t="shared" si="0"/>
        <v>2.4228571428571428E-5</v>
      </c>
      <c r="C12" s="12">
        <v>0.30599999999999999</v>
      </c>
      <c r="H12" s="6" t="s">
        <v>13</v>
      </c>
      <c r="I12" s="6">
        <v>1</v>
      </c>
      <c r="J12" s="6">
        <v>0.37010629057115907</v>
      </c>
      <c r="K12" s="6">
        <v>0.37010629057115907</v>
      </c>
      <c r="L12" s="6">
        <v>3395.8524767864283</v>
      </c>
      <c r="M12" s="6">
        <v>1.1499315869437944E-10</v>
      </c>
      <c r="N12"/>
      <c r="O12"/>
      <c r="P12"/>
    </row>
    <row r="13" spans="1:16" x14ac:dyDescent="0.2">
      <c r="A13" s="10">
        <v>800</v>
      </c>
      <c r="B13" s="11">
        <f t="shared" si="0"/>
        <v>2.4228571428571428E-5</v>
      </c>
      <c r="C13" s="12">
        <v>0.30664999999999998</v>
      </c>
      <c r="H13" s="6" t="s">
        <v>14</v>
      </c>
      <c r="I13" s="6">
        <v>8</v>
      </c>
      <c r="J13" s="6">
        <v>8.7190192884091121E-4</v>
      </c>
      <c r="K13" s="6">
        <v>1.089877411051139E-4</v>
      </c>
      <c r="L13" s="6"/>
      <c r="M13" s="6"/>
      <c r="N13"/>
      <c r="O13"/>
      <c r="P13"/>
    </row>
    <row r="14" spans="1:16" ht="17" thickBot="1" x14ac:dyDescent="0.25">
      <c r="A14" s="30" t="s">
        <v>3</v>
      </c>
      <c r="B14" s="30"/>
      <c r="C14" s="30"/>
      <c r="H14" s="7" t="s">
        <v>0</v>
      </c>
      <c r="I14" s="7">
        <v>9</v>
      </c>
      <c r="J14" s="7">
        <v>0.37097819249999997</v>
      </c>
      <c r="K14" s="7"/>
      <c r="L14" s="7"/>
      <c r="M14" s="7"/>
      <c r="N14"/>
      <c r="O14"/>
      <c r="P14"/>
    </row>
    <row r="15" spans="1:16" ht="17" thickBot="1" x14ac:dyDescent="0.25">
      <c r="A15" s="30" t="s">
        <v>48</v>
      </c>
      <c r="B15" s="31" t="s">
        <v>1</v>
      </c>
      <c r="C15" s="31" t="s">
        <v>50</v>
      </c>
      <c r="H15"/>
      <c r="I15"/>
      <c r="J15"/>
      <c r="K15"/>
      <c r="L15"/>
      <c r="M15"/>
      <c r="N15"/>
      <c r="O15"/>
      <c r="P15"/>
    </row>
    <row r="16" spans="1:16" x14ac:dyDescent="0.2">
      <c r="A16" s="30"/>
      <c r="B16" s="32"/>
      <c r="C16" s="32"/>
      <c r="H16" s="8"/>
      <c r="I16" s="8" t="s">
        <v>21</v>
      </c>
      <c r="J16" s="8" t="s">
        <v>10</v>
      </c>
      <c r="K16" s="8" t="s">
        <v>22</v>
      </c>
      <c r="L16" s="8" t="s">
        <v>23</v>
      </c>
      <c r="M16" s="8" t="s">
        <v>24</v>
      </c>
      <c r="N16" s="8" t="s">
        <v>25</v>
      </c>
      <c r="O16" s="8" t="s">
        <v>26</v>
      </c>
      <c r="P16" s="8" t="s">
        <v>27</v>
      </c>
    </row>
    <row r="17" spans="1:16" x14ac:dyDescent="0.2">
      <c r="A17" s="30"/>
      <c r="B17" s="33"/>
      <c r="C17" s="33"/>
      <c r="H17" s="6" t="s">
        <v>15</v>
      </c>
      <c r="I17" s="6">
        <v>0</v>
      </c>
      <c r="J17" s="6" t="e">
        <v>#N/A</v>
      </c>
      <c r="K17" s="6" t="e">
        <v>#N/A</v>
      </c>
      <c r="L17" s="6" t="e">
        <v>#N/A</v>
      </c>
      <c r="M17" s="6" t="e">
        <v>#N/A</v>
      </c>
      <c r="N17" s="6" t="e">
        <v>#N/A</v>
      </c>
      <c r="O17" s="6" t="e">
        <v>#N/A</v>
      </c>
      <c r="P17" s="6" t="e">
        <v>#N/A</v>
      </c>
    </row>
    <row r="18" spans="1:16" ht="17" thickBot="1" x14ac:dyDescent="0.25">
      <c r="A18" s="10">
        <v>0</v>
      </c>
      <c r="B18" s="11">
        <f>$F$2*A18/(A18+$F$1)</f>
        <v>0</v>
      </c>
      <c r="C18" s="12">
        <v>0</v>
      </c>
      <c r="H18" s="7" t="s">
        <v>31</v>
      </c>
      <c r="I18" s="7">
        <v>12269.986536431265</v>
      </c>
      <c r="J18" s="7">
        <v>210.55699726558089</v>
      </c>
      <c r="K18" s="7">
        <v>58.273943377691786</v>
      </c>
      <c r="L18" s="7">
        <v>8.3511021951675013E-12</v>
      </c>
      <c r="M18" s="7">
        <v>11784.441230040662</v>
      </c>
      <c r="N18" s="7">
        <v>12755.531842821867</v>
      </c>
      <c r="O18" s="7">
        <v>11784.441230040662</v>
      </c>
      <c r="P18" s="7">
        <v>12755.531842821867</v>
      </c>
    </row>
    <row r="19" spans="1:16" x14ac:dyDescent="0.2">
      <c r="A19" s="10">
        <v>200</v>
      </c>
      <c r="B19" s="11">
        <f t="shared" ref="B19:B26" si="1">$F$2*A19/(A19+$F$1)</f>
        <v>7.7090909090909091E-6</v>
      </c>
      <c r="C19" s="12">
        <v>9.0300000000000005E-2</v>
      </c>
      <c r="H19"/>
      <c r="I19"/>
      <c r="J19"/>
      <c r="K19"/>
      <c r="L19"/>
      <c r="M19"/>
      <c r="N19"/>
      <c r="O19"/>
      <c r="P19"/>
    </row>
    <row r="20" spans="1:16" x14ac:dyDescent="0.2">
      <c r="A20" s="10">
        <v>200</v>
      </c>
      <c r="B20" s="11">
        <f t="shared" si="1"/>
        <v>7.7090909090909091E-6</v>
      </c>
      <c r="C20" s="12">
        <v>9.1200000000000003E-2</v>
      </c>
      <c r="H20" s="30" t="s">
        <v>30</v>
      </c>
      <c r="I20" s="30"/>
      <c r="J20" s="30"/>
      <c r="K20"/>
      <c r="L20"/>
      <c r="M20"/>
      <c r="N20"/>
      <c r="O20"/>
      <c r="P20"/>
    </row>
    <row r="21" spans="1:16" ht="17" thickBot="1" x14ac:dyDescent="0.25">
      <c r="A21" s="10">
        <v>400</v>
      </c>
      <c r="B21" s="11">
        <f t="shared" si="1"/>
        <v>1.4133333333333332E-5</v>
      </c>
      <c r="C21" s="12">
        <v>0.18010000000000001</v>
      </c>
      <c r="H21"/>
      <c r="I21"/>
      <c r="J21"/>
      <c r="K21"/>
      <c r="L21"/>
      <c r="M21"/>
      <c r="N21"/>
      <c r="O21"/>
      <c r="P21"/>
    </row>
    <row r="22" spans="1:16" x14ac:dyDescent="0.2">
      <c r="A22" s="10">
        <v>400</v>
      </c>
      <c r="B22" s="11">
        <f t="shared" si="1"/>
        <v>1.4133333333333332E-5</v>
      </c>
      <c r="C22" s="12">
        <v>0.18140000000000001</v>
      </c>
      <c r="H22" s="9" t="s">
        <v>6</v>
      </c>
      <c r="I22" s="9"/>
      <c r="J22"/>
      <c r="K22"/>
      <c r="L22"/>
      <c r="M22"/>
      <c r="N22"/>
      <c r="O22"/>
      <c r="P22"/>
    </row>
    <row r="23" spans="1:16" x14ac:dyDescent="0.2">
      <c r="A23" s="10">
        <v>600</v>
      </c>
      <c r="B23" s="11">
        <f t="shared" si="1"/>
        <v>1.956923076923077E-5</v>
      </c>
      <c r="C23" s="12">
        <v>0.24740000000000001</v>
      </c>
      <c r="H23" s="6" t="s">
        <v>7</v>
      </c>
      <c r="I23" s="6">
        <v>0.99987204529743745</v>
      </c>
      <c r="J23"/>
      <c r="K23"/>
      <c r="L23"/>
      <c r="M23"/>
      <c r="N23"/>
      <c r="O23"/>
      <c r="P23"/>
    </row>
    <row r="24" spans="1:16" x14ac:dyDescent="0.2">
      <c r="A24" s="10">
        <v>600</v>
      </c>
      <c r="B24" s="11">
        <f t="shared" si="1"/>
        <v>1.956923076923077E-5</v>
      </c>
      <c r="C24" s="12">
        <v>0.2462</v>
      </c>
      <c r="H24" s="6" t="s">
        <v>8</v>
      </c>
      <c r="I24" s="6">
        <v>0.99974410696728089</v>
      </c>
      <c r="J24"/>
      <c r="K24"/>
      <c r="L24"/>
      <c r="M24"/>
      <c r="N24"/>
      <c r="O24"/>
      <c r="P24"/>
    </row>
    <row r="25" spans="1:16" x14ac:dyDescent="0.2">
      <c r="A25" s="10">
        <v>800</v>
      </c>
      <c r="B25" s="11">
        <f t="shared" si="1"/>
        <v>2.4228571428571428E-5</v>
      </c>
      <c r="C25" s="12">
        <v>0.30680000000000002</v>
      </c>
      <c r="H25" s="6" t="s">
        <v>9</v>
      </c>
      <c r="I25" s="6">
        <v>0.87474410696728089</v>
      </c>
      <c r="J25"/>
      <c r="K25"/>
      <c r="L25"/>
      <c r="M25"/>
      <c r="N25"/>
      <c r="O25"/>
      <c r="P25"/>
    </row>
    <row r="26" spans="1:16" x14ac:dyDescent="0.2">
      <c r="A26" s="10">
        <v>800</v>
      </c>
      <c r="B26" s="11">
        <f t="shared" si="1"/>
        <v>2.4228571428571428E-5</v>
      </c>
      <c r="C26" s="12">
        <v>0.30620000000000003</v>
      </c>
      <c r="H26" s="6" t="s">
        <v>10</v>
      </c>
      <c r="I26" s="6">
        <v>3.5388395258282527E-3</v>
      </c>
      <c r="J26"/>
      <c r="K26"/>
      <c r="L26"/>
      <c r="M26"/>
      <c r="N26"/>
      <c r="O26"/>
      <c r="P26"/>
    </row>
    <row r="27" spans="1:16" ht="17" thickBot="1" x14ac:dyDescent="0.25">
      <c r="A27" s="1" t="s">
        <v>38</v>
      </c>
      <c r="H27" s="7" t="s">
        <v>11</v>
      </c>
      <c r="I27" s="7">
        <v>9</v>
      </c>
      <c r="J27"/>
      <c r="K27"/>
      <c r="L27"/>
      <c r="M27"/>
      <c r="N27"/>
      <c r="O27"/>
      <c r="P27"/>
    </row>
    <row r="28" spans="1:16" x14ac:dyDescent="0.2">
      <c r="H28"/>
      <c r="I28"/>
      <c r="J28"/>
      <c r="K28" s="30" t="s">
        <v>52</v>
      </c>
      <c r="L28" s="30"/>
      <c r="M28"/>
      <c r="N28"/>
      <c r="O28"/>
      <c r="P28"/>
    </row>
    <row r="29" spans="1:16" ht="17" thickBot="1" x14ac:dyDescent="0.25">
      <c r="A29" s="21" t="s">
        <v>58</v>
      </c>
      <c r="B29" s="21" t="s">
        <v>48</v>
      </c>
      <c r="C29" s="22" t="s">
        <v>1</v>
      </c>
      <c r="D29" s="22" t="s">
        <v>50</v>
      </c>
      <c r="H29" t="s">
        <v>12</v>
      </c>
      <c r="I29"/>
      <c r="J29"/>
      <c r="K29"/>
      <c r="L29"/>
      <c r="M29"/>
      <c r="N29"/>
      <c r="O29"/>
      <c r="P29"/>
    </row>
    <row r="30" spans="1:16" x14ac:dyDescent="0.2">
      <c r="A30" s="29">
        <v>1</v>
      </c>
      <c r="B30" s="10">
        <v>0</v>
      </c>
      <c r="C30" s="11">
        <f>$F$2*B30/(B30+$F$1)</f>
        <v>0</v>
      </c>
      <c r="D30" s="12">
        <v>0</v>
      </c>
      <c r="H30" s="8"/>
      <c r="I30" s="8" t="s">
        <v>16</v>
      </c>
      <c r="J30" s="8" t="s">
        <v>17</v>
      </c>
      <c r="K30" s="8" t="s">
        <v>18</v>
      </c>
      <c r="L30" s="8" t="s">
        <v>19</v>
      </c>
      <c r="M30" s="8" t="s">
        <v>20</v>
      </c>
      <c r="N30"/>
      <c r="O30"/>
      <c r="P30"/>
    </row>
    <row r="31" spans="1:16" ht="16" customHeight="1" x14ac:dyDescent="0.2">
      <c r="A31" s="29"/>
      <c r="B31" s="10">
        <v>200</v>
      </c>
      <c r="C31" s="11">
        <f t="shared" ref="C31:C38" si="2">$F$2*B31/(B31+$F$1)</f>
        <v>7.7090909090909091E-6</v>
      </c>
      <c r="D31" s="12">
        <v>7.8700000000000006E-2</v>
      </c>
      <c r="H31" s="6" t="s">
        <v>13</v>
      </c>
      <c r="I31" s="6">
        <v>1</v>
      </c>
      <c r="J31" s="6">
        <v>0.39141919291848354</v>
      </c>
      <c r="K31" s="6">
        <v>0.39141919291848354</v>
      </c>
      <c r="L31" s="6">
        <v>31255.062987653764</v>
      </c>
      <c r="M31" s="6">
        <v>4.8893519920735065E-14</v>
      </c>
      <c r="N31"/>
      <c r="O31"/>
      <c r="P31"/>
    </row>
    <row r="32" spans="1:16" x14ac:dyDescent="0.2">
      <c r="A32" s="29"/>
      <c r="B32" s="10">
        <v>200</v>
      </c>
      <c r="C32" s="11">
        <f t="shared" si="2"/>
        <v>7.7090909090909091E-6</v>
      </c>
      <c r="D32" s="12">
        <v>7.6700000000000004E-2</v>
      </c>
      <c r="H32" s="6" t="s">
        <v>14</v>
      </c>
      <c r="I32" s="6">
        <v>8</v>
      </c>
      <c r="J32" s="6">
        <v>1.0018708151651467E-4</v>
      </c>
      <c r="K32" s="6">
        <v>1.2523385189564334E-5</v>
      </c>
      <c r="L32" s="6"/>
      <c r="M32" s="6"/>
      <c r="N32"/>
      <c r="O32"/>
      <c r="P32"/>
    </row>
    <row r="33" spans="1:16" ht="17" thickBot="1" x14ac:dyDescent="0.25">
      <c r="A33" s="29"/>
      <c r="B33" s="10">
        <v>400</v>
      </c>
      <c r="C33" s="11">
        <f t="shared" si="2"/>
        <v>1.4133333333333332E-5</v>
      </c>
      <c r="D33" s="12">
        <v>0.16639999999999999</v>
      </c>
      <c r="H33" s="7" t="s">
        <v>0</v>
      </c>
      <c r="I33" s="7">
        <v>9</v>
      </c>
      <c r="J33" s="7">
        <v>0.39151938000000003</v>
      </c>
      <c r="K33" s="7"/>
      <c r="L33" s="7"/>
      <c r="M33" s="7"/>
      <c r="N33"/>
      <c r="O33"/>
      <c r="P33"/>
    </row>
    <row r="34" spans="1:16" ht="17" thickBot="1" x14ac:dyDescent="0.25">
      <c r="A34" s="29"/>
      <c r="B34" s="10">
        <v>400</v>
      </c>
      <c r="C34" s="11">
        <f t="shared" si="2"/>
        <v>1.4133333333333332E-5</v>
      </c>
      <c r="D34" s="12">
        <v>0.1643</v>
      </c>
      <c r="H34"/>
      <c r="I34"/>
      <c r="J34"/>
      <c r="K34"/>
      <c r="L34"/>
      <c r="M34"/>
      <c r="N34"/>
      <c r="O34"/>
      <c r="P34"/>
    </row>
    <row r="35" spans="1:16" x14ac:dyDescent="0.2">
      <c r="A35" s="29"/>
      <c r="B35" s="10">
        <v>600</v>
      </c>
      <c r="C35" s="11">
        <f t="shared" si="2"/>
        <v>1.956923076923077E-5</v>
      </c>
      <c r="D35" s="12">
        <v>0.24149999999999999</v>
      </c>
      <c r="H35" s="8"/>
      <c r="I35" s="8" t="s">
        <v>21</v>
      </c>
      <c r="J35" s="8" t="s">
        <v>10</v>
      </c>
      <c r="K35" s="8" t="s">
        <v>22</v>
      </c>
      <c r="L35" s="8" t="s">
        <v>23</v>
      </c>
      <c r="M35" s="8" t="s">
        <v>24</v>
      </c>
      <c r="N35" s="8" t="s">
        <v>25</v>
      </c>
      <c r="O35" s="8" t="s">
        <v>26</v>
      </c>
      <c r="P35" s="8" t="s">
        <v>27</v>
      </c>
    </row>
    <row r="36" spans="1:16" x14ac:dyDescent="0.2">
      <c r="A36" s="29"/>
      <c r="B36" s="10">
        <v>600</v>
      </c>
      <c r="C36" s="11">
        <f t="shared" si="2"/>
        <v>1.956923076923077E-5</v>
      </c>
      <c r="D36" s="12">
        <v>0.24129999999999999</v>
      </c>
      <c r="H36" s="6" t="s">
        <v>15</v>
      </c>
      <c r="I36" s="6">
        <v>0</v>
      </c>
      <c r="J36" s="6" t="e">
        <v>#N/A</v>
      </c>
      <c r="K36" s="6" t="e">
        <v>#N/A</v>
      </c>
      <c r="L36" s="6" t="e">
        <v>#N/A</v>
      </c>
      <c r="M36" s="6" t="e">
        <v>#N/A</v>
      </c>
      <c r="N36" s="6" t="e">
        <v>#N/A</v>
      </c>
      <c r="O36" s="6" t="e">
        <v>#N/A</v>
      </c>
      <c r="P36" s="6" t="e">
        <v>#N/A</v>
      </c>
    </row>
    <row r="37" spans="1:16" ht="17" thickBot="1" x14ac:dyDescent="0.25">
      <c r="A37" s="29"/>
      <c r="B37" s="10">
        <v>800</v>
      </c>
      <c r="C37" s="11">
        <f t="shared" si="2"/>
        <v>2.4228571428571428E-5</v>
      </c>
      <c r="D37" s="12">
        <v>0.30599999999999999</v>
      </c>
      <c r="H37" s="7" t="s">
        <v>28</v>
      </c>
      <c r="I37" s="7">
        <v>12618.330880735106</v>
      </c>
      <c r="J37" s="7">
        <v>71.374277025022806</v>
      </c>
      <c r="K37" s="7">
        <v>176.79101500826829</v>
      </c>
      <c r="L37" s="7">
        <v>1.1725635189848907E-15</v>
      </c>
      <c r="M37" s="7">
        <v>12453.741502768196</v>
      </c>
      <c r="N37" s="7">
        <v>12782.920258702015</v>
      </c>
      <c r="O37" s="7">
        <v>12453.741502768196</v>
      </c>
      <c r="P37" s="7">
        <v>12782.920258702015</v>
      </c>
    </row>
    <row r="38" spans="1:16" x14ac:dyDescent="0.2">
      <c r="A38" s="29"/>
      <c r="B38" s="10">
        <v>800</v>
      </c>
      <c r="C38" s="11">
        <f t="shared" si="2"/>
        <v>2.4228571428571428E-5</v>
      </c>
      <c r="D38" s="12">
        <v>0.30664999999999998</v>
      </c>
      <c r="H38"/>
      <c r="I38"/>
      <c r="J38"/>
      <c r="K38"/>
      <c r="L38"/>
      <c r="M38"/>
      <c r="N38"/>
      <c r="O38"/>
      <c r="P38"/>
    </row>
    <row r="39" spans="1:16" x14ac:dyDescent="0.2">
      <c r="A39" s="29">
        <v>2</v>
      </c>
      <c r="B39" s="10">
        <v>0</v>
      </c>
      <c r="C39" s="11">
        <f>$F$2*B39/(B39+$F$1)</f>
        <v>0</v>
      </c>
      <c r="D39" s="12">
        <v>0</v>
      </c>
      <c r="H39"/>
      <c r="I39"/>
      <c r="J39"/>
      <c r="K39"/>
      <c r="L39"/>
      <c r="M39"/>
      <c r="N39"/>
      <c r="O39"/>
      <c r="P39"/>
    </row>
    <row r="40" spans="1:16" x14ac:dyDescent="0.2">
      <c r="A40" s="29"/>
      <c r="B40" s="10">
        <v>200</v>
      </c>
      <c r="C40" s="11">
        <f t="shared" ref="C40:C47" si="3">$F$2*B40/(B40+$F$1)</f>
        <v>7.7090909090909091E-6</v>
      </c>
      <c r="D40" s="12">
        <v>9.0300000000000005E-2</v>
      </c>
      <c r="H40"/>
      <c r="I40"/>
      <c r="J40"/>
      <c r="K40"/>
      <c r="L40"/>
      <c r="M40"/>
      <c r="N40"/>
      <c r="O40"/>
      <c r="P40"/>
    </row>
    <row r="41" spans="1:16" x14ac:dyDescent="0.2">
      <c r="A41" s="29"/>
      <c r="B41" s="10">
        <v>200</v>
      </c>
      <c r="C41" s="11">
        <f t="shared" si="3"/>
        <v>7.7090909090909091E-6</v>
      </c>
      <c r="D41" s="12">
        <v>9.1200000000000003E-2</v>
      </c>
    </row>
    <row r="42" spans="1:16" x14ac:dyDescent="0.2">
      <c r="A42" s="29"/>
      <c r="B42" s="10">
        <v>400</v>
      </c>
      <c r="C42" s="11">
        <f t="shared" si="3"/>
        <v>1.4133333333333332E-5</v>
      </c>
      <c r="D42" s="12">
        <v>0.18010000000000001</v>
      </c>
    </row>
    <row r="43" spans="1:16" x14ac:dyDescent="0.2">
      <c r="A43" s="29"/>
      <c r="B43" s="10">
        <v>400</v>
      </c>
      <c r="C43" s="11">
        <f t="shared" si="3"/>
        <v>1.4133333333333332E-5</v>
      </c>
      <c r="D43" s="12">
        <v>0.18140000000000001</v>
      </c>
    </row>
    <row r="44" spans="1:16" x14ac:dyDescent="0.2">
      <c r="A44" s="29"/>
      <c r="B44" s="10">
        <v>600</v>
      </c>
      <c r="C44" s="11">
        <f t="shared" si="3"/>
        <v>1.956923076923077E-5</v>
      </c>
      <c r="D44" s="12">
        <v>0.24740000000000001</v>
      </c>
    </row>
    <row r="45" spans="1:16" x14ac:dyDescent="0.2">
      <c r="A45" s="29"/>
      <c r="B45" s="10">
        <v>600</v>
      </c>
      <c r="C45" s="11">
        <f t="shared" si="3"/>
        <v>1.956923076923077E-5</v>
      </c>
      <c r="D45" s="12">
        <v>0.2462</v>
      </c>
    </row>
    <row r="46" spans="1:16" x14ac:dyDescent="0.2">
      <c r="A46" s="29"/>
      <c r="B46" s="10">
        <v>800</v>
      </c>
      <c r="C46" s="11">
        <f t="shared" si="3"/>
        <v>2.4228571428571428E-5</v>
      </c>
      <c r="D46" s="12">
        <v>0.30680000000000002</v>
      </c>
    </row>
    <row r="47" spans="1:16" x14ac:dyDescent="0.2">
      <c r="A47" s="29"/>
      <c r="B47" s="10">
        <v>800</v>
      </c>
      <c r="C47" s="11">
        <f t="shared" si="3"/>
        <v>2.4228571428571428E-5</v>
      </c>
      <c r="D47" s="12">
        <v>0.30620000000000003</v>
      </c>
    </row>
  </sheetData>
  <mergeCells count="14">
    <mergeCell ref="A39:A47"/>
    <mergeCell ref="A30:A38"/>
    <mergeCell ref="K28:L28"/>
    <mergeCell ref="A1:C1"/>
    <mergeCell ref="B2:B4"/>
    <mergeCell ref="C2:C4"/>
    <mergeCell ref="A14:C14"/>
    <mergeCell ref="H1:J1"/>
    <mergeCell ref="H20:J20"/>
    <mergeCell ref="B15:B17"/>
    <mergeCell ref="C15:C17"/>
    <mergeCell ref="A2:A4"/>
    <mergeCell ref="A15:A17"/>
    <mergeCell ref="K8:L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74E-6C2F-224F-840D-89BE0AD569A5}">
  <dimension ref="A1:AA40"/>
  <sheetViews>
    <sheetView tabSelected="1" topLeftCell="D14" zoomScale="114" zoomScaleNormal="160" workbookViewId="0">
      <selection activeCell="M41" sqref="M41"/>
    </sheetView>
  </sheetViews>
  <sheetFormatPr baseColWidth="10" defaultRowHeight="16" x14ac:dyDescent="0.2"/>
  <cols>
    <col min="1" max="1" width="18.5" style="1" customWidth="1"/>
    <col min="2" max="2" width="19.6640625" style="1" customWidth="1"/>
    <col min="3" max="3" width="13" style="1" bestFit="1" customWidth="1"/>
    <col min="4" max="4" width="12.6640625" style="1" customWidth="1"/>
    <col min="5" max="5" width="13.33203125" style="1" customWidth="1"/>
    <col min="6" max="6" width="15.33203125" style="1" customWidth="1"/>
    <col min="7" max="7" width="12.5" style="1" customWidth="1"/>
    <col min="8" max="8" width="19" style="1" customWidth="1"/>
    <col min="9" max="9" width="13" style="1" bestFit="1" customWidth="1"/>
    <col min="10" max="11" width="10.83203125" style="1"/>
    <col min="12" max="12" width="11.1640625" style="1" bestFit="1" customWidth="1"/>
    <col min="13" max="14" width="11.5" style="1" customWidth="1"/>
    <col min="15" max="15" width="13.5" style="1" customWidth="1"/>
    <col min="16" max="16" width="11.33203125" style="1" bestFit="1" customWidth="1"/>
    <col min="17" max="17" width="11" style="1" customWidth="1"/>
    <col min="18" max="18" width="12.5" style="1" bestFit="1" customWidth="1"/>
    <col min="19" max="19" width="22" style="1" customWidth="1"/>
    <col min="20" max="20" width="13.33203125" style="1" customWidth="1"/>
    <col min="21" max="21" width="13" style="1" bestFit="1" customWidth="1"/>
    <col min="22" max="22" width="12.83203125" style="1" bestFit="1" customWidth="1"/>
    <col min="23" max="23" width="12.5" style="1" customWidth="1"/>
    <col min="24" max="27" width="12.33203125" style="1" bestFit="1" customWidth="1"/>
    <col min="28" max="16384" width="10.83203125" style="1"/>
  </cols>
  <sheetData>
    <row r="1" spans="1:27" x14ac:dyDescent="0.2">
      <c r="A1" s="30" t="s">
        <v>41</v>
      </c>
      <c r="B1" s="30"/>
      <c r="C1" s="30"/>
      <c r="D1" s="30"/>
      <c r="E1" s="30"/>
      <c r="F1" s="37"/>
      <c r="H1" s="2" t="s">
        <v>35</v>
      </c>
      <c r="I1" s="3">
        <v>9.9</v>
      </c>
      <c r="L1" s="36" t="s">
        <v>44</v>
      </c>
      <c r="M1" s="34" t="s">
        <v>43</v>
      </c>
      <c r="N1" s="23" t="s">
        <v>56</v>
      </c>
      <c r="O1" s="17" t="s">
        <v>45</v>
      </c>
      <c r="P1" s="35" t="s">
        <v>53</v>
      </c>
      <c r="Q1" s="30" t="s">
        <v>55</v>
      </c>
      <c r="S1" t="s">
        <v>59</v>
      </c>
      <c r="T1"/>
      <c r="U1"/>
      <c r="V1"/>
      <c r="W1"/>
      <c r="X1"/>
      <c r="Y1"/>
      <c r="Z1"/>
      <c r="AA1"/>
    </row>
    <row r="2" spans="1:27" ht="17" thickBot="1" x14ac:dyDescent="0.25">
      <c r="A2" s="37" t="s">
        <v>49</v>
      </c>
      <c r="B2" s="36" t="s">
        <v>43</v>
      </c>
      <c r="C2" s="36" t="s">
        <v>44</v>
      </c>
      <c r="D2" s="36" t="s">
        <v>32</v>
      </c>
      <c r="E2" s="34" t="s">
        <v>45</v>
      </c>
      <c r="F2" s="14" t="s">
        <v>45</v>
      </c>
      <c r="H2" s="2" t="s">
        <v>36</v>
      </c>
      <c r="I2" s="3">
        <f>29.2*10^3</f>
        <v>29200</v>
      </c>
      <c r="L2" s="36"/>
      <c r="M2" s="34"/>
      <c r="N2" s="24" t="s">
        <v>57</v>
      </c>
      <c r="O2" s="18" t="s">
        <v>33</v>
      </c>
      <c r="P2" s="35"/>
      <c r="Q2" s="30"/>
      <c r="S2"/>
      <c r="T2"/>
      <c r="U2"/>
      <c r="V2"/>
      <c r="W2"/>
      <c r="X2"/>
      <c r="Y2"/>
      <c r="Z2"/>
      <c r="AA2"/>
    </row>
    <row r="3" spans="1:27" x14ac:dyDescent="0.2">
      <c r="A3" s="38"/>
      <c r="B3" s="36"/>
      <c r="C3" s="36"/>
      <c r="D3" s="36"/>
      <c r="E3" s="34"/>
      <c r="F3" s="15" t="s">
        <v>33</v>
      </c>
      <c r="H3" s="2" t="s">
        <v>37</v>
      </c>
      <c r="I3" s="4">
        <f>I1/1000/I2/(1000*10^-6)</f>
        <v>3.39041095890411E-4</v>
      </c>
      <c r="L3" s="36"/>
      <c r="M3" s="34"/>
      <c r="N3" s="25"/>
      <c r="O3" s="19" t="s">
        <v>34</v>
      </c>
      <c r="P3" s="35"/>
      <c r="Q3" s="30"/>
      <c r="S3" s="9" t="s">
        <v>6</v>
      </c>
      <c r="T3" s="9"/>
      <c r="U3"/>
      <c r="V3"/>
      <c r="W3"/>
      <c r="X3"/>
      <c r="Y3"/>
      <c r="Z3"/>
      <c r="AA3"/>
    </row>
    <row r="4" spans="1:27" x14ac:dyDescent="0.2">
      <c r="A4" s="39"/>
      <c r="B4" s="36"/>
      <c r="C4" s="36"/>
      <c r="D4" s="36"/>
      <c r="E4" s="34"/>
      <c r="F4" s="16" t="s">
        <v>34</v>
      </c>
      <c r="H4" s="2" t="s">
        <v>4</v>
      </c>
      <c r="I4" s="4">
        <v>8.4800000000000015E-5</v>
      </c>
      <c r="L4" s="26">
        <v>2.7803278688524594E-5</v>
      </c>
      <c r="M4" s="26">
        <v>5.5580507523018201E-6</v>
      </c>
      <c r="N4" s="27">
        <f>L4*M4</f>
        <v>1.5453203403121129E-10</v>
      </c>
      <c r="O4" s="13">
        <v>2.1995081967213115E-2</v>
      </c>
      <c r="P4" s="5">
        <f t="shared" ref="P4:P11" si="0">O4/$O$12</f>
        <v>0.29900247367329369</v>
      </c>
      <c r="Q4" s="40">
        <f>P4*M4</f>
        <v>1.6618709237399551E-6</v>
      </c>
      <c r="S4" s="6" t="s">
        <v>7</v>
      </c>
      <c r="T4" s="6">
        <v>0.99036154365843243</v>
      </c>
      <c r="U4"/>
      <c r="V4"/>
      <c r="W4"/>
      <c r="X4"/>
      <c r="Y4"/>
      <c r="Z4"/>
      <c r="AA4"/>
    </row>
    <row r="5" spans="1:27" x14ac:dyDescent="0.2">
      <c r="A5" s="10">
        <v>0</v>
      </c>
      <c r="B5" s="26">
        <f>A5*$I$3/(A5+$I$5+$I$6)</f>
        <v>0</v>
      </c>
      <c r="C5" s="26">
        <f>$I$6*$I$4/($I$5+$I$6+A5)</f>
        <v>2.8266666666666672E-5</v>
      </c>
      <c r="D5" s="12">
        <v>8.1299999999999997E-2</v>
      </c>
      <c r="E5" s="12">
        <v>0</v>
      </c>
      <c r="F5" s="13">
        <v>0</v>
      </c>
      <c r="H5" s="2" t="s">
        <v>40</v>
      </c>
      <c r="I5" s="3">
        <v>2000</v>
      </c>
      <c r="L5" s="26">
        <v>2.7803278688524594E-5</v>
      </c>
      <c r="M5" s="26">
        <v>5.5580507523018201E-6</v>
      </c>
      <c r="N5" s="27">
        <f t="shared" ref="N5:N10" si="1">L5*M5</f>
        <v>1.5453203403121129E-10</v>
      </c>
      <c r="O5" s="12">
        <v>2.229508196721311E-2</v>
      </c>
      <c r="P5" s="5">
        <f t="shared" si="0"/>
        <v>0.30308069180567881</v>
      </c>
      <c r="Q5" s="40">
        <f t="shared" ref="Q5:Q27" si="2">P5*M5</f>
        <v>1.6845378670987092E-6</v>
      </c>
      <c r="S5" s="6" t="s">
        <v>8</v>
      </c>
      <c r="T5" s="6">
        <v>0.98081598715751306</v>
      </c>
      <c r="U5"/>
      <c r="V5"/>
      <c r="W5"/>
      <c r="X5"/>
      <c r="Y5"/>
      <c r="Z5"/>
      <c r="AA5"/>
    </row>
    <row r="6" spans="1:27" x14ac:dyDescent="0.2">
      <c r="A6" s="10">
        <v>0</v>
      </c>
      <c r="B6" s="26">
        <f t="shared" ref="B6:B18" si="3">A6*$I$3/(A6+$I$5+$I$6)</f>
        <v>0</v>
      </c>
      <c r="C6" s="26">
        <f t="shared" ref="C6:C18" si="4">$I$6*$I$4/($I$5+$I$6+A6)</f>
        <v>2.8266666666666672E-5</v>
      </c>
      <c r="D6" s="12">
        <v>8.2799999999999999E-2</v>
      </c>
      <c r="E6" s="12">
        <v>0</v>
      </c>
      <c r="F6" s="12">
        <v>0</v>
      </c>
      <c r="H6" s="2" t="s">
        <v>39</v>
      </c>
      <c r="I6" s="3">
        <v>1000</v>
      </c>
      <c r="L6" s="26">
        <v>2.7354838709677426E-5</v>
      </c>
      <c r="M6" s="26">
        <v>1.0936809544851968E-5</v>
      </c>
      <c r="N6" s="27">
        <f t="shared" si="1"/>
        <v>2.9917466109788616E-10</v>
      </c>
      <c r="O6" s="12">
        <v>4.3296774193548382E-2</v>
      </c>
      <c r="P6" s="5">
        <f t="shared" si="0"/>
        <v>0.58857896529972753</v>
      </c>
      <c r="Q6" s="40">
        <f t="shared" si="2"/>
        <v>6.4371760455891548E-6</v>
      </c>
      <c r="S6" s="6" t="s">
        <v>9</v>
      </c>
      <c r="T6" s="6">
        <v>0.88990689624842212</v>
      </c>
      <c r="U6"/>
      <c r="V6"/>
      <c r="W6"/>
      <c r="X6"/>
      <c r="Y6"/>
      <c r="Z6"/>
      <c r="AA6"/>
    </row>
    <row r="7" spans="1:27" x14ac:dyDescent="0.2">
      <c r="A7" s="10">
        <v>50</v>
      </c>
      <c r="B7" s="26">
        <f t="shared" si="3"/>
        <v>5.5580507523018201E-6</v>
      </c>
      <c r="C7" s="26">
        <f t="shared" si="4"/>
        <v>2.7803278688524594E-5</v>
      </c>
      <c r="D7" s="12">
        <v>0.1027</v>
      </c>
      <c r="E7" s="12">
        <f>D7-(AVERAGE($D$5:$D$6))</f>
        <v>2.0650000000000002E-2</v>
      </c>
      <c r="F7" s="12">
        <f>D7-AVERAGE($D$5:$D$6)*3000/(3000+A7)</f>
        <v>2.1995081967213115E-2</v>
      </c>
      <c r="L7" s="26">
        <v>2.7354838709677426E-5</v>
      </c>
      <c r="M7" s="26">
        <v>1.0936809544851968E-5</v>
      </c>
      <c r="N7" s="27">
        <f t="shared" si="1"/>
        <v>2.9917466109788616E-10</v>
      </c>
      <c r="O7" s="12">
        <v>4.3296774193548382E-2</v>
      </c>
      <c r="P7" s="5">
        <f t="shared" si="0"/>
        <v>0.58857896529972753</v>
      </c>
      <c r="Q7" s="40">
        <f t="shared" si="2"/>
        <v>6.4371760455891548E-6</v>
      </c>
      <c r="S7" s="6" t="s">
        <v>10</v>
      </c>
      <c r="T7" s="6">
        <v>7.7184639482276032E-11</v>
      </c>
      <c r="U7"/>
      <c r="V7"/>
      <c r="W7"/>
      <c r="X7"/>
      <c r="Y7"/>
      <c r="Z7"/>
      <c r="AA7"/>
    </row>
    <row r="8" spans="1:27" ht="17" thickBot="1" x14ac:dyDescent="0.25">
      <c r="A8" s="10">
        <v>50</v>
      </c>
      <c r="B8" s="26">
        <f t="shared" si="3"/>
        <v>5.5580507523018201E-6</v>
      </c>
      <c r="C8" s="26">
        <f t="shared" si="4"/>
        <v>2.7803278688524594E-5</v>
      </c>
      <c r="D8" s="12">
        <v>0.10299999999999999</v>
      </c>
      <c r="E8" s="12">
        <f t="shared" ref="E8:E17" si="5">D8-(AVERAGE($D$5:$D$6))</f>
        <v>2.0949999999999996E-2</v>
      </c>
      <c r="F8" s="12">
        <f t="shared" ref="F8:F18" si="6">D8-AVERAGE($D$5:$D$6)*3000/(3000+A8)</f>
        <v>2.229508196721311E-2</v>
      </c>
      <c r="L8" s="26">
        <v>2.6920634920634924E-5</v>
      </c>
      <c r="M8" s="26">
        <v>1.6144814090019572E-5</v>
      </c>
      <c r="N8" s="27">
        <f t="shared" si="1"/>
        <v>4.3462864597893965E-10</v>
      </c>
      <c r="O8" s="12">
        <v>6.1257142857142857E-2</v>
      </c>
      <c r="P8" s="5">
        <f t="shared" si="0"/>
        <v>0.83273330246037625</v>
      </c>
      <c r="Q8" s="40">
        <f t="shared" si="2"/>
        <v>1.3444324354790812E-5</v>
      </c>
      <c r="S8" s="7" t="s">
        <v>11</v>
      </c>
      <c r="T8" s="7">
        <v>12</v>
      </c>
      <c r="U8"/>
      <c r="V8"/>
      <c r="W8"/>
      <c r="X8"/>
      <c r="Y8"/>
      <c r="Z8"/>
      <c r="AA8"/>
    </row>
    <row r="9" spans="1:27" x14ac:dyDescent="0.2">
      <c r="A9" s="10">
        <v>100</v>
      </c>
      <c r="B9" s="26">
        <f t="shared" si="3"/>
        <v>1.0936809544851968E-5</v>
      </c>
      <c r="C9" s="26">
        <f t="shared" si="4"/>
        <v>2.7354838709677426E-5</v>
      </c>
      <c r="D9" s="12">
        <v>0.1227</v>
      </c>
      <c r="E9" s="12">
        <f t="shared" si="5"/>
        <v>4.0650000000000006E-2</v>
      </c>
      <c r="F9" s="12">
        <f t="shared" si="6"/>
        <v>4.3296774193548382E-2</v>
      </c>
      <c r="L9" s="26">
        <v>2.6920634920634924E-5</v>
      </c>
      <c r="M9" s="26">
        <v>1.6144814090019572E-5</v>
      </c>
      <c r="N9" s="27">
        <f t="shared" si="1"/>
        <v>4.3462864597893965E-10</v>
      </c>
      <c r="O9" s="12">
        <v>6.2257142857142858E-2</v>
      </c>
      <c r="P9" s="5">
        <f t="shared" si="0"/>
        <v>0.84632736290166044</v>
      </c>
      <c r="Q9" s="40">
        <f t="shared" si="2"/>
        <v>1.3663797933343834E-5</v>
      </c>
      <c r="S9"/>
      <c r="T9"/>
      <c r="U9"/>
      <c r="V9"/>
      <c r="W9"/>
      <c r="X9"/>
      <c r="Y9"/>
      <c r="Z9"/>
      <c r="AA9"/>
    </row>
    <row r="10" spans="1:27" ht="17" thickBot="1" x14ac:dyDescent="0.25">
      <c r="A10" s="10">
        <v>100</v>
      </c>
      <c r="B10" s="26">
        <f t="shared" si="3"/>
        <v>1.0936809544851968E-5</v>
      </c>
      <c r="C10" s="26">
        <f t="shared" si="4"/>
        <v>2.7354838709677426E-5</v>
      </c>
      <c r="D10" s="12">
        <v>0.1227</v>
      </c>
      <c r="E10" s="12">
        <f t="shared" si="5"/>
        <v>4.0650000000000006E-2</v>
      </c>
      <c r="F10" s="12">
        <f t="shared" si="6"/>
        <v>4.3296774193548382E-2</v>
      </c>
      <c r="L10" s="26">
        <v>2.6500000000000004E-5</v>
      </c>
      <c r="M10" s="26">
        <v>2.1190068493150688E-5</v>
      </c>
      <c r="N10" s="27">
        <f t="shared" si="1"/>
        <v>5.6153681506849333E-10</v>
      </c>
      <c r="O10" s="12">
        <v>6.9178125000000007E-2</v>
      </c>
      <c r="P10" s="5">
        <f t="shared" si="0"/>
        <v>0.94041161246470861</v>
      </c>
      <c r="Q10" s="40">
        <f t="shared" si="2"/>
        <v>1.9927386479881458E-5</v>
      </c>
      <c r="S10" t="s">
        <v>12</v>
      </c>
      <c r="T10"/>
      <c r="U10"/>
      <c r="V10"/>
      <c r="W10"/>
      <c r="X10"/>
      <c r="Y10"/>
      <c r="Z10"/>
      <c r="AA10"/>
    </row>
    <row r="11" spans="1:27" x14ac:dyDescent="0.2">
      <c r="A11" s="10">
        <v>150</v>
      </c>
      <c r="B11" s="26">
        <f t="shared" si="3"/>
        <v>1.6144814090019572E-5</v>
      </c>
      <c r="C11" s="26">
        <f t="shared" si="4"/>
        <v>2.6920634920634924E-5</v>
      </c>
      <c r="D11" s="12">
        <v>0.1394</v>
      </c>
      <c r="E11" s="12">
        <f t="shared" si="5"/>
        <v>5.7349999999999998E-2</v>
      </c>
      <c r="F11" s="12">
        <f t="shared" si="6"/>
        <v>6.1257142857142857E-2</v>
      </c>
      <c r="L11" s="26">
        <v>2.6500000000000004E-5</v>
      </c>
      <c r="M11" s="26">
        <v>2.1190068493150688E-5</v>
      </c>
      <c r="N11" s="27">
        <f>L11*M11</f>
        <v>5.6153681506849333E-10</v>
      </c>
      <c r="O11" s="12">
        <v>6.857812499999999E-2</v>
      </c>
      <c r="P11" s="5">
        <f t="shared" si="0"/>
        <v>0.93225517619993792</v>
      </c>
      <c r="Q11" s="40">
        <f t="shared" si="2"/>
        <v>1.9754551036770949E-5</v>
      </c>
      <c r="S11" s="8"/>
      <c r="T11" s="8" t="s">
        <v>16</v>
      </c>
      <c r="U11" s="8" t="s">
        <v>17</v>
      </c>
      <c r="V11" s="8" t="s">
        <v>18</v>
      </c>
      <c r="W11" s="8" t="s">
        <v>19</v>
      </c>
      <c r="X11" s="8" t="s">
        <v>20</v>
      </c>
      <c r="Y11"/>
      <c r="Z11"/>
      <c r="AA11"/>
    </row>
    <row r="12" spans="1:27" x14ac:dyDescent="0.2">
      <c r="A12" s="10">
        <v>150</v>
      </c>
      <c r="B12" s="26">
        <f t="shared" si="3"/>
        <v>1.6144814090019572E-5</v>
      </c>
      <c r="C12" s="26">
        <f t="shared" si="4"/>
        <v>2.6920634920634924E-5</v>
      </c>
      <c r="D12" s="12">
        <v>0.1404</v>
      </c>
      <c r="E12" s="12">
        <f t="shared" si="5"/>
        <v>5.8349999999999999E-2</v>
      </c>
      <c r="F12" s="12">
        <f t="shared" si="6"/>
        <v>6.2257142857142858E-2</v>
      </c>
      <c r="L12" s="26">
        <v>2.6092307692307695E-5</v>
      </c>
      <c r="M12" s="26">
        <v>2.6080084299262382E-5</v>
      </c>
      <c r="N12" s="27">
        <f>L12*M12</f>
        <v>6.8048958417767701E-10</v>
      </c>
      <c r="O12" s="12">
        <v>7.35615384615384E-2</v>
      </c>
      <c r="P12" s="5">
        <v>1</v>
      </c>
      <c r="Q12" s="40">
        <f t="shared" si="2"/>
        <v>2.6080084299262382E-5</v>
      </c>
      <c r="S12" s="6" t="s">
        <v>13</v>
      </c>
      <c r="T12" s="6">
        <v>1</v>
      </c>
      <c r="U12" s="6">
        <v>3.350445244709825E-18</v>
      </c>
      <c r="V12" s="6">
        <v>3.350445244709825E-18</v>
      </c>
      <c r="W12" s="6">
        <v>562.39411156138397</v>
      </c>
      <c r="X12" s="6">
        <v>4.0346924725605737E-10</v>
      </c>
      <c r="Y12"/>
      <c r="Z12"/>
      <c r="AA12"/>
    </row>
    <row r="13" spans="1:27" x14ac:dyDescent="0.2">
      <c r="A13" s="10">
        <v>200</v>
      </c>
      <c r="B13" s="26">
        <f t="shared" si="3"/>
        <v>2.1190068493150688E-5</v>
      </c>
      <c r="C13" s="26">
        <f t="shared" si="4"/>
        <v>2.6500000000000004E-5</v>
      </c>
      <c r="D13" s="12">
        <v>0.14610000000000001</v>
      </c>
      <c r="E13" s="12">
        <f t="shared" si="5"/>
        <v>6.405000000000001E-2</v>
      </c>
      <c r="F13" s="12">
        <f t="shared" si="6"/>
        <v>6.9178125000000007E-2</v>
      </c>
      <c r="L13" s="26">
        <v>2.6092307692307695E-5</v>
      </c>
      <c r="M13" s="26">
        <v>2.6080084299262382E-5</v>
      </c>
      <c r="N13" s="27">
        <f t="shared" ref="N13:N27" si="7">L13*M13</f>
        <v>6.8048958417767701E-10</v>
      </c>
      <c r="O13" s="12">
        <v>7.2961538461538453E-2</v>
      </c>
      <c r="P13" s="5">
        <f t="shared" ref="P13:P14" si="8">O13/$O$12</f>
        <v>0.99184356373523019</v>
      </c>
      <c r="Q13" s="40">
        <f t="shared" si="2"/>
        <v>2.5867363753895625E-5</v>
      </c>
      <c r="S13" s="6" t="s">
        <v>14</v>
      </c>
      <c r="T13" s="6">
        <v>11</v>
      </c>
      <c r="U13" s="6">
        <v>6.5532154292098156E-20</v>
      </c>
      <c r="V13" s="6">
        <v>5.9574685720089234E-21</v>
      </c>
      <c r="W13" s="6"/>
      <c r="X13" s="6"/>
      <c r="Y13"/>
      <c r="Z13"/>
      <c r="AA13"/>
    </row>
    <row r="14" spans="1:27" ht="17" thickBot="1" x14ac:dyDescent="0.25">
      <c r="A14" s="10">
        <v>200</v>
      </c>
      <c r="B14" s="26">
        <f t="shared" si="3"/>
        <v>2.1190068493150688E-5</v>
      </c>
      <c r="C14" s="26">
        <f t="shared" si="4"/>
        <v>2.6500000000000004E-5</v>
      </c>
      <c r="D14" s="12">
        <v>0.14549999999999999</v>
      </c>
      <c r="E14" s="12">
        <f t="shared" si="5"/>
        <v>6.3449999999999993E-2</v>
      </c>
      <c r="F14" s="12">
        <f t="shared" si="6"/>
        <v>6.857812499999999E-2</v>
      </c>
      <c r="L14" s="26">
        <v>2.56969696969697E-5</v>
      </c>
      <c r="M14" s="26">
        <v>3.0821917808219184E-5</v>
      </c>
      <c r="N14" s="27">
        <f t="shared" si="7"/>
        <v>7.9202988792029912E-10</v>
      </c>
      <c r="O14" s="12">
        <v>7.1409090909090894E-2</v>
      </c>
      <c r="P14" s="5">
        <f t="shared" si="8"/>
        <v>0.97073949787533453</v>
      </c>
      <c r="Q14" s="40">
        <f t="shared" si="2"/>
        <v>2.9920053016705522E-5</v>
      </c>
      <c r="S14" s="7" t="s">
        <v>0</v>
      </c>
      <c r="T14" s="7">
        <v>12</v>
      </c>
      <c r="U14" s="7">
        <v>3.415977399001923E-18</v>
      </c>
      <c r="V14" s="7"/>
      <c r="W14" s="7"/>
      <c r="X14" s="7"/>
      <c r="Y14"/>
      <c r="Z14"/>
      <c r="AA14"/>
    </row>
    <row r="15" spans="1:27" ht="17" thickBot="1" x14ac:dyDescent="0.25">
      <c r="A15" s="10">
        <v>250</v>
      </c>
      <c r="B15" s="26">
        <f t="shared" si="3"/>
        <v>2.6080084299262382E-5</v>
      </c>
      <c r="C15" s="26">
        <f t="shared" si="4"/>
        <v>2.6092307692307695E-5</v>
      </c>
      <c r="D15" s="12">
        <v>0.14929999999999999</v>
      </c>
      <c r="E15" s="12">
        <f t="shared" si="5"/>
        <v>6.724999999999999E-2</v>
      </c>
      <c r="F15" s="12">
        <f t="shared" si="6"/>
        <v>7.3561538461538442E-2</v>
      </c>
      <c r="L15" s="26">
        <v>2.56969696969697E-5</v>
      </c>
      <c r="M15" s="26">
        <v>3.0821917808219184E-5</v>
      </c>
      <c r="N15" s="27">
        <f t="shared" si="7"/>
        <v>7.9202988792029912E-10</v>
      </c>
      <c r="O15" s="12">
        <v>7.1209090909090916E-2</v>
      </c>
      <c r="P15" s="5">
        <f>O15/$O$12</f>
        <v>0.96802068578707801</v>
      </c>
      <c r="Q15" s="40">
        <f t="shared" si="2"/>
        <v>2.9836254013985288E-5</v>
      </c>
      <c r="S15"/>
      <c r="T15"/>
      <c r="U15"/>
      <c r="V15"/>
      <c r="W15"/>
      <c r="X15"/>
      <c r="Y15"/>
      <c r="Z15"/>
      <c r="AA15"/>
    </row>
    <row r="16" spans="1:27" x14ac:dyDescent="0.2">
      <c r="A16" s="10">
        <v>250</v>
      </c>
      <c r="B16" s="26">
        <f t="shared" si="3"/>
        <v>2.6080084299262382E-5</v>
      </c>
      <c r="C16" s="26">
        <f t="shared" si="4"/>
        <v>2.6092307692307695E-5</v>
      </c>
      <c r="D16" s="12">
        <v>0.1487</v>
      </c>
      <c r="E16" s="12">
        <f t="shared" si="5"/>
        <v>6.6650000000000001E-2</v>
      </c>
      <c r="F16" s="12">
        <f t="shared" si="6"/>
        <v>7.2961538461538453E-2</v>
      </c>
      <c r="L16" s="26">
        <v>2.7803278688524594E-5</v>
      </c>
      <c r="M16" s="26">
        <v>5.5580507523018201E-6</v>
      </c>
      <c r="N16" s="27">
        <f t="shared" si="7"/>
        <v>1.5453203403121129E-10</v>
      </c>
      <c r="O16" s="12">
        <v>1.9585245901639348E-2</v>
      </c>
      <c r="P16" s="5">
        <f>O16/$O$26</f>
        <v>0.27177709715911802</v>
      </c>
      <c r="Q16" s="40">
        <f t="shared" si="2"/>
        <v>1.5105508993236408E-6</v>
      </c>
      <c r="R16" s="28"/>
      <c r="S16" s="8"/>
      <c r="T16" s="8" t="s">
        <v>21</v>
      </c>
      <c r="U16" s="8" t="s">
        <v>10</v>
      </c>
      <c r="V16" s="8" t="s">
        <v>22</v>
      </c>
      <c r="W16" s="8" t="s">
        <v>23</v>
      </c>
      <c r="X16" s="8" t="s">
        <v>24</v>
      </c>
      <c r="Y16" s="8" t="s">
        <v>25</v>
      </c>
      <c r="Z16" s="8" t="s">
        <v>26</v>
      </c>
      <c r="AA16" s="8" t="s">
        <v>27</v>
      </c>
    </row>
    <row r="17" spans="1:27" x14ac:dyDescent="0.2">
      <c r="A17" s="10">
        <v>300</v>
      </c>
      <c r="B17" s="26">
        <f t="shared" si="3"/>
        <v>3.0821917808219184E-5</v>
      </c>
      <c r="C17" s="26">
        <f t="shared" si="4"/>
        <v>2.56969696969697E-5</v>
      </c>
      <c r="D17" s="12">
        <v>0.14599999999999999</v>
      </c>
      <c r="E17" s="12">
        <f t="shared" si="5"/>
        <v>6.3949999999999993E-2</v>
      </c>
      <c r="F17" s="12">
        <f t="shared" si="6"/>
        <v>7.1409090909090894E-2</v>
      </c>
      <c r="L17" s="26">
        <v>2.7803278688524594E-5</v>
      </c>
      <c r="M17" s="26">
        <v>5.5580507523018201E-6</v>
      </c>
      <c r="N17" s="27">
        <f t="shared" si="7"/>
        <v>1.5453203403121129E-10</v>
      </c>
      <c r="O17" s="12">
        <v>1.9385245901639342E-2</v>
      </c>
      <c r="P17" s="5">
        <f t="shared" ref="P17:P27" si="9">O17/$O$26</f>
        <v>0.26900177231996064</v>
      </c>
      <c r="Q17" s="40">
        <f t="shared" si="2"/>
        <v>1.4951255030134803E-6</v>
      </c>
      <c r="S17" s="6" t="s">
        <v>15</v>
      </c>
      <c r="T17" s="6">
        <v>0</v>
      </c>
      <c r="U17" s="6" t="e">
        <v>#N/A</v>
      </c>
      <c r="V17" s="6" t="e">
        <v>#N/A</v>
      </c>
      <c r="W17" s="6" t="e">
        <v>#N/A</v>
      </c>
      <c r="X17" s="6" t="e">
        <v>#N/A</v>
      </c>
      <c r="Y17" s="6" t="e">
        <v>#N/A</v>
      </c>
      <c r="Z17" s="6" t="e">
        <v>#N/A</v>
      </c>
      <c r="AA17" s="6" t="e">
        <v>#N/A</v>
      </c>
    </row>
    <row r="18" spans="1:27" ht="17" thickBot="1" x14ac:dyDescent="0.25">
      <c r="A18" s="10">
        <v>300</v>
      </c>
      <c r="B18" s="26">
        <f t="shared" si="3"/>
        <v>3.0821917808219184E-5</v>
      </c>
      <c r="C18" s="26">
        <f t="shared" si="4"/>
        <v>2.56969696969697E-5</v>
      </c>
      <c r="D18" s="12">
        <v>0.14580000000000001</v>
      </c>
      <c r="E18" s="12">
        <f>D18-(AVERAGE($D$5:$D$6))</f>
        <v>6.3750000000000015E-2</v>
      </c>
      <c r="F18" s="12">
        <f t="shared" si="6"/>
        <v>7.1209090909090916E-2</v>
      </c>
      <c r="L18" s="26">
        <v>2.7354838709677426E-5</v>
      </c>
      <c r="M18" s="26">
        <v>1.0936809544851968E-5</v>
      </c>
      <c r="N18" s="27">
        <f t="shared" si="7"/>
        <v>2.9917466109788616E-10</v>
      </c>
      <c r="O18" s="12">
        <v>3.7138709677419349E-2</v>
      </c>
      <c r="P18" s="5">
        <f t="shared" si="9"/>
        <v>0.51535991730996955</v>
      </c>
      <c r="Q18" s="40">
        <f t="shared" si="2"/>
        <v>5.6363932626697958E-6</v>
      </c>
      <c r="S18" s="7" t="s">
        <v>28</v>
      </c>
      <c r="T18" s="7">
        <v>2.7663996100428716E-5</v>
      </c>
      <c r="U18" s="7">
        <v>1.1665262936462816E-6</v>
      </c>
      <c r="V18" s="7">
        <v>23.714850021903658</v>
      </c>
      <c r="W18" s="7">
        <v>8.5331372068422049E-11</v>
      </c>
      <c r="X18" s="7">
        <v>2.5096489039256551E-5</v>
      </c>
      <c r="Y18" s="7">
        <v>3.0231503161600881E-5</v>
      </c>
      <c r="Z18" s="7">
        <v>2.5096489039256551E-5</v>
      </c>
      <c r="AA18" s="7">
        <v>3.0231503161600881E-5</v>
      </c>
    </row>
    <row r="19" spans="1:27" x14ac:dyDescent="0.2">
      <c r="A19" s="30" t="s">
        <v>42</v>
      </c>
      <c r="B19" s="30"/>
      <c r="C19" s="30"/>
      <c r="D19" s="30"/>
      <c r="E19" s="30"/>
      <c r="F19" s="37"/>
      <c r="L19" s="26">
        <v>2.7354838709677426E-5</v>
      </c>
      <c r="M19" s="26">
        <v>1.0936809544851968E-5</v>
      </c>
      <c r="N19" s="27">
        <f t="shared" si="7"/>
        <v>2.9917466109788616E-10</v>
      </c>
      <c r="O19" s="12">
        <v>3.6938709677419357E-2</v>
      </c>
      <c r="P19" s="5">
        <f t="shared" si="9"/>
        <v>0.51258459247081234</v>
      </c>
      <c r="Q19" s="40">
        <f t="shared" si="2"/>
        <v>5.6060400634788366E-6</v>
      </c>
      <c r="S19"/>
      <c r="T19"/>
      <c r="U19"/>
      <c r="V19"/>
      <c r="W19"/>
      <c r="X19"/>
      <c r="Y19"/>
      <c r="Z19"/>
      <c r="AA19"/>
    </row>
    <row r="20" spans="1:27" ht="16" customHeight="1" x14ac:dyDescent="0.2">
      <c r="A20" s="30" t="s">
        <v>49</v>
      </c>
      <c r="B20" s="36" t="s">
        <v>43</v>
      </c>
      <c r="C20" s="36" t="s">
        <v>44</v>
      </c>
      <c r="D20" s="36" t="s">
        <v>32</v>
      </c>
      <c r="E20" s="34" t="s">
        <v>45</v>
      </c>
      <c r="F20" s="14" t="s">
        <v>45</v>
      </c>
      <c r="L20" s="26">
        <v>2.6920634920634924E-5</v>
      </c>
      <c r="M20" s="26">
        <v>1.6144814090019572E-5</v>
      </c>
      <c r="N20" s="27">
        <f t="shared" si="7"/>
        <v>4.3462864597893965E-10</v>
      </c>
      <c r="O20" s="12">
        <v>5.3861904761904764E-2</v>
      </c>
      <c r="P20" s="5">
        <f t="shared" si="9"/>
        <v>0.74742141085019864</v>
      </c>
      <c r="Q20" s="40">
        <f t="shared" si="2"/>
        <v>1.2066979725076594E-5</v>
      </c>
      <c r="S20" t="s">
        <v>59</v>
      </c>
      <c r="T20"/>
      <c r="U20"/>
      <c r="V20"/>
      <c r="W20"/>
      <c r="X20"/>
      <c r="Y20"/>
      <c r="Z20"/>
      <c r="AA20"/>
    </row>
    <row r="21" spans="1:27" ht="17" thickBot="1" x14ac:dyDescent="0.25">
      <c r="A21" s="30"/>
      <c r="B21" s="36"/>
      <c r="C21" s="36"/>
      <c r="D21" s="36"/>
      <c r="E21" s="34"/>
      <c r="F21" s="15" t="s">
        <v>33</v>
      </c>
      <c r="L21" s="26">
        <v>2.6920634920634924E-5</v>
      </c>
      <c r="M21" s="26">
        <v>1.6144814090019572E-5</v>
      </c>
      <c r="N21" s="27">
        <f t="shared" si="7"/>
        <v>4.3462864597893965E-10</v>
      </c>
      <c r="O21" s="12">
        <v>5.4261904761904761E-2</v>
      </c>
      <c r="P21" s="5">
        <f t="shared" si="9"/>
        <v>0.75297206052851318</v>
      </c>
      <c r="Q21" s="40">
        <f t="shared" si="2"/>
        <v>1.2156593932211809E-5</v>
      </c>
      <c r="S21"/>
      <c r="T21"/>
      <c r="U21"/>
      <c r="V21"/>
      <c r="W21"/>
      <c r="X21"/>
      <c r="Y21"/>
      <c r="Z21"/>
      <c r="AA21"/>
    </row>
    <row r="22" spans="1:27" x14ac:dyDescent="0.2">
      <c r="A22" s="30"/>
      <c r="B22" s="36"/>
      <c r="C22" s="36"/>
      <c r="D22" s="36"/>
      <c r="E22" s="34"/>
      <c r="F22" s="16" t="s">
        <v>34</v>
      </c>
      <c r="L22" s="26">
        <v>2.6500000000000004E-5</v>
      </c>
      <c r="M22" s="26">
        <v>2.1190068493150688E-5</v>
      </c>
      <c r="N22" s="27">
        <f t="shared" si="7"/>
        <v>5.6153681506849333E-10</v>
      </c>
      <c r="O22" s="12">
        <v>6.7056249999999984E-2</v>
      </c>
      <c r="P22" s="5">
        <f t="shared" si="9"/>
        <v>0.93051438122871188</v>
      </c>
      <c r="Q22" s="40">
        <f t="shared" si="2"/>
        <v>1.9717663472098134E-5</v>
      </c>
      <c r="S22" s="9" t="s">
        <v>6</v>
      </c>
      <c r="T22" s="9"/>
      <c r="U22"/>
      <c r="V22"/>
      <c r="W22"/>
      <c r="X22"/>
      <c r="Y22"/>
      <c r="Z22"/>
      <c r="AA22"/>
    </row>
    <row r="23" spans="1:27" x14ac:dyDescent="0.2">
      <c r="A23" s="10">
        <v>0</v>
      </c>
      <c r="B23" s="11">
        <f>A23*$I$3/(A23+$I$5+$I$6)</f>
        <v>0</v>
      </c>
      <c r="C23" s="11">
        <f>$I$6*$I$4/($I$5+$I$6+A23)</f>
        <v>2.8266666666666672E-5</v>
      </c>
      <c r="D23" s="10">
        <v>5.9799999999999999E-2</v>
      </c>
      <c r="E23" s="12">
        <v>0</v>
      </c>
      <c r="F23" s="13">
        <v>0</v>
      </c>
      <c r="L23" s="26">
        <v>2.6500000000000004E-5</v>
      </c>
      <c r="M23" s="26">
        <v>2.1190068493150688E-5</v>
      </c>
      <c r="N23" s="27">
        <f t="shared" si="7"/>
        <v>5.6153681506849333E-10</v>
      </c>
      <c r="O23" s="12">
        <v>6.7956249999999996E-2</v>
      </c>
      <c r="P23" s="5">
        <f t="shared" si="9"/>
        <v>0.94300334300491995</v>
      </c>
      <c r="Q23" s="40">
        <f t="shared" si="2"/>
        <v>1.9982305427544326E-5</v>
      </c>
      <c r="S23" s="6" t="s">
        <v>7</v>
      </c>
      <c r="T23" s="6">
        <v>0.98598462536084619</v>
      </c>
      <c r="U23"/>
      <c r="V23"/>
      <c r="W23"/>
      <c r="X23"/>
      <c r="Y23"/>
      <c r="Z23"/>
      <c r="AA23"/>
    </row>
    <row r="24" spans="1:27" x14ac:dyDescent="0.2">
      <c r="A24" s="10">
        <v>0</v>
      </c>
      <c r="B24" s="26">
        <f t="shared" ref="B24:B36" si="10">A24*$I$3/(A24+$I$5+$I$6)</f>
        <v>0</v>
      </c>
      <c r="C24" s="26">
        <f t="shared" ref="C24:C36" si="11">$I$6*$I$4/($I$5+$I$6+A24)</f>
        <v>2.8266666666666672E-5</v>
      </c>
      <c r="D24" s="10">
        <v>6.0400000000000002E-2</v>
      </c>
      <c r="E24" s="12">
        <v>0</v>
      </c>
      <c r="F24" s="12">
        <v>0</v>
      </c>
      <c r="L24" s="26">
        <v>2.6092307692307695E-5</v>
      </c>
      <c r="M24" s="26">
        <v>2.6080084299262382E-5</v>
      </c>
      <c r="N24" s="27">
        <f t="shared" si="7"/>
        <v>6.8048958417767701E-10</v>
      </c>
      <c r="O24" s="12">
        <v>7.0323076923076905E-2</v>
      </c>
      <c r="P24" s="5">
        <f t="shared" si="9"/>
        <v>0.97584691075292795</v>
      </c>
      <c r="Q24" s="40">
        <f t="shared" si="2"/>
        <v>2.5450169695611135E-5</v>
      </c>
      <c r="S24" s="6" t="s">
        <v>8</v>
      </c>
      <c r="T24" s="6">
        <v>0.97216568144796811</v>
      </c>
      <c r="U24"/>
      <c r="V24"/>
      <c r="W24"/>
      <c r="X24"/>
      <c r="Y24"/>
      <c r="Z24"/>
      <c r="AA24"/>
    </row>
    <row r="25" spans="1:27" x14ac:dyDescent="0.2">
      <c r="A25" s="10">
        <v>50</v>
      </c>
      <c r="B25" s="26">
        <f t="shared" si="10"/>
        <v>5.5580507523018201E-6</v>
      </c>
      <c r="C25" s="26">
        <f t="shared" si="11"/>
        <v>2.7803278688524594E-5</v>
      </c>
      <c r="D25" s="10">
        <v>7.8700000000000006E-2</v>
      </c>
      <c r="E25" s="12">
        <f>D25-AVERAGE($D$23:$D$24)</f>
        <v>1.8600000000000005E-2</v>
      </c>
      <c r="F25" s="12">
        <f>D25-AVERAGE($D$23:$D$24)*3000/(3000+A25)</f>
        <v>1.9585245901639348E-2</v>
      </c>
      <c r="L25" s="26">
        <v>2.6092307692307695E-5</v>
      </c>
      <c r="M25" s="26">
        <v>2.6080084299262382E-5</v>
      </c>
      <c r="N25" s="27">
        <f t="shared" si="7"/>
        <v>6.8048958417767701E-10</v>
      </c>
      <c r="O25" s="12">
        <v>7.0723076923076916E-2</v>
      </c>
      <c r="P25" s="5">
        <f t="shared" si="9"/>
        <v>0.98139756043124282</v>
      </c>
      <c r="Q25" s="40">
        <f t="shared" si="2"/>
        <v>2.559493110713726E-5</v>
      </c>
      <c r="S25" s="6" t="s">
        <v>9</v>
      </c>
      <c r="T25" s="6">
        <v>0.88125659053887728</v>
      </c>
      <c r="U25"/>
      <c r="V25"/>
      <c r="W25"/>
      <c r="X25"/>
      <c r="Y25"/>
      <c r="Z25"/>
      <c r="AA25"/>
    </row>
    <row r="26" spans="1:27" x14ac:dyDescent="0.2">
      <c r="A26" s="10">
        <v>50</v>
      </c>
      <c r="B26" s="26">
        <f t="shared" si="10"/>
        <v>5.5580507523018201E-6</v>
      </c>
      <c r="C26" s="26">
        <f t="shared" si="11"/>
        <v>2.7803278688524594E-5</v>
      </c>
      <c r="D26" s="10">
        <v>7.85E-2</v>
      </c>
      <c r="E26" s="12">
        <f t="shared" ref="E26:E36" si="12">D26-AVERAGE($D$23:$D$24)</f>
        <v>1.84E-2</v>
      </c>
      <c r="F26" s="12">
        <f t="shared" ref="F26:F36" si="13">D26-AVERAGE($D$23:$D$24)*3000/(3000+A26)</f>
        <v>1.9385245901639342E-2</v>
      </c>
      <c r="L26" s="26">
        <v>2.56969696969697E-5</v>
      </c>
      <c r="M26" s="26">
        <v>3.0821917808219184E-5</v>
      </c>
      <c r="N26" s="27">
        <f t="shared" si="7"/>
        <v>7.9202988792029912E-10</v>
      </c>
      <c r="O26" s="12">
        <v>7.2063636363636357E-2</v>
      </c>
      <c r="P26" s="5">
        <f t="shared" si="9"/>
        <v>1</v>
      </c>
      <c r="Q26" s="40">
        <f t="shared" si="2"/>
        <v>3.0821917808219184E-5</v>
      </c>
      <c r="S26" s="6" t="s">
        <v>10</v>
      </c>
      <c r="T26" s="6">
        <v>9.2971844755848209E-11</v>
      </c>
      <c r="U26"/>
      <c r="V26"/>
      <c r="W26"/>
      <c r="X26"/>
      <c r="Y26"/>
      <c r="Z26"/>
      <c r="AA26"/>
    </row>
    <row r="27" spans="1:27" ht="17" thickBot="1" x14ac:dyDescent="0.25">
      <c r="A27" s="10">
        <v>100</v>
      </c>
      <c r="B27" s="26">
        <f t="shared" si="10"/>
        <v>1.0936809544851968E-5</v>
      </c>
      <c r="C27" s="26">
        <f t="shared" si="11"/>
        <v>2.7354838709677426E-5</v>
      </c>
      <c r="D27" s="10">
        <v>9.5299999999999996E-2</v>
      </c>
      <c r="E27" s="12">
        <f t="shared" si="12"/>
        <v>3.5199999999999995E-2</v>
      </c>
      <c r="F27" s="12">
        <f t="shared" si="13"/>
        <v>3.7138709677419349E-2</v>
      </c>
      <c r="L27" s="26">
        <v>2.56969696969697E-5</v>
      </c>
      <c r="M27" s="26">
        <v>3.0821917808219184E-5</v>
      </c>
      <c r="N27" s="27">
        <f t="shared" si="7"/>
        <v>7.9202988792029912E-10</v>
      </c>
      <c r="O27" s="12">
        <v>7.1663636363636346E-2</v>
      </c>
      <c r="P27" s="5">
        <f t="shared" si="9"/>
        <v>0.99444935032168524</v>
      </c>
      <c r="Q27" s="40">
        <f t="shared" si="2"/>
        <v>3.0650836140051951E-5</v>
      </c>
      <c r="S27" s="7" t="s">
        <v>11</v>
      </c>
      <c r="T27" s="7">
        <v>12</v>
      </c>
      <c r="U27"/>
      <c r="V27"/>
      <c r="W27"/>
      <c r="X27"/>
      <c r="Y27"/>
      <c r="Z27"/>
      <c r="AA27"/>
    </row>
    <row r="28" spans="1:27" x14ac:dyDescent="0.2">
      <c r="A28" s="10">
        <v>100</v>
      </c>
      <c r="B28" s="26">
        <f t="shared" si="10"/>
        <v>1.0936809544851968E-5</v>
      </c>
      <c r="C28" s="26">
        <f t="shared" si="11"/>
        <v>2.7354838709677426E-5</v>
      </c>
      <c r="D28" s="10">
        <v>9.5100000000000004E-2</v>
      </c>
      <c r="E28" s="12">
        <f t="shared" si="12"/>
        <v>3.5000000000000003E-2</v>
      </c>
      <c r="F28" s="12">
        <f t="shared" si="13"/>
        <v>3.6938709677419357E-2</v>
      </c>
      <c r="M28" s="1" t="s">
        <v>54</v>
      </c>
      <c r="O28" s="20">
        <f>MAX(O16:O27)</f>
        <v>7.2063636363636357E-2</v>
      </c>
      <c r="S28"/>
      <c r="T28"/>
      <c r="U28"/>
      <c r="V28"/>
      <c r="W28"/>
      <c r="X28"/>
      <c r="Y28"/>
      <c r="Z28"/>
      <c r="AA28"/>
    </row>
    <row r="29" spans="1:27" ht="17" thickBot="1" x14ac:dyDescent="0.25">
      <c r="A29" s="10">
        <v>150</v>
      </c>
      <c r="B29" s="26">
        <f t="shared" si="10"/>
        <v>1.6144814090019572E-5</v>
      </c>
      <c r="C29" s="26">
        <f t="shared" si="11"/>
        <v>2.6920634920634924E-5</v>
      </c>
      <c r="D29" s="10">
        <v>0.1111</v>
      </c>
      <c r="E29" s="12">
        <f t="shared" si="12"/>
        <v>5.1000000000000004E-2</v>
      </c>
      <c r="F29" s="12">
        <f t="shared" si="13"/>
        <v>5.3861904761904764E-2</v>
      </c>
      <c r="S29" t="s">
        <v>12</v>
      </c>
      <c r="T29"/>
      <c r="U29"/>
      <c r="V29"/>
      <c r="W29"/>
      <c r="X29"/>
      <c r="Y29"/>
      <c r="Z29"/>
      <c r="AA29"/>
    </row>
    <row r="30" spans="1:27" x14ac:dyDescent="0.2">
      <c r="A30" s="10">
        <v>150</v>
      </c>
      <c r="B30" s="26">
        <f t="shared" si="10"/>
        <v>1.6144814090019572E-5</v>
      </c>
      <c r="C30" s="26">
        <f t="shared" si="11"/>
        <v>2.6920634920634924E-5</v>
      </c>
      <c r="D30" s="10">
        <v>0.1115</v>
      </c>
      <c r="E30" s="12">
        <f t="shared" si="12"/>
        <v>5.1400000000000001E-2</v>
      </c>
      <c r="F30" s="12">
        <f t="shared" si="13"/>
        <v>5.4261904761904761E-2</v>
      </c>
      <c r="S30" s="8"/>
      <c r="T30" s="8" t="s">
        <v>16</v>
      </c>
      <c r="U30" s="8" t="s">
        <v>17</v>
      </c>
      <c r="V30" s="8" t="s">
        <v>18</v>
      </c>
      <c r="W30" s="8" t="s">
        <v>19</v>
      </c>
      <c r="X30" s="8" t="s">
        <v>20</v>
      </c>
      <c r="Y30"/>
      <c r="Z30"/>
      <c r="AA30"/>
    </row>
    <row r="31" spans="1:27" x14ac:dyDescent="0.2">
      <c r="A31" s="10">
        <v>200</v>
      </c>
      <c r="B31" s="26">
        <f t="shared" si="10"/>
        <v>2.1190068493150688E-5</v>
      </c>
      <c r="C31" s="26">
        <f t="shared" si="11"/>
        <v>2.6500000000000004E-5</v>
      </c>
      <c r="D31" s="10">
        <v>0.1234</v>
      </c>
      <c r="E31" s="12">
        <f t="shared" si="12"/>
        <v>6.3299999999999995E-2</v>
      </c>
      <c r="F31" s="12">
        <f t="shared" si="13"/>
        <v>6.7056249999999984E-2</v>
      </c>
      <c r="S31" s="6" t="s">
        <v>13</v>
      </c>
      <c r="T31" s="6">
        <v>1</v>
      </c>
      <c r="U31" s="6">
        <v>3.3208959959115622E-18</v>
      </c>
      <c r="V31" s="6">
        <v>3.3208959959115622E-18</v>
      </c>
      <c r="W31" s="6">
        <v>384.19559206873407</v>
      </c>
      <c r="X31" s="6">
        <v>2.6132662472593034E-9</v>
      </c>
      <c r="Y31"/>
      <c r="Z31"/>
      <c r="AA31"/>
    </row>
    <row r="32" spans="1:27" x14ac:dyDescent="0.2">
      <c r="A32" s="10">
        <v>200</v>
      </c>
      <c r="B32" s="26">
        <f t="shared" si="10"/>
        <v>2.1190068493150688E-5</v>
      </c>
      <c r="C32" s="26">
        <f t="shared" si="11"/>
        <v>2.6500000000000004E-5</v>
      </c>
      <c r="D32" s="10">
        <v>0.12429999999999999</v>
      </c>
      <c r="E32" s="12">
        <f t="shared" si="12"/>
        <v>6.4199999999999993E-2</v>
      </c>
      <c r="F32" s="12">
        <f t="shared" si="13"/>
        <v>6.7956249999999996E-2</v>
      </c>
      <c r="S32" s="6" t="s">
        <v>14</v>
      </c>
      <c r="T32" s="6">
        <v>11</v>
      </c>
      <c r="U32" s="6">
        <v>9.5081403090360938E-20</v>
      </c>
      <c r="V32" s="6">
        <v>8.6437639173055398E-21</v>
      </c>
      <c r="W32" s="6"/>
      <c r="X32" s="6"/>
      <c r="Y32"/>
      <c r="Z32"/>
      <c r="AA32"/>
    </row>
    <row r="33" spans="1:27" ht="17" thickBot="1" x14ac:dyDescent="0.25">
      <c r="A33" s="10">
        <v>250</v>
      </c>
      <c r="B33" s="26">
        <f t="shared" si="10"/>
        <v>2.6080084299262382E-5</v>
      </c>
      <c r="C33" s="26">
        <f t="shared" si="11"/>
        <v>2.6092307692307695E-5</v>
      </c>
      <c r="D33" s="10">
        <v>0.1258</v>
      </c>
      <c r="E33" s="12">
        <f t="shared" si="12"/>
        <v>6.5699999999999995E-2</v>
      </c>
      <c r="F33" s="12">
        <f t="shared" si="13"/>
        <v>7.0323076923076905E-2</v>
      </c>
      <c r="S33" s="7" t="s">
        <v>0</v>
      </c>
      <c r="T33" s="7">
        <v>12</v>
      </c>
      <c r="U33" s="7">
        <v>3.415977399001923E-18</v>
      </c>
      <c r="V33" s="7"/>
      <c r="W33" s="7"/>
      <c r="X33" s="7"/>
      <c r="Y33"/>
      <c r="Z33"/>
      <c r="AA33"/>
    </row>
    <row r="34" spans="1:27" ht="17" thickBot="1" x14ac:dyDescent="0.25">
      <c r="A34" s="10">
        <v>250</v>
      </c>
      <c r="B34" s="26">
        <f t="shared" si="10"/>
        <v>2.6080084299262382E-5</v>
      </c>
      <c r="C34" s="26">
        <f t="shared" si="11"/>
        <v>2.6092307692307695E-5</v>
      </c>
      <c r="D34" s="10">
        <v>0.12620000000000001</v>
      </c>
      <c r="E34" s="12">
        <f t="shared" si="12"/>
        <v>6.6100000000000006E-2</v>
      </c>
      <c r="F34" s="12">
        <f t="shared" si="13"/>
        <v>7.0723076923076916E-2</v>
      </c>
      <c r="S34"/>
      <c r="T34"/>
      <c r="U34"/>
      <c r="V34"/>
      <c r="W34"/>
      <c r="X34"/>
      <c r="Y34"/>
      <c r="Z34"/>
      <c r="AA34"/>
    </row>
    <row r="35" spans="1:27" x14ac:dyDescent="0.2">
      <c r="A35" s="10">
        <v>300</v>
      </c>
      <c r="B35" s="26">
        <f t="shared" si="10"/>
        <v>3.0821917808219184E-5</v>
      </c>
      <c r="C35" s="26">
        <f t="shared" si="11"/>
        <v>2.56969696969697E-5</v>
      </c>
      <c r="D35" s="10">
        <v>0.12670000000000001</v>
      </c>
      <c r="E35" s="12">
        <f t="shared" si="12"/>
        <v>6.6600000000000006E-2</v>
      </c>
      <c r="F35" s="12">
        <f t="shared" si="13"/>
        <v>7.2063636363636357E-2</v>
      </c>
      <c r="S35" s="8"/>
      <c r="T35" s="8" t="s">
        <v>21</v>
      </c>
      <c r="U35" s="8" t="s">
        <v>10</v>
      </c>
      <c r="V35" s="8" t="s">
        <v>22</v>
      </c>
      <c r="W35" s="8" t="s">
        <v>23</v>
      </c>
      <c r="X35" s="8" t="s">
        <v>24</v>
      </c>
      <c r="Y35" s="8" t="s">
        <v>25</v>
      </c>
      <c r="Z35" s="8" t="s">
        <v>26</v>
      </c>
      <c r="AA35" s="8" t="s">
        <v>27</v>
      </c>
    </row>
    <row r="36" spans="1:27" x14ac:dyDescent="0.2">
      <c r="A36" s="10">
        <v>300</v>
      </c>
      <c r="B36" s="26">
        <f t="shared" si="10"/>
        <v>3.0821917808219184E-5</v>
      </c>
      <c r="C36" s="26">
        <f t="shared" si="11"/>
        <v>2.56969696969697E-5</v>
      </c>
      <c r="D36" s="10">
        <v>0.1263</v>
      </c>
      <c r="E36" s="12">
        <f t="shared" si="12"/>
        <v>6.6199999999999995E-2</v>
      </c>
      <c r="F36" s="12">
        <f t="shared" si="13"/>
        <v>7.1663636363636346E-2</v>
      </c>
      <c r="S36" s="6" t="s">
        <v>15</v>
      </c>
      <c r="T36" s="6">
        <v>0</v>
      </c>
      <c r="U36" s="6" t="e">
        <v>#N/A</v>
      </c>
      <c r="V36" s="6" t="e">
        <v>#N/A</v>
      </c>
      <c r="W36" s="6" t="e">
        <v>#N/A</v>
      </c>
      <c r="X36" s="6" t="e">
        <v>#N/A</v>
      </c>
      <c r="Y36" s="6" t="e">
        <v>#N/A</v>
      </c>
      <c r="Z36" s="6" t="e">
        <v>#N/A</v>
      </c>
      <c r="AA36" s="6" t="e">
        <v>#N/A</v>
      </c>
    </row>
    <row r="37" spans="1:27" ht="17" thickBot="1" x14ac:dyDescent="0.25">
      <c r="A37" s="1" t="s">
        <v>46</v>
      </c>
      <c r="S37" s="7" t="s">
        <v>28</v>
      </c>
      <c r="T37" s="7">
        <v>2.7657286457528271E-5</v>
      </c>
      <c r="U37" s="7">
        <v>1.411020680384799E-6</v>
      </c>
      <c r="V37" s="7">
        <v>19.600907939907628</v>
      </c>
      <c r="W37" s="7">
        <v>6.6337312072686924E-10</v>
      </c>
      <c r="X37" s="7">
        <v>2.4551650879418921E-5</v>
      </c>
      <c r="Y37" s="7">
        <v>3.076292203563762E-5</v>
      </c>
      <c r="Z37" s="7">
        <v>2.4551650879418921E-5</v>
      </c>
      <c r="AA37" s="7">
        <v>3.076292203563762E-5</v>
      </c>
    </row>
    <row r="38" spans="1:27" x14ac:dyDescent="0.2">
      <c r="A38" s="1" t="s">
        <v>47</v>
      </c>
      <c r="S38"/>
      <c r="T38"/>
      <c r="U38"/>
      <c r="V38"/>
      <c r="W38"/>
      <c r="X38"/>
      <c r="Y38"/>
      <c r="Z38"/>
      <c r="AA38"/>
    </row>
    <row r="39" spans="1:27" x14ac:dyDescent="0.2">
      <c r="S39"/>
      <c r="T39"/>
      <c r="U39"/>
      <c r="V39"/>
      <c r="W39"/>
      <c r="X39"/>
      <c r="Y39"/>
      <c r="Z39"/>
      <c r="AA39"/>
    </row>
    <row r="40" spans="1:27" x14ac:dyDescent="0.2">
      <c r="S40"/>
      <c r="T40"/>
      <c r="U40"/>
      <c r="V40"/>
      <c r="W40"/>
      <c r="X40"/>
      <c r="Y40"/>
      <c r="Z40"/>
      <c r="AA40"/>
    </row>
  </sheetData>
  <mergeCells count="16">
    <mergeCell ref="M1:M3"/>
    <mergeCell ref="P1:P3"/>
    <mergeCell ref="Q1:Q3"/>
    <mergeCell ref="L1:L3"/>
    <mergeCell ref="B20:B22"/>
    <mergeCell ref="C20:C22"/>
    <mergeCell ref="D20:D22"/>
    <mergeCell ref="E20:E22"/>
    <mergeCell ref="A19:F19"/>
    <mergeCell ref="A2:A4"/>
    <mergeCell ref="A20:A22"/>
    <mergeCell ref="B2:B4"/>
    <mergeCell ref="C2:C4"/>
    <mergeCell ref="D2:D4"/>
    <mergeCell ref="E2:E4"/>
    <mergeCell ref="A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NR</vt:lpstr>
      <vt:lpstr>RFBP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2020-05-09T20:23:03Z</dcterms:created>
  <dcterms:modified xsi:type="dcterms:W3CDTF">2020-05-15T09:48:13Z</dcterms:modified>
</cp:coreProperties>
</file>