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SOPHOMORE 2ND SEMESTER/CHEM445/SCS/"/>
    </mc:Choice>
  </mc:AlternateContent>
  <xr:revisionPtr revIDLastSave="0" documentId="13_ncr:1_{1EF1141D-C792-ED46-AC49-7E83C45CC222}" xr6:coauthVersionLast="45" xr6:coauthVersionMax="45" xr10:uidLastSave="{00000000-0000-0000-0000-000000000000}"/>
  <bookViews>
    <workbookView xWindow="0" yWindow="0" windowWidth="28800" windowHeight="18000" xr2:uid="{C43F4020-DDCA-D642-8522-BCAC0D8BD066}"/>
  </bookViews>
  <sheets>
    <sheet name="CHEM445-025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D33" i="1" l="1"/>
  <c r="D34" i="1"/>
  <c r="D35" i="1"/>
  <c r="D32" i="1"/>
  <c r="B27" i="1"/>
  <c r="A27" i="1"/>
  <c r="E24" i="1"/>
  <c r="F22" i="1"/>
  <c r="F23" i="1"/>
  <c r="F24" i="1"/>
  <c r="E22" i="1"/>
  <c r="E23" i="1"/>
  <c r="H6" i="1"/>
  <c r="H7" i="1"/>
  <c r="H8" i="1"/>
  <c r="H9" i="1"/>
  <c r="H10" i="1"/>
  <c r="H5" i="1"/>
  <c r="G7" i="1" l="1"/>
  <c r="B45" i="1" l="1"/>
  <c r="A45" i="1" l="1"/>
</calcChain>
</file>

<file path=xl/sharedStrings.xml><?xml version="1.0" encoding="utf-8"?>
<sst xmlns="http://schemas.openxmlformats.org/spreadsheetml/2006/main" count="46" uniqueCount="37">
  <si>
    <t>Titration Data</t>
  </si>
  <si>
    <t>M{NaCl}</t>
  </si>
  <si>
    <t>V{EDTA}, mL</t>
  </si>
  <si>
    <r>
      <t>S{CaSO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}, M</t>
    </r>
  </si>
  <si>
    <t>M{EDTA}</t>
  </si>
  <si>
    <t>:solution 2XSaturated</t>
  </si>
  <si>
    <t>V{aliquot}</t>
  </si>
  <si>
    <t>25.00 mL</t>
  </si>
  <si>
    <t>:Solution 3XSaturated</t>
  </si>
  <si>
    <t>V{EDTA} as XX.XX mL</t>
  </si>
  <si>
    <t>M{EDTA} as 0.0XXXX M</t>
  </si>
  <si>
    <t>M{NaCl} as 0.XXXX M</t>
  </si>
  <si>
    <r>
      <t>S{CaSO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} as 0.0XXX M</t>
    </r>
  </si>
  <si>
    <t>No units in any cell</t>
  </si>
  <si>
    <t>ISE Data</t>
  </si>
  <si>
    <t>Calibration Data</t>
  </si>
  <si>
    <r>
      <t>[Ca</t>
    </r>
    <r>
      <rPr>
        <vertAlign val="superscript"/>
        <sz val="12"/>
        <color theme="1"/>
        <rFont val="Calibri"/>
        <family val="2"/>
        <scheme val="minor"/>
      </rPr>
      <t>2+</t>
    </r>
    <r>
      <rPr>
        <sz val="12"/>
        <color theme="1"/>
        <rFont val="Calibri"/>
        <family val="2"/>
        <scheme val="minor"/>
      </rPr>
      <t>], M</t>
    </r>
  </si>
  <si>
    <t>mV</t>
  </si>
  <si>
    <t>mV as XX.X, duplicate values required for calibration curve</t>
  </si>
  <si>
    <t>Slope</t>
  </si>
  <si>
    <t>Intercept</t>
  </si>
  <si>
    <r>
      <t>mV = XX.XXX*log[Ca</t>
    </r>
    <r>
      <rPr>
        <vertAlign val="superscript"/>
        <sz val="12"/>
        <color theme="1"/>
        <rFont val="Calibri"/>
        <family val="2"/>
        <scheme val="minor"/>
      </rPr>
      <t>2+</t>
    </r>
    <r>
      <rPr>
        <sz val="12"/>
        <color theme="1"/>
        <rFont val="Calibri"/>
        <family val="2"/>
        <scheme val="minor"/>
      </rPr>
      <t>] + XX.XXX</t>
    </r>
  </si>
  <si>
    <t>ISE Data, No NaCl</t>
  </si>
  <si>
    <t>mv</t>
  </si>
  <si>
    <r>
      <t>[Ca</t>
    </r>
    <r>
      <rPr>
        <vertAlign val="superscript"/>
        <sz val="12"/>
        <color theme="1"/>
        <rFont val="Calibri"/>
        <family val="2"/>
        <scheme val="minor"/>
      </rPr>
      <t>2+</t>
    </r>
    <r>
      <rPr>
        <sz val="12"/>
        <color theme="1"/>
        <rFont val="Calibri"/>
        <family val="2"/>
        <scheme val="minor"/>
      </rPr>
      <t>]</t>
    </r>
  </si>
  <si>
    <t xml:space="preserve">mV as XX.X </t>
  </si>
  <si>
    <r>
      <t>[Ca</t>
    </r>
    <r>
      <rPr>
        <vertAlign val="superscript"/>
        <sz val="12"/>
        <color theme="1"/>
        <rFont val="Calibri"/>
        <family val="2"/>
        <scheme val="minor"/>
      </rPr>
      <t>2+</t>
    </r>
    <r>
      <rPr>
        <sz val="12"/>
        <color theme="1"/>
        <rFont val="Calibri"/>
        <family val="2"/>
        <scheme val="minor"/>
      </rPr>
      <t>] as 0.0XXX M</t>
    </r>
  </si>
  <si>
    <t>Complete all</t>
  </si>
  <si>
    <t>cells</t>
  </si>
  <si>
    <t>Calculated Solubility in Salt Solutions</t>
  </si>
  <si>
    <t>S(CaSO4),exp</t>
  </si>
  <si>
    <t>Average</t>
  </si>
  <si>
    <t>SCS</t>
  </si>
  <si>
    <t>Place equation here</t>
  </si>
  <si>
    <t>25 mL</t>
  </si>
  <si>
    <t>ave</t>
  </si>
  <si>
    <t>logCa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</si>
</sst>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8" formatCode="0.000"/>
  </numFmts>
  <fonts count="3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2" fontId="0" fillId="3" borderId="2" xfId="0" applyNumberFormat="1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0" fontId="0" fillId="3" borderId="2" xfId="0" applyFill="1" applyBorder="1"/>
    <xf numFmtId="0" fontId="0" fillId="2" borderId="2" xfId="0" applyFill="1" applyBorder="1"/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0" xfId="0" applyNumberFormat="1"/>
    <xf numFmtId="0" fontId="0" fillId="0" borderId="1" xfId="0" applyFill="1" applyBorder="1" applyAlignment="1">
      <alignment horizontal="center"/>
    </xf>
    <xf numFmtId="168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95F8-3BF0-9345-8714-4E21F8ABBADD}">
  <dimension ref="A1:I45"/>
  <sheetViews>
    <sheetView tabSelected="1" zoomScale="158" workbookViewId="0">
      <selection activeCell="B42" sqref="B42:B45"/>
    </sheetView>
  </sheetViews>
  <sheetFormatPr baseColWidth="10" defaultRowHeight="16" x14ac:dyDescent="0.2"/>
  <cols>
    <col min="1" max="1" width="11.1640625" customWidth="1"/>
    <col min="2" max="2" width="11.33203125" customWidth="1"/>
    <col min="4" max="4" width="11.1640625" bestFit="1" customWidth="1"/>
  </cols>
  <sheetData>
    <row r="1" spans="1:8" x14ac:dyDescent="0.2">
      <c r="A1" t="s">
        <v>32</v>
      </c>
    </row>
    <row r="3" spans="1:8" x14ac:dyDescent="0.2">
      <c r="A3" s="1" t="s">
        <v>0</v>
      </c>
      <c r="B3" s="2"/>
      <c r="C3" s="2"/>
      <c r="D3" s="2"/>
    </row>
    <row r="4" spans="1:8" ht="18" x14ac:dyDescent="0.25">
      <c r="A4" s="3" t="s">
        <v>1</v>
      </c>
      <c r="B4" s="3" t="s">
        <v>2</v>
      </c>
      <c r="C4" s="3" t="s">
        <v>3</v>
      </c>
      <c r="D4" s="3" t="s">
        <v>4</v>
      </c>
    </row>
    <row r="5" spans="1:8" x14ac:dyDescent="0.2">
      <c r="A5" s="3">
        <v>0</v>
      </c>
      <c r="B5" s="4">
        <v>4.7</v>
      </c>
      <c r="C5" s="5">
        <v>1.1299999999999999E-2</v>
      </c>
      <c r="D5" s="6">
        <v>0.06</v>
      </c>
      <c r="E5" t="s">
        <v>5</v>
      </c>
      <c r="H5" s="25">
        <f>B5*$D$5/25</f>
        <v>1.1279999999999998E-2</v>
      </c>
    </row>
    <row r="6" spans="1:8" x14ac:dyDescent="0.2">
      <c r="A6" s="3">
        <v>0</v>
      </c>
      <c r="B6" s="4">
        <v>4.7</v>
      </c>
      <c r="C6" s="5">
        <v>1.1299999999999999E-2</v>
      </c>
      <c r="D6" s="3" t="s">
        <v>6</v>
      </c>
      <c r="H6" s="25">
        <f t="shared" ref="H6:H10" si="0">B6*$D$5/25</f>
        <v>1.1279999999999998E-2</v>
      </c>
    </row>
    <row r="7" spans="1:8" x14ac:dyDescent="0.2">
      <c r="A7" s="3">
        <v>0</v>
      </c>
      <c r="B7" s="4">
        <v>4.5999999999999996</v>
      </c>
      <c r="C7" s="5">
        <v>1.0999999999999999E-2</v>
      </c>
      <c r="D7" s="3" t="s">
        <v>7</v>
      </c>
      <c r="G7">
        <f>2*0.06*(4.7/1000)/((4.7+25)/1000)</f>
        <v>1.8989898989898991E-2</v>
      </c>
      <c r="H7" s="25">
        <f t="shared" si="0"/>
        <v>1.1039999999999999E-2</v>
      </c>
    </row>
    <row r="8" spans="1:8" x14ac:dyDescent="0.2">
      <c r="A8" s="3">
        <v>0</v>
      </c>
      <c r="B8" s="4">
        <v>4.9000000000000004</v>
      </c>
      <c r="C8" s="5">
        <v>1.18E-2</v>
      </c>
      <c r="E8" t="s">
        <v>8</v>
      </c>
      <c r="H8" s="25">
        <f t="shared" si="0"/>
        <v>1.176E-2</v>
      </c>
    </row>
    <row r="9" spans="1:8" x14ac:dyDescent="0.2">
      <c r="A9" s="3">
        <v>0</v>
      </c>
      <c r="B9" s="4">
        <v>5.3</v>
      </c>
      <c r="C9" s="5">
        <v>1.272E-2</v>
      </c>
      <c r="H9" s="25">
        <f t="shared" si="0"/>
        <v>1.272E-2</v>
      </c>
    </row>
    <row r="10" spans="1:8" x14ac:dyDescent="0.2">
      <c r="A10" s="3">
        <v>0</v>
      </c>
      <c r="B10" s="7">
        <v>5.9</v>
      </c>
      <c r="C10" s="7">
        <v>1.4160000000000001E-2</v>
      </c>
      <c r="H10" s="25">
        <f t="shared" si="0"/>
        <v>1.4159999999999999E-2</v>
      </c>
    </row>
    <row r="11" spans="1:8" x14ac:dyDescent="0.2">
      <c r="A11" s="7"/>
    </row>
    <row r="12" spans="1:8" x14ac:dyDescent="0.2">
      <c r="A12" s="7"/>
      <c r="B12" s="7"/>
      <c r="C12" s="7"/>
    </row>
    <row r="13" spans="1:8" x14ac:dyDescent="0.2">
      <c r="A13" s="7"/>
      <c r="B13" s="7"/>
      <c r="C13" s="7"/>
    </row>
    <row r="14" spans="1:8" x14ac:dyDescent="0.2">
      <c r="A14" t="s">
        <v>9</v>
      </c>
    </row>
    <row r="15" spans="1:8" x14ac:dyDescent="0.2">
      <c r="A15" t="s">
        <v>10</v>
      </c>
    </row>
    <row r="16" spans="1:8" x14ac:dyDescent="0.2">
      <c r="A16" t="s">
        <v>11</v>
      </c>
    </row>
    <row r="17" spans="1:9" ht="18" x14ac:dyDescent="0.25">
      <c r="A17" t="s">
        <v>12</v>
      </c>
    </row>
    <row r="18" spans="1:9" x14ac:dyDescent="0.2">
      <c r="A18" t="s">
        <v>13</v>
      </c>
    </row>
    <row r="19" spans="1:9" x14ac:dyDescent="0.2">
      <c r="A19" s="18" t="s">
        <v>14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8" t="s">
        <v>15</v>
      </c>
      <c r="B20" s="8"/>
      <c r="C20" s="2"/>
      <c r="D20" s="2"/>
    </row>
    <row r="21" spans="1:9" ht="19" x14ac:dyDescent="0.2">
      <c r="A21" s="3" t="s">
        <v>16</v>
      </c>
      <c r="B21" s="3" t="s">
        <v>17</v>
      </c>
      <c r="C21" s="3" t="s">
        <v>17</v>
      </c>
      <c r="D21" s="3" t="s">
        <v>17</v>
      </c>
      <c r="E21" s="26" t="s">
        <v>35</v>
      </c>
      <c r="F21" s="26" t="s">
        <v>36</v>
      </c>
    </row>
    <row r="22" spans="1:9" x14ac:dyDescent="0.2">
      <c r="A22" s="9">
        <v>5.0000000000000001E-3</v>
      </c>
      <c r="B22" s="7">
        <v>36.200000000000003</v>
      </c>
      <c r="C22" s="7">
        <v>35.1</v>
      </c>
      <c r="D22" s="7">
        <v>36.200000000000003</v>
      </c>
      <c r="E22">
        <f>AVERAGE(B22:D22)</f>
        <v>35.833333333333336</v>
      </c>
      <c r="F22">
        <f>LOG10(A22)</f>
        <v>-2.3010299956639813</v>
      </c>
    </row>
    <row r="23" spans="1:9" x14ac:dyDescent="0.2">
      <c r="A23" s="9">
        <v>0.01</v>
      </c>
      <c r="B23" s="7">
        <v>51.7</v>
      </c>
      <c r="C23" s="7">
        <v>51.7</v>
      </c>
      <c r="D23" s="7">
        <v>51.2</v>
      </c>
      <c r="E23">
        <f t="shared" ref="E23:E24" si="1">AVERAGE(B23:D23)</f>
        <v>51.533333333333339</v>
      </c>
      <c r="F23">
        <f t="shared" ref="F23:F24" si="2">LOG10(A23)</f>
        <v>-2</v>
      </c>
    </row>
    <row r="24" spans="1:9" x14ac:dyDescent="0.2">
      <c r="A24" s="9">
        <v>2.5000000000000001E-2</v>
      </c>
      <c r="B24" s="7">
        <v>58.1</v>
      </c>
      <c r="C24" s="7">
        <v>58.1</v>
      </c>
      <c r="D24" s="7">
        <v>58.1</v>
      </c>
      <c r="E24">
        <f>AVERAGE(B24:D24)</f>
        <v>58.1</v>
      </c>
      <c r="F24">
        <f t="shared" si="2"/>
        <v>-1.6020599913279623</v>
      </c>
    </row>
    <row r="25" spans="1:9" x14ac:dyDescent="0.2">
      <c r="D25" s="10" t="s">
        <v>18</v>
      </c>
    </row>
    <row r="26" spans="1:9" x14ac:dyDescent="0.2">
      <c r="A26" s="3" t="s">
        <v>19</v>
      </c>
      <c r="B26" s="3" t="s">
        <v>20</v>
      </c>
      <c r="D26" s="11" t="s">
        <v>13</v>
      </c>
    </row>
    <row r="27" spans="1:9" x14ac:dyDescent="0.2">
      <c r="A27" s="27">
        <f>SLOPE(E22:E24,F22:F24)</f>
        <v>31.05352532941151</v>
      </c>
      <c r="B27" s="27">
        <f>INTERCEPT(E22:E24,F22:F24)</f>
        <v>109.59280703317215</v>
      </c>
      <c r="D27" s="12"/>
    </row>
    <row r="28" spans="1:9" x14ac:dyDescent="0.2">
      <c r="A28" s="19" t="s">
        <v>33</v>
      </c>
      <c r="B28" s="20"/>
      <c r="C28" s="21"/>
    </row>
    <row r="29" spans="1:9" ht="19" x14ac:dyDescent="0.2">
      <c r="A29" t="s">
        <v>21</v>
      </c>
      <c r="B29" s="13"/>
    </row>
    <row r="30" spans="1:9" x14ac:dyDescent="0.2">
      <c r="A30" s="22" t="s">
        <v>22</v>
      </c>
      <c r="B30" s="23"/>
      <c r="C30" s="24"/>
      <c r="D30" s="2"/>
    </row>
    <row r="31" spans="1:9" ht="19" x14ac:dyDescent="0.2">
      <c r="A31" t="s">
        <v>1</v>
      </c>
      <c r="B31" s="14" t="s">
        <v>23</v>
      </c>
      <c r="C31" s="14" t="s">
        <v>24</v>
      </c>
    </row>
    <row r="32" spans="1:9" x14ac:dyDescent="0.2">
      <c r="A32" s="14">
        <v>0</v>
      </c>
      <c r="B32" s="7">
        <v>48.3</v>
      </c>
      <c r="C32" s="7">
        <v>1.0500000000000001E-2</v>
      </c>
      <c r="D32" s="25">
        <f>10^((B32-$B$27)/$A$27)</f>
        <v>1.0622351055581403E-2</v>
      </c>
    </row>
    <row r="33" spans="1:4" x14ac:dyDescent="0.2">
      <c r="A33" s="14">
        <v>0</v>
      </c>
      <c r="B33" s="7">
        <v>49.1</v>
      </c>
      <c r="C33" s="7">
        <v>1.11E-2</v>
      </c>
      <c r="D33" s="25">
        <f t="shared" ref="D33:D35" si="3">10^((B33-$B$27)/$A$27)</f>
        <v>1.1271523494137922E-2</v>
      </c>
    </row>
    <row r="34" spans="1:4" x14ac:dyDescent="0.2">
      <c r="A34" s="14">
        <v>0</v>
      </c>
      <c r="B34" s="7">
        <v>51.4</v>
      </c>
      <c r="C34" s="7">
        <v>1.3299999999999999E-2</v>
      </c>
      <c r="D34" s="25">
        <f t="shared" si="3"/>
        <v>1.3367441293809909E-2</v>
      </c>
    </row>
    <row r="35" spans="1:4" x14ac:dyDescent="0.2">
      <c r="A35" s="14">
        <v>0</v>
      </c>
      <c r="B35" s="7">
        <v>49.9</v>
      </c>
      <c r="C35" s="7">
        <v>1.1813000000000001E-2</v>
      </c>
      <c r="D35" s="25">
        <f t="shared" si="3"/>
        <v>1.19603693395303E-2</v>
      </c>
    </row>
    <row r="36" spans="1:4" x14ac:dyDescent="0.2">
      <c r="A36" s="15" t="s">
        <v>25</v>
      </c>
    </row>
    <row r="37" spans="1:4" x14ac:dyDescent="0.2">
      <c r="A37" s="16" t="s">
        <v>13</v>
      </c>
    </row>
    <row r="38" spans="1:4" ht="19" x14ac:dyDescent="0.2">
      <c r="A38" t="s">
        <v>26</v>
      </c>
    </row>
    <row r="39" spans="1:4" x14ac:dyDescent="0.2">
      <c r="A39" t="s">
        <v>27</v>
      </c>
      <c r="B39" s="7"/>
      <c r="C39" t="s">
        <v>28</v>
      </c>
    </row>
    <row r="40" spans="1:4" x14ac:dyDescent="0.2">
      <c r="A40" s="2" t="s">
        <v>29</v>
      </c>
      <c r="B40" s="2"/>
      <c r="C40" s="2"/>
      <c r="D40" s="2"/>
    </row>
    <row r="41" spans="1:4" x14ac:dyDescent="0.2">
      <c r="A41" s="3" t="s">
        <v>1</v>
      </c>
      <c r="B41" s="3" t="s">
        <v>2</v>
      </c>
      <c r="C41" s="3" t="s">
        <v>30</v>
      </c>
      <c r="D41" s="3" t="s">
        <v>4</v>
      </c>
    </row>
    <row r="42" spans="1:4" x14ac:dyDescent="0.2">
      <c r="A42" s="7">
        <v>0.14990000000000001</v>
      </c>
      <c r="B42" s="4">
        <v>2.85</v>
      </c>
      <c r="C42" s="7">
        <f>B42/25*$D$42</f>
        <v>6.8399999999999997E-3</v>
      </c>
      <c r="D42" s="6">
        <v>0.06</v>
      </c>
    </row>
    <row r="43" spans="1:4" x14ac:dyDescent="0.2">
      <c r="A43" s="7">
        <v>0.14990000000000001</v>
      </c>
      <c r="B43" s="4">
        <v>2.42</v>
      </c>
      <c r="C43" s="7">
        <f t="shared" ref="C43:C45" si="4">B43/25*$D$42</f>
        <v>5.8079999999999998E-3</v>
      </c>
      <c r="D43" s="3" t="s">
        <v>6</v>
      </c>
    </row>
    <row r="44" spans="1:4" x14ac:dyDescent="0.2">
      <c r="A44" s="7">
        <v>0.14990000000000001</v>
      </c>
      <c r="B44" s="4">
        <v>2.61</v>
      </c>
      <c r="C44" s="7">
        <f t="shared" si="4"/>
        <v>6.2639999999999996E-3</v>
      </c>
      <c r="D44" s="3" t="s">
        <v>34</v>
      </c>
    </row>
    <row r="45" spans="1:4" x14ac:dyDescent="0.2">
      <c r="A45" s="7">
        <f>AVERAGE(A42:A44)</f>
        <v>0.14990000000000001</v>
      </c>
      <c r="B45" s="4">
        <f>AVERAGE(B42:B44)</f>
        <v>2.6266666666666665</v>
      </c>
      <c r="C45" s="7">
        <f t="shared" si="4"/>
        <v>6.3039999999999988E-3</v>
      </c>
      <c r="D45" s="17" t="s">
        <v>31</v>
      </c>
    </row>
  </sheetData>
  <mergeCells count="3">
    <mergeCell ref="A19:I19"/>
    <mergeCell ref="A28:C28"/>
    <mergeCell ref="A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CHEM445-025L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2020-03-16T22:52:32Z</dcterms:created>
  <dcterms:modified xsi:type="dcterms:W3CDTF">2020-04-19T03:31:34Z</dcterms:modified>
</cp:coreProperties>
</file>