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is this the mass of the second catalyst?
	-Abdul Fayeed
@ggkishen@udel.edu
	-Abdul Fayeed</t>
      </text>
    </comment>
    <comment authorId="0" ref="A10">
      <text>
        <t xml:space="preserve">@ggkishen@udel.edu is this the reactor in dehydration process? and the other one is in the carbonylation process
_Assigned to Gavin Guerrera_
	-Abdul Fayeed</t>
      </text>
    </comment>
  </commentList>
</comments>
</file>

<file path=xl/sharedStrings.xml><?xml version="1.0" encoding="utf-8"?>
<sst xmlns="http://schemas.openxmlformats.org/spreadsheetml/2006/main" count="27" uniqueCount="24">
  <si>
    <t>Carbonylation Reactor</t>
  </si>
  <si>
    <t>Catalyst Mass (kg)</t>
  </si>
  <si>
    <t>Catalyst Density (kg/m^3)</t>
  </si>
  <si>
    <t>Reactor Volume (m^3)</t>
  </si>
  <si>
    <t>Reactor Volume (in^3)</t>
  </si>
  <si>
    <t>Pipe Diameter (in)</t>
  </si>
  <si>
    <t>Pipe gap (in)</t>
  </si>
  <si>
    <t xml:space="preserve">s </t>
  </si>
  <si>
    <t>Area (in^2)</t>
  </si>
  <si>
    <t>Area (ft^2)</t>
  </si>
  <si>
    <t>Pressure (bar)</t>
  </si>
  <si>
    <t>Dehydration Reactor</t>
  </si>
  <si>
    <t>Residence time (min)</t>
  </si>
  <si>
    <t>kg/min</t>
  </si>
  <si>
    <t>Methanol flow rate (min)</t>
  </si>
  <si>
    <t>Water flow rate(min)</t>
  </si>
  <si>
    <t>Total flow rate(min)</t>
  </si>
  <si>
    <t>Mass(kg)</t>
  </si>
  <si>
    <t>Volume (m^3)</t>
  </si>
  <si>
    <t xml:space="preserve">L/D </t>
  </si>
  <si>
    <t>Diameter (m)</t>
  </si>
  <si>
    <t>Diameter (ft)</t>
  </si>
  <si>
    <t>Length (ft)</t>
  </si>
  <si>
    <t xml:space="preserve"># of Tubes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</si>
</sst>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1" t="s">
        <v>0</v>
      </c>
    </row>
    <row r="2">
      <c r="A2" s="2" t="s">
        <v>1</v>
      </c>
      <c r="B2" s="3">
        <v>70000.0</v>
      </c>
    </row>
    <row r="3">
      <c r="A3" s="2" t="s">
        <v>2</v>
      </c>
      <c r="B3" s="2">
        <v>610.0</v>
      </c>
    </row>
    <row r="4">
      <c r="A4" s="2" t="s">
        <v>3</v>
      </c>
      <c r="B4" s="4">
        <f>B2/B3</f>
        <v>114.7540984</v>
      </c>
    </row>
    <row r="5">
      <c r="A5" s="2" t="s">
        <v>4</v>
      </c>
      <c r="B5" s="4">
        <f>B4*61023.7</f>
        <v>7002719.672</v>
      </c>
    </row>
    <row r="6">
      <c r="A6" s="2" t="s">
        <v>5</v>
      </c>
      <c r="B6" s="2">
        <v>1.5</v>
      </c>
    </row>
    <row r="7">
      <c r="A7" s="2" t="s">
        <v>6</v>
      </c>
      <c r="B7" s="2">
        <v>0.5</v>
      </c>
    </row>
    <row r="8">
      <c r="A8" s="2" t="s">
        <v>7</v>
      </c>
      <c r="B8" s="2">
        <v>24.0</v>
      </c>
    </row>
    <row r="9">
      <c r="A9" s="2" t="s">
        <v>8</v>
      </c>
      <c r="B9" s="4">
        <f>(1+3*B8+3*B8^2)*(PI())*(B6)*(3*((2*B8+1)*B6+2*(B8+1)*B7))</f>
        <v>2507912.21</v>
      </c>
    </row>
    <row r="10">
      <c r="A10" s="5" t="s">
        <v>9</v>
      </c>
      <c r="B10" s="6">
        <f>B9/144</f>
        <v>17416.05701</v>
      </c>
    </row>
    <row r="11">
      <c r="A11" s="5" t="s">
        <v>10</v>
      </c>
      <c r="B11" s="5">
        <v>10.0</v>
      </c>
    </row>
    <row r="12">
      <c r="A12" s="1"/>
    </row>
    <row r="13">
      <c r="A13" s="1" t="s">
        <v>11</v>
      </c>
    </row>
    <row r="14">
      <c r="A14" s="2" t="s">
        <v>12</v>
      </c>
      <c r="B14" s="2">
        <v>5.0</v>
      </c>
      <c r="C14" s="2">
        <v>32.04</v>
      </c>
      <c r="D14" s="2" t="s">
        <v>13</v>
      </c>
      <c r="F14" s="2">
        <v>1098.9</v>
      </c>
    </row>
    <row r="15">
      <c r="A15" s="2" t="s">
        <v>14</v>
      </c>
      <c r="B15" s="4">
        <f t="shared" ref="B15:B16" si="1">F14/60*C14</f>
        <v>586.8126</v>
      </c>
      <c r="C15" s="2">
        <v>18.02</v>
      </c>
      <c r="D15" s="2" t="s">
        <v>13</v>
      </c>
      <c r="F15" s="2">
        <v>1.1</v>
      </c>
    </row>
    <row r="16">
      <c r="A16" s="2" t="s">
        <v>15</v>
      </c>
      <c r="B16" s="4">
        <f t="shared" si="1"/>
        <v>0.3303666667</v>
      </c>
    </row>
    <row r="17">
      <c r="A17" s="2" t="s">
        <v>16</v>
      </c>
      <c r="B17" s="4">
        <f>B15+B16</f>
        <v>587.1429667</v>
      </c>
    </row>
    <row r="18">
      <c r="A18" s="5" t="s">
        <v>17</v>
      </c>
      <c r="B18" s="6">
        <f>B17*B14</f>
        <v>2935.714833</v>
      </c>
    </row>
    <row r="19">
      <c r="A19" s="2" t="s">
        <v>18</v>
      </c>
      <c r="B19" s="2">
        <v>4.0</v>
      </c>
    </row>
    <row r="20">
      <c r="A20" s="2" t="s">
        <v>19</v>
      </c>
      <c r="B20" s="2">
        <v>2.5</v>
      </c>
    </row>
    <row r="21">
      <c r="A21" s="2" t="s">
        <v>20</v>
      </c>
      <c r="B21" s="4">
        <f>(B19/(PI()*0.625))^1/3</f>
        <v>0.6790610905</v>
      </c>
    </row>
    <row r="22">
      <c r="A22" s="2" t="s">
        <v>21</v>
      </c>
      <c r="B22" s="4">
        <f>B21*3.208</f>
        <v>2.178427978</v>
      </c>
    </row>
    <row r="23">
      <c r="A23" s="2" t="s">
        <v>22</v>
      </c>
      <c r="B23" s="4">
        <f>B22*B20</f>
        <v>5.446069946</v>
      </c>
      <c r="K23" s="4">
        <f>2.5/4</f>
        <v>0.625</v>
      </c>
    </row>
    <row r="24">
      <c r="A24" s="2" t="s">
        <v>23</v>
      </c>
      <c r="B24" s="2">
        <v>3000.0</v>
      </c>
    </row>
    <row r="25">
      <c r="A25" s="5" t="s">
        <v>9</v>
      </c>
      <c r="B25" s="6">
        <f>B23*B24*B22</f>
        <v>35591.61343</v>
      </c>
    </row>
    <row r="26">
      <c r="A26" s="5" t="s">
        <v>10</v>
      </c>
      <c r="B26" s="5">
        <v>10.0</v>
      </c>
    </row>
  </sheetData>
  <drawing r:id="rId2"/>
  <legacyDrawing r:id="rId3"/>
</worksheet>
</file>