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<sst xmlns="http://schemas.openxmlformats.org/spreadsheetml/2006/main" count="82" uniqueCount="29">
  <si>
    <t>Part 1</t>
  </si>
  <si>
    <t>Trying to remove fired heater #1</t>
  </si>
  <si>
    <t>Original Purge CO</t>
  </si>
  <si>
    <t>Cost of Purge</t>
  </si>
  <si>
    <t>Updated Purge CO</t>
  </si>
  <si>
    <t>Updated Purge Cost</t>
  </si>
  <si>
    <t>Purity specs</t>
  </si>
  <si>
    <t>H2 raw Material</t>
  </si>
  <si>
    <t>Cost of H2</t>
  </si>
  <si>
    <t xml:space="preserve">Updated Cost </t>
  </si>
  <si>
    <t xml:space="preserve">Savings </t>
  </si>
  <si>
    <t>DME</t>
  </si>
  <si>
    <t>Deleting Fired Heater</t>
  </si>
  <si>
    <t>Reactor Feed</t>
  </si>
  <si>
    <t>Reactor Exit</t>
  </si>
  <si>
    <t>MeOAC</t>
  </si>
  <si>
    <t>MEOAC</t>
  </si>
  <si>
    <t>MeOH</t>
  </si>
  <si>
    <t>HOAC</t>
  </si>
  <si>
    <t>MEOH</t>
  </si>
  <si>
    <t>CO</t>
  </si>
  <si>
    <t>H2</t>
  </si>
  <si>
    <t>WATER</t>
  </si>
  <si>
    <t>METHANE</t>
  </si>
  <si>
    <t>Total</t>
  </si>
  <si>
    <t>Flash Tank Bottom</t>
  </si>
  <si>
    <t>Flash Tank Distillate</t>
  </si>
  <si>
    <t xml:space="preserve">Split Purge </t>
  </si>
  <si>
    <t>Recycle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</si>
</sst>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63"/>
    <col customWidth="1" min="9" max="9" width="15.13"/>
    <col customWidth="1" min="10" max="10" width="16.13"/>
    <col customWidth="1" min="11" max="11" width="15.38"/>
    <col customWidth="1" min="12" max="12" width="15.88"/>
  </cols>
  <sheetData>
    <row r="1">
      <c r="A1" s="1" t="s">
        <v>0</v>
      </c>
      <c r="B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>
      <c r="G2" s="3">
        <f>287.9 *0.94</f>
        <v>270.626</v>
      </c>
      <c r="H2" s="3">
        <f>G2*28.01*8000/1000*205*10^-6</f>
        <v>12.43158419</v>
      </c>
      <c r="I2" s="2">
        <v>110.0</v>
      </c>
      <c r="J2" s="3">
        <f>I2*28.01*8000/1000*205*10^-6</f>
        <v>5.053004</v>
      </c>
    </row>
    <row r="3">
      <c r="A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2">
        <v>0.954055</v>
      </c>
      <c r="B4" s="2" t="s">
        <v>11</v>
      </c>
      <c r="G4" s="2">
        <v>100.0</v>
      </c>
      <c r="H4" s="3">
        <f>G4*2.02*8000*2*10^-6</f>
        <v>3.232</v>
      </c>
      <c r="I4" s="3">
        <f>J2+H4+G6</f>
        <v>9.545004</v>
      </c>
      <c r="J4" s="3">
        <f>H2-I4</f>
        <v>2.886580186</v>
      </c>
    </row>
    <row r="5">
      <c r="A5" s="2" t="s">
        <v>12</v>
      </c>
    </row>
    <row r="6">
      <c r="G6" s="2">
        <f>18000*70/10^6</f>
        <v>1.26</v>
      </c>
    </row>
    <row r="9">
      <c r="G9" s="2">
        <v>60.2</v>
      </c>
      <c r="H9" s="3">
        <f>G9-G10</f>
        <v>40.7</v>
      </c>
    </row>
    <row r="10">
      <c r="G10" s="2">
        <v>19.5</v>
      </c>
      <c r="H10" s="3">
        <f>H9/G9</f>
        <v>0.6760797342</v>
      </c>
    </row>
    <row r="12">
      <c r="I12" s="2" t="s">
        <v>13</v>
      </c>
      <c r="L12" s="2" t="s">
        <v>14</v>
      </c>
    </row>
    <row r="13">
      <c r="I13" s="2" t="s">
        <v>15</v>
      </c>
      <c r="J13" s="2">
        <v>8.10938</v>
      </c>
      <c r="K13" s="4">
        <f t="shared" ref="K13:K20" si="1">J13/J$20</f>
        <v>0.007049665295</v>
      </c>
      <c r="L13" s="2" t="s">
        <v>16</v>
      </c>
      <c r="M13" s="5">
        <v>345.673779456632</v>
      </c>
      <c r="N13" s="4">
        <f t="shared" ref="N13:N21" si="2">M13/$M$21</f>
        <v>0.4044132178</v>
      </c>
    </row>
    <row r="14">
      <c r="I14" s="2" t="s">
        <v>17</v>
      </c>
      <c r="J14" s="2">
        <v>13.549673887961</v>
      </c>
      <c r="K14" s="4">
        <f t="shared" si="1"/>
        <v>0.01177903437</v>
      </c>
      <c r="L14" s="2" t="s">
        <v>18</v>
      </c>
      <c r="M14" s="5">
        <v>0.0</v>
      </c>
      <c r="N14" s="4">
        <f t="shared" si="2"/>
        <v>0</v>
      </c>
    </row>
    <row r="15">
      <c r="I15" s="2" t="s">
        <v>11</v>
      </c>
      <c r="J15" s="2">
        <v>338.030578491727</v>
      </c>
      <c r="K15" s="4">
        <f t="shared" si="1"/>
        <v>0.2938575375</v>
      </c>
      <c r="L15" s="2" t="s">
        <v>19</v>
      </c>
      <c r="M15" s="5">
        <v>113.5467</v>
      </c>
      <c r="N15" s="4">
        <f t="shared" si="2"/>
        <v>0.1328413928</v>
      </c>
    </row>
    <row r="16">
      <c r="I16" s="2" t="s">
        <v>20</v>
      </c>
      <c r="J16" s="2">
        <v>632.540483682866</v>
      </c>
      <c r="K16" s="4">
        <f t="shared" si="1"/>
        <v>0.549881581</v>
      </c>
      <c r="L16" s="2" t="s">
        <v>11</v>
      </c>
      <c r="M16" s="5">
        <v>0.466181494058424</v>
      </c>
      <c r="N16" s="4">
        <f t="shared" si="2"/>
        <v>0.0005453984921</v>
      </c>
    </row>
    <row r="17">
      <c r="I17" s="2" t="s">
        <v>21</v>
      </c>
      <c r="J17" s="2">
        <v>100.0</v>
      </c>
      <c r="K17" s="4">
        <f t="shared" si="1"/>
        <v>0.0869322352</v>
      </c>
      <c r="L17" s="2" t="s">
        <v>20</v>
      </c>
      <c r="M17" s="5">
        <v>294.976086685198</v>
      </c>
      <c r="N17" s="4">
        <f t="shared" si="2"/>
        <v>0.3451005991</v>
      </c>
    </row>
    <row r="18">
      <c r="I18" s="2" t="s">
        <v>22</v>
      </c>
      <c r="J18" s="2">
        <v>0.0911631761124556</v>
      </c>
      <c r="K18" s="4">
        <f t="shared" si="1"/>
        <v>0.00007925018667</v>
      </c>
      <c r="L18" s="2" t="s">
        <v>21</v>
      </c>
      <c r="M18" s="5">
        <v>0.0</v>
      </c>
      <c r="N18" s="4">
        <f t="shared" si="2"/>
        <v>0</v>
      </c>
    </row>
    <row r="19">
      <c r="I19" s="2" t="s">
        <v>23</v>
      </c>
      <c r="J19" s="2">
        <v>58.0</v>
      </c>
      <c r="K19" s="4">
        <f t="shared" si="1"/>
        <v>0.05042069641</v>
      </c>
      <c r="L19" s="2" t="s">
        <v>22</v>
      </c>
      <c r="M19" s="5">
        <v>0.0911631761124558</v>
      </c>
      <c r="N19" s="4">
        <f t="shared" si="2"/>
        <v>0.0001066542954</v>
      </c>
    </row>
    <row r="20">
      <c r="I20" s="2" t="s">
        <v>24</v>
      </c>
      <c r="J20" s="4">
        <f>SUM(J13:J19)</f>
        <v>1150.321279</v>
      </c>
      <c r="K20" s="4">
        <f t="shared" si="1"/>
        <v>1</v>
      </c>
      <c r="L20" s="2" t="s">
        <v>23</v>
      </c>
      <c r="M20" s="5">
        <v>100.0</v>
      </c>
      <c r="N20" s="4">
        <f t="shared" si="2"/>
        <v>0.1169927376</v>
      </c>
    </row>
    <row r="21">
      <c r="L21" s="2" t="s">
        <v>24</v>
      </c>
      <c r="M21" s="4">
        <f>SUM(M13:M20)</f>
        <v>854.7539108</v>
      </c>
      <c r="N21" s="4">
        <f t="shared" si="2"/>
        <v>1</v>
      </c>
    </row>
    <row r="22">
      <c r="I22" s="2" t="s">
        <v>25</v>
      </c>
      <c r="L22" s="2" t="s">
        <v>26</v>
      </c>
    </row>
    <row r="23">
      <c r="I23" s="2" t="s">
        <v>16</v>
      </c>
      <c r="J23" s="2">
        <v>332.801650049246</v>
      </c>
      <c r="K23" s="4">
        <f t="shared" ref="K23:K31" si="3">J23/J$31</f>
        <v>0.7761491704</v>
      </c>
      <c r="L23" s="2" t="s">
        <v>16</v>
      </c>
      <c r="M23" s="2">
        <v>12.8721294073851</v>
      </c>
      <c r="N23" s="4">
        <f t="shared" ref="N23:N31" si="4">M23/M$31</f>
        <v>0.03121095067</v>
      </c>
    </row>
    <row r="24">
      <c r="I24" s="2" t="s">
        <v>18</v>
      </c>
      <c r="J24" s="2">
        <v>0.0</v>
      </c>
      <c r="K24" s="4">
        <f t="shared" si="3"/>
        <v>0</v>
      </c>
      <c r="L24" s="2" t="s">
        <v>18</v>
      </c>
      <c r="M24" s="2">
        <v>0.0</v>
      </c>
      <c r="N24" s="4">
        <f t="shared" si="4"/>
        <v>0</v>
      </c>
    </row>
    <row r="25">
      <c r="I25" s="2" t="s">
        <v>19</v>
      </c>
      <c r="J25" s="2">
        <v>94.0</v>
      </c>
      <c r="K25" s="4">
        <f t="shared" si="3"/>
        <v>0.2192237388</v>
      </c>
      <c r="L25" s="2" t="s">
        <v>19</v>
      </c>
      <c r="M25" s="2">
        <v>6.0</v>
      </c>
      <c r="N25" s="4">
        <f t="shared" si="4"/>
        <v>0.01454815269</v>
      </c>
    </row>
    <row r="26">
      <c r="I26" s="2" t="s">
        <v>11</v>
      </c>
      <c r="J26" s="2">
        <v>0.239231790447088</v>
      </c>
      <c r="K26" s="4">
        <f t="shared" si="3"/>
        <v>0.000557928591</v>
      </c>
      <c r="L26" s="2" t="s">
        <v>11</v>
      </c>
      <c r="M26" s="2">
        <v>0.226949703611335</v>
      </c>
      <c r="N26" s="4">
        <f t="shared" si="4"/>
        <v>0.0005502831567</v>
      </c>
    </row>
    <row r="27">
      <c r="I27" s="2" t="s">
        <v>20</v>
      </c>
      <c r="J27" s="2">
        <v>1.65480575383109</v>
      </c>
      <c r="K27" s="4">
        <f t="shared" si="3"/>
        <v>0.003859284089</v>
      </c>
      <c r="L27" s="2" t="s">
        <v>20</v>
      </c>
      <c r="M27" s="2">
        <v>293.321280931366</v>
      </c>
      <c r="N27" s="4">
        <f t="shared" si="4"/>
        <v>0.7112137968</v>
      </c>
    </row>
    <row r="28">
      <c r="I28" s="2" t="s">
        <v>21</v>
      </c>
      <c r="J28" s="2">
        <v>0.00196614386498792</v>
      </c>
      <c r="K28" s="4">
        <f t="shared" si="3"/>
        <v>0.000004585376693</v>
      </c>
      <c r="L28" s="2" t="s">
        <v>21</v>
      </c>
      <c r="M28" s="2">
        <v>0.0</v>
      </c>
      <c r="N28" s="4">
        <f t="shared" si="4"/>
        <v>0</v>
      </c>
    </row>
    <row r="29">
      <c r="I29" s="2" t="s">
        <v>22</v>
      </c>
      <c r="J29" s="2">
        <v>0.0880265930052209</v>
      </c>
      <c r="K29" s="4">
        <f t="shared" si="3"/>
        <v>0.0002052927536</v>
      </c>
      <c r="L29" s="2" t="s">
        <v>22</v>
      </c>
      <c r="M29" s="2">
        <v>0.00313658310723456</v>
      </c>
      <c r="N29" s="4">
        <f t="shared" si="4"/>
        <v>0.000007605248326</v>
      </c>
    </row>
    <row r="30">
      <c r="I30" s="2" t="s">
        <v>23</v>
      </c>
      <c r="J30" s="2">
        <v>0.0</v>
      </c>
      <c r="K30" s="4">
        <f t="shared" si="3"/>
        <v>0</v>
      </c>
      <c r="L30" s="2" t="s">
        <v>23</v>
      </c>
      <c r="M30" s="2">
        <v>100.0</v>
      </c>
      <c r="N30" s="4">
        <f t="shared" si="4"/>
        <v>0.2424692114</v>
      </c>
    </row>
    <row r="31">
      <c r="I31" s="2" t="s">
        <v>24</v>
      </c>
      <c r="J31" s="4">
        <f>SUM(J23:J30)</f>
        <v>428.7856803</v>
      </c>
      <c r="K31" s="4">
        <f t="shared" si="3"/>
        <v>1</v>
      </c>
      <c r="L31" s="2" t="s">
        <v>24</v>
      </c>
      <c r="M31" s="4">
        <f>SUM(M23:M30)</f>
        <v>412.4234966</v>
      </c>
      <c r="N31" s="4">
        <f t="shared" si="4"/>
        <v>1</v>
      </c>
    </row>
    <row r="33">
      <c r="I33" s="2" t="s">
        <v>27</v>
      </c>
      <c r="L33" s="2" t="s">
        <v>28</v>
      </c>
    </row>
    <row r="34">
      <c r="I34" s="2" t="s">
        <v>16</v>
      </c>
      <c r="J34" s="2">
        <v>4.7626878807325</v>
      </c>
      <c r="K34" s="4">
        <f t="shared" ref="K34:K42" si="5">J34/J$42</f>
        <v>0.0305941292</v>
      </c>
      <c r="L34" s="2" t="s">
        <v>16</v>
      </c>
      <c r="M34" s="2">
        <v>8.10938245893799</v>
      </c>
      <c r="N34" s="4">
        <f t="shared" ref="N34:N42" si="6">M34/M$42</f>
        <v>0.0322377968</v>
      </c>
    </row>
    <row r="35">
      <c r="I35" s="2" t="s">
        <v>18</v>
      </c>
      <c r="J35" s="2">
        <v>0.0</v>
      </c>
      <c r="K35" s="4">
        <f t="shared" si="5"/>
        <v>0</v>
      </c>
      <c r="L35" s="2" t="s">
        <v>18</v>
      </c>
      <c r="M35" s="2">
        <v>0.0</v>
      </c>
      <c r="N35" s="4">
        <f t="shared" si="6"/>
        <v>0</v>
      </c>
    </row>
    <row r="36">
      <c r="I36" s="2" t="s">
        <v>19</v>
      </c>
      <c r="J36" s="2">
        <v>0.296567906521014</v>
      </c>
      <c r="K36" s="4">
        <f t="shared" si="5"/>
        <v>0.001905066441</v>
      </c>
      <c r="L36" s="2" t="s">
        <v>19</v>
      </c>
      <c r="M36" s="2">
        <v>0.504926707036575</v>
      </c>
      <c r="N36" s="4">
        <f t="shared" si="6"/>
        <v>0.002007270549</v>
      </c>
    </row>
    <row r="37">
      <c r="I37" s="2" t="s">
        <v>11</v>
      </c>
      <c r="J37" s="2">
        <v>0.0839713903361941</v>
      </c>
      <c r="K37" s="4">
        <f t="shared" si="5"/>
        <v>0.0005394079204</v>
      </c>
      <c r="L37" s="2" t="s">
        <v>11</v>
      </c>
      <c r="M37" s="2">
        <v>0.144111315623357</v>
      </c>
      <c r="N37" s="4">
        <f t="shared" si="6"/>
        <v>0.0005728958196</v>
      </c>
    </row>
    <row r="38">
      <c r="I38" s="2" t="s">
        <v>20</v>
      </c>
      <c r="J38" s="2">
        <v>108.528873944606</v>
      </c>
      <c r="K38" s="4">
        <f t="shared" si="5"/>
        <v>0.6971580912</v>
      </c>
      <c r="L38" s="2" t="s">
        <v>20</v>
      </c>
      <c r="M38" s="2">
        <v>184.790483682866</v>
      </c>
      <c r="N38" s="4">
        <f t="shared" si="6"/>
        <v>0.7346105693</v>
      </c>
    </row>
    <row r="39">
      <c r="I39" s="2" t="s">
        <v>21</v>
      </c>
      <c r="J39" s="2">
        <v>0.0</v>
      </c>
      <c r="K39" s="4">
        <f t="shared" si="5"/>
        <v>0</v>
      </c>
      <c r="L39" s="2" t="s">
        <v>21</v>
      </c>
      <c r="M39" s="2">
        <v>0.0</v>
      </c>
      <c r="N39" s="4">
        <f t="shared" si="6"/>
        <v>0</v>
      </c>
    </row>
    <row r="40">
      <c r="I40" s="2" t="s">
        <v>22</v>
      </c>
      <c r="J40" s="2">
        <v>0.00116053574967679</v>
      </c>
      <c r="K40" s="4">
        <f t="shared" si="5"/>
        <v>0.000007454945938</v>
      </c>
      <c r="L40" s="2" t="s">
        <v>22</v>
      </c>
      <c r="M40" s="2">
        <v>0.0</v>
      </c>
      <c r="N40" s="4">
        <f t="shared" si="6"/>
        <v>0</v>
      </c>
    </row>
    <row r="41">
      <c r="I41" s="2" t="s">
        <v>23</v>
      </c>
      <c r="J41" s="2">
        <v>42.0</v>
      </c>
      <c r="K41" s="4">
        <f t="shared" si="5"/>
        <v>0.2697958503</v>
      </c>
      <c r="L41" s="2" t="s">
        <v>23</v>
      </c>
      <c r="M41" s="2">
        <v>58.0</v>
      </c>
      <c r="N41" s="4">
        <f t="shared" si="6"/>
        <v>0.2305714676</v>
      </c>
    </row>
    <row r="42">
      <c r="I42" s="2" t="s">
        <v>24</v>
      </c>
      <c r="J42" s="4">
        <f>SUM(J34:J41)</f>
        <v>155.6732617</v>
      </c>
      <c r="K42" s="4">
        <f t="shared" si="5"/>
        <v>1</v>
      </c>
      <c r="L42" s="2" t="s">
        <v>24</v>
      </c>
      <c r="M42" s="4">
        <f>SUM(M34:M41)</f>
        <v>251.5489042</v>
      </c>
      <c r="N42" s="4">
        <f t="shared" si="6"/>
        <v>1</v>
      </c>
    </row>
    <row r="44">
      <c r="I44" s="2" t="s">
        <v>27</v>
      </c>
    </row>
    <row r="45">
      <c r="I45" s="2" t="s">
        <v>16</v>
      </c>
      <c r="J45" s="2">
        <v>35.7155386463388</v>
      </c>
      <c r="K45" s="4">
        <f t="shared" ref="K45:K53" si="7">J45/J$53</f>
        <v>0.2577576163</v>
      </c>
    </row>
    <row r="46">
      <c r="I46" s="2" t="s">
        <v>18</v>
      </c>
      <c r="J46" s="2">
        <v>0.0</v>
      </c>
      <c r="K46" s="4">
        <f t="shared" si="7"/>
        <v>0</v>
      </c>
    </row>
    <row r="47">
      <c r="I47" s="2" t="s">
        <v>19</v>
      </c>
      <c r="J47" s="2">
        <v>96.0</v>
      </c>
      <c r="K47" s="4">
        <f t="shared" si="7"/>
        <v>0.6928281668</v>
      </c>
    </row>
    <row r="48">
      <c r="I48" s="2" t="s">
        <v>11</v>
      </c>
      <c r="J48" s="2">
        <v>0.2392317896327</v>
      </c>
      <c r="K48" s="4">
        <f t="shared" si="7"/>
        <v>0.001726526274</v>
      </c>
    </row>
    <row r="49">
      <c r="I49" s="2" t="s">
        <v>20</v>
      </c>
      <c r="J49" s="2">
        <f>1.65480575381171+4.918</f>
        <v>6.572805754</v>
      </c>
      <c r="K49" s="4">
        <f t="shared" si="7"/>
        <v>0.04743567668</v>
      </c>
    </row>
    <row r="50">
      <c r="I50" s="2" t="s">
        <v>21</v>
      </c>
      <c r="J50" s="2">
        <v>0.00196614386496489</v>
      </c>
      <c r="K50" s="4">
        <f t="shared" si="7"/>
        <v>0.00001418958177</v>
      </c>
    </row>
    <row r="51">
      <c r="I51" s="2" t="s">
        <v>22</v>
      </c>
      <c r="J51" s="2">
        <v>0.0329535287390893</v>
      </c>
      <c r="K51" s="4">
        <f t="shared" si="7"/>
        <v>0.0002378243011</v>
      </c>
    </row>
    <row r="52">
      <c r="I52" s="2" t="s">
        <v>23</v>
      </c>
      <c r="J52" s="2">
        <v>0.0</v>
      </c>
      <c r="K52" s="4">
        <f t="shared" si="7"/>
        <v>0</v>
      </c>
    </row>
    <row r="53">
      <c r="I53" s="2" t="s">
        <v>24</v>
      </c>
      <c r="J53" s="4">
        <f>SUM(J45:J52)</f>
        <v>138.5624959</v>
      </c>
      <c r="K53" s="4">
        <f t="shared" si="7"/>
        <v>1</v>
      </c>
      <c r="L53" s="3">
        <f>0.284+0.715</f>
        <v>0.999</v>
      </c>
    </row>
  </sheetData>
  <drawing r:id="rId1"/>
</worksheet>
</file>