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i\Desktop\THESIS\"/>
    </mc:Choice>
  </mc:AlternateContent>
  <xr:revisionPtr revIDLastSave="0" documentId="13_ncr:1_{DF07AA7A-0427-4225-BFF3-899367FE5585}" xr6:coauthVersionLast="46" xr6:coauthVersionMax="46" xr10:uidLastSave="{00000000-0000-0000-0000-000000000000}"/>
  <bookViews>
    <workbookView xWindow="-108" yWindow="-108" windowWidth="23256" windowHeight="12576" activeTab="2" xr2:uid="{FA719531-2D3E-44CA-8E7E-67B32DD9C421}"/>
  </bookViews>
  <sheets>
    <sheet name="Ball mill" sheetId="1" r:id="rId1"/>
    <sheet name="Ashes no treatment" sheetId="5" r:id="rId2"/>
    <sheet name="Ashes 1" sheetId="2" r:id="rId3"/>
    <sheet name="Ashes 2" sheetId="3" r:id="rId4"/>
    <sheet name="Ashes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5" l="1"/>
  <c r="H5" i="5"/>
  <c r="H7" i="5"/>
  <c r="G14" i="5"/>
  <c r="G15" i="5"/>
  <c r="G13" i="5"/>
  <c r="G10" i="5"/>
  <c r="G11" i="5"/>
  <c r="G9" i="5"/>
  <c r="G6" i="5"/>
  <c r="G7" i="5"/>
  <c r="G5" i="5"/>
  <c r="I6" i="2"/>
  <c r="H6" i="5"/>
  <c r="H10" i="5"/>
  <c r="H11" i="5"/>
  <c r="H13" i="5"/>
  <c r="H14" i="5"/>
  <c r="H15" i="5"/>
  <c r="J43" i="4"/>
  <c r="J49" i="4"/>
  <c r="I49" i="4"/>
  <c r="I43" i="4"/>
  <c r="G49" i="3"/>
  <c r="F49" i="3"/>
  <c r="G43" i="3"/>
  <c r="F43" i="3"/>
  <c r="G5" i="4"/>
  <c r="H5" i="4" s="1"/>
  <c r="G8" i="3"/>
  <c r="H8" i="3" s="1"/>
  <c r="G19" i="4"/>
  <c r="H19" i="4" s="1"/>
  <c r="G20" i="4"/>
  <c r="H20" i="4" s="1"/>
  <c r="G21" i="4"/>
  <c r="H21" i="4" s="1"/>
  <c r="G22" i="4"/>
  <c r="H22" i="4" s="1"/>
  <c r="G24" i="4"/>
  <c r="H24" i="4" s="1"/>
  <c r="G25" i="4"/>
  <c r="H25" i="4" s="1"/>
  <c r="G26" i="4"/>
  <c r="H26" i="4"/>
  <c r="G27" i="4"/>
  <c r="H27" i="4" s="1"/>
  <c r="G28" i="4"/>
  <c r="H28" i="4" s="1"/>
  <c r="G18" i="4"/>
  <c r="H18" i="4" s="1"/>
  <c r="G11" i="4"/>
  <c r="H11" i="4" s="1"/>
  <c r="G12" i="4"/>
  <c r="H12" i="4" s="1"/>
  <c r="G13" i="4"/>
  <c r="H13" i="4" s="1"/>
  <c r="G14" i="4"/>
  <c r="H14" i="4" s="1"/>
  <c r="G15" i="4"/>
  <c r="H15" i="4" s="1"/>
  <c r="G6" i="4"/>
  <c r="G7" i="4"/>
  <c r="H7" i="4" s="1"/>
  <c r="G8" i="4"/>
  <c r="H8" i="4" s="1"/>
  <c r="G9" i="4"/>
  <c r="H9" i="4" s="1"/>
  <c r="H6" i="4"/>
  <c r="E25" i="4"/>
  <c r="E26" i="4"/>
  <c r="E27" i="4"/>
  <c r="E28" i="4"/>
  <c r="E24" i="4"/>
  <c r="E19" i="4"/>
  <c r="E20" i="4"/>
  <c r="E21" i="4"/>
  <c r="E22" i="4"/>
  <c r="E18" i="4"/>
  <c r="E12" i="4"/>
  <c r="E13" i="4"/>
  <c r="E14" i="4"/>
  <c r="E15" i="4"/>
  <c r="E11" i="4"/>
  <c r="E6" i="4"/>
  <c r="E7" i="4"/>
  <c r="E8" i="4"/>
  <c r="E9" i="4"/>
  <c r="E5" i="4"/>
  <c r="G9" i="3"/>
  <c r="H9" i="3" s="1"/>
  <c r="G10" i="3"/>
  <c r="H10" i="3" s="1"/>
  <c r="G11" i="3"/>
  <c r="H11" i="3" s="1"/>
  <c r="G12" i="3"/>
  <c r="H12" i="3" s="1"/>
  <c r="G14" i="3"/>
  <c r="H14" i="3" s="1"/>
  <c r="G15" i="3"/>
  <c r="H15" i="3" s="1"/>
  <c r="G16" i="3"/>
  <c r="H16" i="3" s="1"/>
  <c r="G17" i="3"/>
  <c r="H17" i="3" s="1"/>
  <c r="G18" i="3"/>
  <c r="H18" i="3" s="1"/>
  <c r="G21" i="3"/>
  <c r="H21" i="3" s="1"/>
  <c r="G22" i="3"/>
  <c r="H22" i="3" s="1"/>
  <c r="G23" i="3"/>
  <c r="H23" i="3" s="1"/>
  <c r="G24" i="3"/>
  <c r="H24" i="3" s="1"/>
  <c r="G25" i="3"/>
  <c r="H25" i="3" s="1"/>
  <c r="G27" i="3"/>
  <c r="H27" i="3" s="1"/>
  <c r="G28" i="3"/>
  <c r="H28" i="3" s="1"/>
  <c r="G29" i="3"/>
  <c r="H29" i="3" s="1"/>
  <c r="G30" i="3"/>
  <c r="H30" i="3" s="1"/>
  <c r="G31" i="3"/>
  <c r="H31" i="3" s="1"/>
  <c r="I23" i="2"/>
  <c r="J23" i="2" s="1"/>
  <c r="E9" i="3"/>
  <c r="E10" i="3"/>
  <c r="E11" i="3"/>
  <c r="E12" i="3"/>
  <c r="E14" i="3"/>
  <c r="E15" i="3"/>
  <c r="E16" i="3"/>
  <c r="E17" i="3"/>
  <c r="E18" i="3"/>
  <c r="E21" i="3"/>
  <c r="E22" i="3"/>
  <c r="E23" i="3"/>
  <c r="E24" i="3"/>
  <c r="E25" i="3"/>
  <c r="E27" i="3"/>
  <c r="E28" i="3"/>
  <c r="E29" i="3"/>
  <c r="E30" i="3"/>
  <c r="E31" i="3"/>
  <c r="E8" i="3"/>
  <c r="T24" i="2"/>
  <c r="I8" i="2"/>
  <c r="I10" i="2"/>
  <c r="I12" i="2"/>
  <c r="I14" i="2"/>
  <c r="J14" i="2" s="1"/>
  <c r="I16" i="2"/>
  <c r="J16" i="2" s="1"/>
  <c r="I18" i="2"/>
  <c r="J18" i="2" s="1"/>
  <c r="I9" i="2"/>
  <c r="I11" i="2"/>
  <c r="I13" i="2"/>
  <c r="I15" i="2"/>
  <c r="I17" i="2"/>
  <c r="I19" i="2"/>
  <c r="J19" i="2" s="1"/>
  <c r="I4" i="2"/>
  <c r="I25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25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3" i="2"/>
  <c r="J6" i="1"/>
  <c r="J7" i="1"/>
  <c r="J8" i="1"/>
  <c r="J9" i="1"/>
  <c r="J5" i="1"/>
  <c r="D27" i="1"/>
  <c r="E27" i="1"/>
  <c r="F27" i="1"/>
  <c r="G27" i="1"/>
  <c r="H27" i="1"/>
  <c r="I27" i="1" s="1"/>
  <c r="J25" i="1" s="1"/>
  <c r="C27" i="1"/>
  <c r="I19" i="1"/>
  <c r="J17" i="1" s="1"/>
  <c r="D19" i="1"/>
  <c r="E19" i="1"/>
  <c r="F19" i="1"/>
  <c r="G19" i="1"/>
  <c r="H19" i="1"/>
  <c r="C19" i="1"/>
  <c r="I10" i="1"/>
  <c r="D10" i="1"/>
  <c r="E10" i="1"/>
  <c r="F10" i="1"/>
  <c r="G10" i="1"/>
  <c r="H10" i="1"/>
  <c r="C10" i="1"/>
  <c r="I35" i="1"/>
  <c r="J31" i="1" s="1"/>
  <c r="D35" i="1"/>
  <c r="E35" i="1"/>
  <c r="F35" i="1"/>
  <c r="G35" i="1"/>
  <c r="H35" i="1"/>
  <c r="C35" i="1"/>
  <c r="I31" i="1"/>
  <c r="I32" i="1"/>
  <c r="I33" i="1"/>
  <c r="I34" i="1"/>
  <c r="J34" i="1" s="1"/>
  <c r="I30" i="1"/>
  <c r="I23" i="1"/>
  <c r="I24" i="1"/>
  <c r="I25" i="1"/>
  <c r="I26" i="1"/>
  <c r="I22" i="1"/>
  <c r="I15" i="1"/>
  <c r="I16" i="1"/>
  <c r="I17" i="1"/>
  <c r="I18" i="1"/>
  <c r="I14" i="1"/>
  <c r="I6" i="1"/>
  <c r="I7" i="1"/>
  <c r="I8" i="1"/>
  <c r="I9" i="1"/>
  <c r="I5" i="1"/>
  <c r="G14" i="2"/>
  <c r="G16" i="2"/>
  <c r="G18" i="2"/>
  <c r="G9" i="2"/>
  <c r="G11" i="2"/>
  <c r="G13" i="2"/>
  <c r="G15" i="2"/>
  <c r="G17" i="2"/>
  <c r="G19" i="2"/>
  <c r="G6" i="2"/>
  <c r="G8" i="2"/>
  <c r="G10" i="2"/>
  <c r="G12" i="2"/>
  <c r="G4" i="2"/>
  <c r="I12" i="3" l="1"/>
  <c r="K18" i="2"/>
  <c r="I25" i="3"/>
  <c r="I18" i="3"/>
  <c r="I31" i="3"/>
  <c r="J8" i="2"/>
  <c r="J17" i="2"/>
  <c r="K16" i="2" s="1"/>
  <c r="J12" i="2"/>
  <c r="J11" i="2"/>
  <c r="J10" i="2"/>
  <c r="J4" i="2"/>
  <c r="J6" i="2"/>
  <c r="J13" i="2"/>
  <c r="J36" i="2"/>
  <c r="J25" i="2"/>
  <c r="J28" i="2"/>
  <c r="J32" i="2"/>
  <c r="J9" i="2"/>
  <c r="J15" i="2"/>
  <c r="K14" i="2" s="1"/>
  <c r="J35" i="2"/>
  <c r="J27" i="2"/>
  <c r="J34" i="2"/>
  <c r="J26" i="2"/>
  <c r="J31" i="2"/>
  <c r="J38" i="2"/>
  <c r="J30" i="2"/>
  <c r="J37" i="2"/>
  <c r="J33" i="2"/>
  <c r="J29" i="2"/>
  <c r="J24" i="2"/>
  <c r="K23" i="2" s="1"/>
  <c r="J33" i="1"/>
  <c r="J32" i="1"/>
  <c r="J30" i="1"/>
  <c r="J23" i="1"/>
  <c r="J22" i="1"/>
  <c r="J26" i="1"/>
  <c r="J24" i="1"/>
  <c r="J16" i="1"/>
  <c r="J14" i="1"/>
  <c r="J18" i="1"/>
  <c r="J15" i="1"/>
  <c r="K27" i="2" l="1"/>
  <c r="K37" i="2"/>
  <c r="K12" i="2"/>
  <c r="K10" i="2"/>
  <c r="K29" i="2"/>
  <c r="K8" i="2"/>
  <c r="K25" i="2"/>
  <c r="K33" i="2"/>
  <c r="K31" i="2"/>
  <c r="K35" i="2"/>
  <c r="L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tc={5E92D9F1-1814-4D03-992C-ADC7CC10CCB1}</author>
  </authors>
  <commentList>
    <comment ref="C5" authorId="0" shapeId="0" xr:uid="{5E92D9F1-1814-4D03-992C-ADC7CC10CCB1}">
      <text>
        <t>[Threaded comment]
Your version of Excel allows you to read this threaded comment; however, any edits to it will get removed if the file is opened in a newer version of Excel. Learn more: https://go.microsoft.com/fwlink/?linkid=870924
Comment:
    2 min B and 4 min B were mixed by mistake</t>
      </text>
    </comment>
  </commentList>
</comments>
</file>

<file path=xl/sharedStrings.xml><?xml version="1.0" encoding="utf-8"?>
<sst xmlns="http://schemas.openxmlformats.org/spreadsheetml/2006/main" count="345" uniqueCount="145">
  <si>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>200</t>
    </r>
  </si>
  <si>
    <t>200-125</t>
  </si>
  <si>
    <t>125-100</t>
  </si>
  <si>
    <t>100-63</t>
  </si>
  <si>
    <t>&lt;63</t>
  </si>
  <si>
    <t>Sample 1 (gr)</t>
  </si>
  <si>
    <t>Sample 2 (gr)</t>
  </si>
  <si>
    <t>Sample 3 (gr)</t>
  </si>
  <si>
    <t>Time = 2min</t>
  </si>
  <si>
    <t xml:space="preserve"> </t>
  </si>
  <si>
    <t>Time = 4 min</t>
  </si>
  <si>
    <t>Total</t>
  </si>
  <si>
    <t>Sample 1.2</t>
  </si>
  <si>
    <t>Time = 6 min</t>
  </si>
  <si>
    <t>Time = 8 min</t>
  </si>
  <si>
    <t>Average</t>
  </si>
  <si>
    <t>I-18</t>
  </si>
  <si>
    <t>I-26</t>
  </si>
  <si>
    <t>1-A</t>
  </si>
  <si>
    <t>718-26</t>
  </si>
  <si>
    <t>I-P</t>
  </si>
  <si>
    <t>I-20</t>
  </si>
  <si>
    <t>I-E</t>
  </si>
  <si>
    <t>16b</t>
  </si>
  <si>
    <t>B</t>
  </si>
  <si>
    <r>
      <t>Size (</t>
    </r>
    <r>
      <rPr>
        <b/>
        <sz val="11"/>
        <color theme="1"/>
        <rFont val="Calibri"/>
        <family val="2"/>
      </rPr>
      <t>μm)</t>
    </r>
  </si>
  <si>
    <t>Sample Fail(gr)</t>
  </si>
  <si>
    <t>%</t>
  </si>
  <si>
    <r>
      <rPr>
        <b/>
        <sz val="11"/>
        <color theme="1"/>
        <rFont val="Calibri"/>
        <family val="2"/>
      </rPr>
      <t>&gt;</t>
    </r>
    <r>
      <rPr>
        <b/>
        <sz val="11"/>
        <color theme="1"/>
        <rFont val="Calibri"/>
        <family val="2"/>
        <scheme val="minor"/>
      </rPr>
      <t>200</t>
    </r>
  </si>
  <si>
    <t>Particle distribution (%)</t>
  </si>
  <si>
    <t xml:space="preserve"> 2 min</t>
  </si>
  <si>
    <t xml:space="preserve"> 6 min</t>
  </si>
  <si>
    <t xml:space="preserve"> 8 min</t>
  </si>
  <si>
    <t>4 min</t>
  </si>
  <si>
    <t>2 min A</t>
  </si>
  <si>
    <t>4 min A</t>
  </si>
  <si>
    <t>2 min B</t>
  </si>
  <si>
    <t>4 min B</t>
  </si>
  <si>
    <t>6 min A</t>
  </si>
  <si>
    <t>6 min B</t>
  </si>
  <si>
    <t>8 min A</t>
  </si>
  <si>
    <t>8 min B</t>
  </si>
  <si>
    <t>Room Temperature</t>
  </si>
  <si>
    <t>50 C</t>
  </si>
  <si>
    <t>Ashes</t>
  </si>
  <si>
    <t>2 min</t>
  </si>
  <si>
    <t>UPPER FRACTION</t>
  </si>
  <si>
    <t>LOWER FRACTION</t>
  </si>
  <si>
    <t>NA</t>
  </si>
  <si>
    <t>Samples</t>
  </si>
  <si>
    <t>Upper Fraction</t>
  </si>
  <si>
    <t>Lower fraction</t>
  </si>
  <si>
    <t>Temperatura 50 C</t>
  </si>
  <si>
    <t>2-4 min</t>
  </si>
  <si>
    <t>A</t>
  </si>
  <si>
    <t>6-8 min</t>
  </si>
  <si>
    <t>Lower Fraction</t>
  </si>
  <si>
    <t>Crucible</t>
  </si>
  <si>
    <t>26/04/21</t>
  </si>
  <si>
    <t>Incineration</t>
  </si>
  <si>
    <t>Saline solution</t>
  </si>
  <si>
    <t>6 min</t>
  </si>
  <si>
    <t>8 min</t>
  </si>
  <si>
    <t>Ashes (%)</t>
  </si>
  <si>
    <t>Time</t>
  </si>
  <si>
    <t>Room T</t>
  </si>
  <si>
    <t>Temperature</t>
  </si>
  <si>
    <t>B (6 + 8 min)</t>
  </si>
  <si>
    <t>A (2 + 4 min)</t>
  </si>
  <si>
    <t>Sample</t>
  </si>
  <si>
    <t>80 gr en 500 ml</t>
  </si>
  <si>
    <t>Densidad = 1.107 gr/cm3</t>
  </si>
  <si>
    <t>@50C-Colombia 2-4 min 1</t>
  </si>
  <si>
    <t>@50C-Colombia 2-4 min 2</t>
  </si>
  <si>
    <t>@50C-Colombia 2-4 min 3</t>
  </si>
  <si>
    <t>@50C-Colombia 2-4 min 4</t>
  </si>
  <si>
    <t>@50C-Colombia 2-4 min 5</t>
  </si>
  <si>
    <t>50C-Colombia 2-4 min 1</t>
  </si>
  <si>
    <t>50C-Colombia 2-4 min 2</t>
  </si>
  <si>
    <t>50C-Colombia 2-4 min 3</t>
  </si>
  <si>
    <t>50C-Colombia 2-4 min 4</t>
  </si>
  <si>
    <t>50C-Colombia 2-4 min 5</t>
  </si>
  <si>
    <t>@50C-Colombia 6-8 min 1</t>
  </si>
  <si>
    <t>@50C-Colombia 6-8 min 2</t>
  </si>
  <si>
    <t>@50C-Colombia 6-8 min 3</t>
  </si>
  <si>
    <t>@50C-Colombia 6-8 min 4</t>
  </si>
  <si>
    <t>@50C-Colombia 6-8 min 5</t>
  </si>
  <si>
    <t>50C-Colombia 6-8 min 1</t>
  </si>
  <si>
    <t>50C-Colombia 6-8 min 2</t>
  </si>
  <si>
    <t>50C-Colombia 6-8 min 3</t>
  </si>
  <si>
    <t>50C-Colombia 6-8 min 4</t>
  </si>
  <si>
    <t>50C-Colombia 6-8 min 5</t>
  </si>
  <si>
    <t>@50C-Colombia 2-4 min SS 1</t>
  </si>
  <si>
    <t>@50C-Colombia 2-4 min SS 2</t>
  </si>
  <si>
    <t>@50C-Colombia 2-4 min SS 3</t>
  </si>
  <si>
    <t>@50C-Colombia 2-4 min SS 4</t>
  </si>
  <si>
    <t>@50C-Colombia 2-4 min SS 5</t>
  </si>
  <si>
    <t>50C-Colombia 2-4 min SS 1</t>
  </si>
  <si>
    <t>50C-Colombia 2-4 min SS 2</t>
  </si>
  <si>
    <t>50C-Colombia 2-4 min SS 3</t>
  </si>
  <si>
    <t>50C-Colombia 2-4 min SS 4</t>
  </si>
  <si>
    <t>50C-Colombia 2-4 min SS 5</t>
  </si>
  <si>
    <t>@50C-Colombia 6-8 min SS 1</t>
  </si>
  <si>
    <t>@50C-Colombia 6-8 min SS 2</t>
  </si>
  <si>
    <t>@50C-Colombia 6-8 min SS 3</t>
  </si>
  <si>
    <t>@50C-Colombia 6-8 min SS 4</t>
  </si>
  <si>
    <t>@50C-Colombia 6-8 min SS 5</t>
  </si>
  <si>
    <t>50C-Colombia 6-8 min SS 1</t>
  </si>
  <si>
    <t>50C-Colombia 6-8 min SS 2</t>
  </si>
  <si>
    <t>50C-Colombia 6-8 min SS 3</t>
  </si>
  <si>
    <t>50C-Colombia 6-8 min SS 4</t>
  </si>
  <si>
    <t>50C-Colombia 6-8 min SS 5</t>
  </si>
  <si>
    <t>@Room T-Uruguay 6 min 1</t>
  </si>
  <si>
    <t>@Room T-Uruguay 6 min 2</t>
  </si>
  <si>
    <t>@Room T-Uruguay 8 min 1</t>
  </si>
  <si>
    <t>@Room T-Uruguay 8 min 2</t>
  </si>
  <si>
    <t>@50C-Uruguay 2 min 1</t>
  </si>
  <si>
    <t>@50C-Uruguay 2 min 2</t>
  </si>
  <si>
    <t>@50C-Uruguay 4 min 1</t>
  </si>
  <si>
    <t>@50C-Uruguay 4 min 2</t>
  </si>
  <si>
    <t>@50C-Uruguay 6 min 1</t>
  </si>
  <si>
    <t>@50C-Uruguay 6 min 2</t>
  </si>
  <si>
    <t>@50C-Uruguay 8 min 1</t>
  </si>
  <si>
    <t>@50C-Uruguay 8 min 2</t>
  </si>
  <si>
    <t>-</t>
  </si>
  <si>
    <t>Room T-Uruguay 6 min 2</t>
  </si>
  <si>
    <t>Room T-Uruguay 8 min 1</t>
  </si>
  <si>
    <t>Room T-Uruguay 8 min 2</t>
  </si>
  <si>
    <t>50C-Uruguay 2 min 1</t>
  </si>
  <si>
    <t>50C-Uruguay 2 min 2</t>
  </si>
  <si>
    <t>50C-Uruguay 4 min 1</t>
  </si>
  <si>
    <t>50C-Uruguay 4 min 2</t>
  </si>
  <si>
    <t>50C-Uruguay 6 min 1</t>
  </si>
  <si>
    <t>50C-Uruguay 6 min 2</t>
  </si>
  <si>
    <t>50C-Uruguay 8 min 1</t>
  </si>
  <si>
    <t>50C-Uruguay 8 min 2</t>
  </si>
  <si>
    <t>Room T-Uruguay 6 min 1</t>
  </si>
  <si>
    <t>Room T-Uruguay 2 min 1</t>
  </si>
  <si>
    <t>Room T-Uruguay 2 min 2</t>
  </si>
  <si>
    <t>Room T-Uruguay 4 min 1</t>
  </si>
  <si>
    <t>Room T-Uruguay 4 min 2</t>
  </si>
  <si>
    <t>@Room T-Uruguay 2 min 1</t>
  </si>
  <si>
    <t>@Room T-Uruguay 2 min 2</t>
  </si>
  <si>
    <t>@Room T-Uruguay 4 min 1</t>
  </si>
  <si>
    <t>@Room T-Uruguay 4 min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</si>
</sst>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right"/>
    </xf>
    <xf numFmtId="9" fontId="0" fillId="0" borderId="0" xfId="1" applyFont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9" fontId="0" fillId="0" borderId="0" xfId="1" applyFont="1" applyBorder="1"/>
    <xf numFmtId="0" fontId="4" fillId="0" borderId="0" xfId="0" applyFont="1" applyAlignment="1">
      <alignment horizontal="center" wrapText="1"/>
    </xf>
    <xf numFmtId="9" fontId="0" fillId="0" borderId="0" xfId="0" applyNumberFormat="1"/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/>
    <xf numFmtId="0" fontId="7" fillId="0" borderId="0" xfId="0" applyFont="1" applyAlignment="1"/>
    <xf numFmtId="0" fontId="0" fillId="0" borderId="3" xfId="0" applyFont="1" applyBorder="1"/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right"/>
    </xf>
    <xf numFmtId="165" fontId="0" fillId="0" borderId="3" xfId="0" applyNumberFormat="1" applyFont="1" applyBorder="1"/>
    <xf numFmtId="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4" fontId="4" fillId="0" borderId="0" xfId="0" applyNumberFormat="1" applyFont="1"/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Border="1"/>
    <xf numFmtId="0" fontId="0" fillId="0" borderId="3" xfId="0" applyBorder="1"/>
    <xf numFmtId="0" fontId="5" fillId="0" borderId="3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165" fontId="0" fillId="0" borderId="0" xfId="0" applyNumberFormat="1" applyBorder="1"/>
    <xf numFmtId="166" fontId="0" fillId="0" borderId="0" xfId="0" applyNumberFormat="1" applyBorder="1"/>
    <xf numFmtId="0" fontId="4" fillId="0" borderId="3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Border="1"/>
    <xf numFmtId="0" fontId="0" fillId="0" borderId="3" xfId="0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 vertical="center" textRotation="90"/>
    </xf>
    <xf numFmtId="0" fontId="0" fillId="0" borderId="2" xfId="0" applyFont="1" applyBorder="1" applyAlignment="1">
      <alignment vertical="center"/>
    </xf>
    <xf numFmtId="0" fontId="0" fillId="0" borderId="3" xfId="0" applyBorder="1" applyAlignment="1"/>
    <xf numFmtId="16" fontId="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3" xfId="0" applyNumberForma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49" fontId="0" fillId="0" borderId="3" xfId="0" applyNumberFormat="1" applyFont="1" applyBorder="1" applyAlignment="1">
      <alignment horizontal="left" vertical="center"/>
    </xf>
    <xf numFmtId="0" fontId="0" fillId="0" borderId="2" xfId="0" applyFont="1" applyBorder="1"/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Particle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'Ball mill'!$C$39</c:f>
              <c:strCache>
                <c:ptCount val="1"/>
                <c:pt idx="0">
                  <c:v> 2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'Ball mill'!$B$40:$B$44</c:f>
              <c:strCache>
                <c:ptCount val="5"/>
                <c:pt idx="0">
                  <c:v>&gt;200</c:v>
                </c:pt>
                <c:pt idx="1">
                  <c:v>200-125</c:v>
                </c:pt>
                <c:pt idx="2">
                  <c:v>125-100</c:v>
                </c:pt>
                <c:pt idx="3">
                  <c:v>100-63</c:v>
                </c:pt>
                <c:pt idx="4">
                  <c:v>&lt;63</c:v>
                </c:pt>
              </c:strCache>
            </c:strRef>
          </c:cat>
          <c:val>
            <c:numRef>
              <c:f>'Ball mill'!$C$40:$C$44</c:f>
              <c:numCache>
                <c:formatCode>0%</c:formatCode>
                <c:ptCount val="5"/>
                <c:pt idx="0">
                  <c:v>0.38474511143369489</c:v>
                </c:pt>
                <c:pt idx="1">
                  <c:v>0.26661187487547328</c:v>
                </c:pt>
                <c:pt idx="2">
                  <c:v>0.13020522016337918</c:v>
                </c:pt>
                <c:pt idx="3">
                  <c:v>0.13226169128739365</c:v>
                </c:pt>
                <c:pt idx="4">
                  <c:v>8.6176102240059227E-2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FE9-80ED-20DE0CCFAD59}"/>
            </c:ext>
          </c:extLst>
        </c:ser>
        <c:ser>
          <c:idx val="1"/>
          <c:order val="1"/>
          <c:tx>
            <c:strRef>
              <c:f>'Ball mill'!$D$39</c:f>
              <c:strCache>
                <c:ptCount val="1"/>
                <c:pt idx="0">
                  <c:v>4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'Ball mill'!$B$40:$B$44</c:f>
              <c:strCache>
                <c:ptCount val="5"/>
                <c:pt idx="0">
                  <c:v>&gt;200</c:v>
                </c:pt>
                <c:pt idx="1">
                  <c:v>200-125</c:v>
                </c:pt>
                <c:pt idx="2">
                  <c:v>125-100</c:v>
                </c:pt>
                <c:pt idx="3">
                  <c:v>100-63</c:v>
                </c:pt>
                <c:pt idx="4">
                  <c:v>&lt;63</c:v>
                </c:pt>
              </c:strCache>
            </c:strRef>
          </c:cat>
          <c:val>
            <c:numRef>
              <c:f>'Ball mill'!$D$40:$D$44</c:f>
              <c:numCache>
                <c:formatCode>0%</c:formatCode>
                <c:ptCount val="5"/>
                <c:pt idx="0">
                  <c:v>0.13931910515017651</c:v>
                </c:pt>
                <c:pt idx="1">
                  <c:v>0.26586477903738004</c:v>
                </c:pt>
                <c:pt idx="2">
                  <c:v>0.25412386680149734</c:v>
                </c:pt>
                <c:pt idx="3">
                  <c:v>0.18023311512054924</c:v>
                </c:pt>
                <c:pt idx="4">
                  <c:v>0.16045913389039684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FE9-80ED-20DE0CCFAD59}"/>
            </c:ext>
          </c:extLst>
        </c:ser>
        <c:ser>
          <c:idx val="2"/>
          <c:order val="2"/>
          <c:tx>
            <c:strRef>
              <c:f>'Ball mill'!$E$39</c:f>
              <c:strCache>
                <c:ptCount val="1"/>
                <c:pt idx="0">
                  <c:v> 6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'Ball mill'!$B$40:$B$44</c:f>
              <c:strCache>
                <c:ptCount val="5"/>
                <c:pt idx="0">
                  <c:v>&gt;200</c:v>
                </c:pt>
                <c:pt idx="1">
                  <c:v>200-125</c:v>
                </c:pt>
                <c:pt idx="2">
                  <c:v>125-100</c:v>
                </c:pt>
                <c:pt idx="3">
                  <c:v>100-63</c:v>
                </c:pt>
                <c:pt idx="4">
                  <c:v>&lt;63</c:v>
                </c:pt>
              </c:strCache>
            </c:strRef>
          </c:cat>
          <c:val>
            <c:numRef>
              <c:f>'Ball mill'!$E$40:$E$44</c:f>
              <c:numCache>
                <c:formatCode>0%</c:formatCode>
                <c:ptCount val="5"/>
                <c:pt idx="0">
                  <c:v>0.10064135763492277</c:v>
                </c:pt>
                <c:pt idx="1">
                  <c:v>0.18256344403374219</c:v>
                </c:pt>
                <c:pt idx="2">
                  <c:v>0.28991990124227562</c:v>
                </c:pt>
                <c:pt idx="3">
                  <c:v>0.23121155578889116</c:v>
                </c:pt>
                <c:pt idx="4">
                  <c:v>0.19566374130016811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C-4FE9-80ED-20DE0CCFAD59}"/>
            </c:ext>
          </c:extLst>
        </c:ser>
        <c:ser>
          <c:idx val="3"/>
          <c:order val="3"/>
          <c:tx>
            <c:strRef>
              <c:f>'Ball mill'!$F$39</c:f>
              <c:strCache>
                <c:ptCount val="1"/>
                <c:pt idx="0">
                  <c:v> 8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'Ball mill'!$B$40:$B$44</c:f>
              <c:strCache>
                <c:ptCount val="5"/>
                <c:pt idx="0">
                  <c:v>&gt;200</c:v>
                </c:pt>
                <c:pt idx="1">
                  <c:v>200-125</c:v>
                </c:pt>
                <c:pt idx="2">
                  <c:v>125-100</c:v>
                </c:pt>
                <c:pt idx="3">
                  <c:v>100-63</c:v>
                </c:pt>
                <c:pt idx="4">
                  <c:v>&lt;63</c:v>
                </c:pt>
              </c:strCache>
            </c:strRef>
          </c:cat>
          <c:val>
            <c:numRef>
              <c:f>'Ball mill'!$F$40:$F$44</c:f>
              <c:numCache>
                <c:formatCode>0%</c:formatCode>
                <c:ptCount val="5"/>
                <c:pt idx="0">
                  <c:v>0.11014083120645166</c:v>
                </c:pt>
                <c:pt idx="1">
                  <c:v>0.14983090411806477</c:v>
                </c:pt>
                <c:pt idx="2">
                  <c:v>0.34586259992828361</c:v>
                </c:pt>
                <c:pt idx="3">
                  <c:v>0.21245965955831175</c:v>
                </c:pt>
                <c:pt idx="4">
                  <c:v>0.18170600518888819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C-4FE9-80ED-20DE0CCFAD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6317672"/>
        <c:axId val="554820240"/>
      </c:barChart>
      <c:catAx>
        <c:axId val="4163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4820240"/>
        <c:crosses val="autoZero"/>
        <c:auto val="1"/>
        <c:lblAlgn val="ctr"/>
        <c:lblOffset val="100"/>
        <c:noMultiLvlLbl val="0"/>
      </c:catAx>
      <c:valAx>
        <c:axId val="554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63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412173</xdr:colOff>
      <xdr:row>37</xdr:row>
      <xdr:rowOff>24244</xdr:rowOff>
    </xdr:from>
    <xdr:to>
      <xdr:col>13</xdr:col>
      <xdr:colOff>190500</xdr:colOff>
      <xdr:row>51</xdr:row>
      <xdr:rowOff>79663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1F1A5-B78A-4CF7-BFB3-2976F75A3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ndi Dorta" id="{52B1C5E5-79FA-43EE-82D8-C1A4A4AA0A31}" userId="e54fc18d683b7f2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1-05-27T16:18:36.40" personId="{52B1C5E5-79FA-43EE-82D8-C1A4A4AA0A31}" id="{5E92D9F1-1814-4D03-992C-ADC7CC10CCB1}">
    <text>2 min B and 4 min B were mixed by mistake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5D0C-A49E-4A42-9AEC-9671721F25F9}">
  <dimension ref="A3:X45"/>
  <sheetViews>
    <sheetView showGridLines="0" zoomScale="110" zoomScaleNormal="110" workbookViewId="0">
      <selection activeCell="Q3" sqref="Q3:W14"/>
    </sheetView>
  </sheetViews>
  <sheetFormatPr defaultRowHeight="14.4" x14ac:dyDescent="0.3"/>
  <cols>
    <col min="2" max="2" width="12.109375" customWidth="1"/>
    <col min="3" max="7" width="12.88671875" customWidth="1"/>
    <col min="8" max="9" width="12.6640625" customWidth="1"/>
    <col min="11" max="12" width="11.77734375" customWidth="1"/>
    <col min="13" max="13" width="12.109375" customWidth="1"/>
    <col min="14" max="14" width="11" customWidth="1"/>
  </cols>
  <sheetData>
    <row r="3" spans="1:24" x14ac:dyDescent="0.3">
      <c r="B3" s="7" t="s">
        <v>8</v>
      </c>
    </row>
    <row r="4" spans="1:24" ht="28.8" x14ac:dyDescent="0.3">
      <c r="B4" s="6" t="s">
        <v>25</v>
      </c>
      <c r="C4" s="6" t="s">
        <v>6</v>
      </c>
      <c r="D4" s="6" t="s">
        <v>7</v>
      </c>
      <c r="E4" s="6" t="s">
        <v>12</v>
      </c>
      <c r="F4" s="6" t="s">
        <v>5</v>
      </c>
      <c r="G4" s="6" t="s">
        <v>6</v>
      </c>
      <c r="H4" s="6" t="s">
        <v>7</v>
      </c>
      <c r="I4" s="6" t="s">
        <v>15</v>
      </c>
      <c r="J4" s="6" t="s">
        <v>27</v>
      </c>
      <c r="L4" s="6" t="s">
        <v>26</v>
      </c>
      <c r="X4" s="3"/>
    </row>
    <row r="5" spans="1:24" x14ac:dyDescent="0.3">
      <c r="B5" t="s">
        <v>0</v>
      </c>
      <c r="C5" s="2">
        <v>1.2139</v>
      </c>
      <c r="D5" s="2">
        <v>1.4271</v>
      </c>
      <c r="E5">
        <v>1.0233000000000001</v>
      </c>
      <c r="F5" s="2">
        <v>2.3462999999999998</v>
      </c>
      <c r="G5" s="2">
        <v>2.2883</v>
      </c>
      <c r="H5" s="2">
        <v>2.5148999999999999</v>
      </c>
      <c r="I5" s="2">
        <f>AVERAGE(C5:H5)</f>
        <v>1.8023</v>
      </c>
      <c r="J5" s="11">
        <f>(I5/$I$10)</f>
        <v>0.38474511143369489</v>
      </c>
      <c r="L5" s="4">
        <v>1.0421</v>
      </c>
      <c r="X5" s="3"/>
    </row>
    <row r="6" spans="1:24" x14ac:dyDescent="0.3">
      <c r="B6" t="s">
        <v>1</v>
      </c>
      <c r="C6" s="2">
        <v>1.4366000000000001</v>
      </c>
      <c r="D6" s="2">
        <v>1.4927999999999999</v>
      </c>
      <c r="E6">
        <v>1.5085999999999999</v>
      </c>
      <c r="F6" s="2">
        <v>1.0448</v>
      </c>
      <c r="G6" s="2">
        <v>1.0336000000000001</v>
      </c>
      <c r="H6" s="2">
        <v>0.97709999999999997</v>
      </c>
      <c r="I6" s="2">
        <f t="shared" ref="I6:I9" si="0">AVERAGE(C6:H6)</f>
        <v>1.2489166666666669</v>
      </c>
      <c r="J6" s="11">
        <f t="shared" ref="J6:J9" si="1">(I6/$I$10)</f>
        <v>0.26661187487547328</v>
      </c>
      <c r="L6" s="4">
        <v>1.3877999999999999</v>
      </c>
      <c r="X6" s="3"/>
    </row>
    <row r="7" spans="1:24" x14ac:dyDescent="0.3">
      <c r="B7" t="s">
        <v>2</v>
      </c>
      <c r="C7" s="2">
        <v>0.51180000000000003</v>
      </c>
      <c r="D7" s="2">
        <v>0.43530000000000002</v>
      </c>
      <c r="E7">
        <v>0.77229999999999999</v>
      </c>
      <c r="F7" s="2">
        <v>0.38140000000000002</v>
      </c>
      <c r="G7" s="2">
        <v>0.77029999999999998</v>
      </c>
      <c r="H7" s="2">
        <v>0.78849999999999998</v>
      </c>
      <c r="I7" s="2">
        <f t="shared" si="0"/>
        <v>0.60993333333333333</v>
      </c>
      <c r="J7" s="11">
        <f t="shared" si="1"/>
        <v>0.13020522016337918</v>
      </c>
      <c r="L7" s="4">
        <v>0.49120000000000003</v>
      </c>
      <c r="X7" s="3"/>
    </row>
    <row r="8" spans="1:24" x14ac:dyDescent="0.3">
      <c r="B8" t="s">
        <v>3</v>
      </c>
      <c r="C8" s="2">
        <v>0.80300000000000005</v>
      </c>
      <c r="D8" s="2">
        <v>0.87019999999999997</v>
      </c>
      <c r="E8">
        <v>0.66749999999999998</v>
      </c>
      <c r="F8" s="2">
        <v>0.72389999999999999</v>
      </c>
      <c r="G8" s="2">
        <v>0.34949999999999998</v>
      </c>
      <c r="H8" s="2">
        <v>0.30330000000000001</v>
      </c>
      <c r="I8" s="2">
        <f t="shared" si="0"/>
        <v>0.61956666666666671</v>
      </c>
      <c r="J8" s="11">
        <f t="shared" si="1"/>
        <v>0.13226169128739365</v>
      </c>
      <c r="L8" s="4"/>
      <c r="X8" s="3"/>
    </row>
    <row r="9" spans="1:24" x14ac:dyDescent="0.3">
      <c r="B9" s="12" t="s">
        <v>4</v>
      </c>
      <c r="C9" s="13">
        <v>0.56599999999999995</v>
      </c>
      <c r="D9" s="13">
        <v>0.5302</v>
      </c>
      <c r="E9" s="14">
        <v>0.748</v>
      </c>
      <c r="F9" s="13">
        <v>0.2127</v>
      </c>
      <c r="G9" s="13">
        <v>0.1547</v>
      </c>
      <c r="H9" s="13">
        <v>0.21049999999999999</v>
      </c>
      <c r="I9" s="13">
        <f t="shared" si="0"/>
        <v>0.40368333333333339</v>
      </c>
      <c r="J9" s="15">
        <f t="shared" si="1"/>
        <v>8.6176102240059227E-2</v>
      </c>
      <c r="L9" s="4">
        <v>1.6757</v>
      </c>
      <c r="X9" s="3"/>
    </row>
    <row r="10" spans="1:24" x14ac:dyDescent="0.3">
      <c r="B10" s="1" t="s">
        <v>11</v>
      </c>
      <c r="C10" s="2">
        <f>SUM(C5:C9)</f>
        <v>4.5312999999999999</v>
      </c>
      <c r="D10" s="2">
        <f t="shared" ref="D10:H10" si="2">SUM(D5:D9)</f>
        <v>4.7555999999999994</v>
      </c>
      <c r="E10" s="2">
        <f t="shared" si="2"/>
        <v>4.7197000000000005</v>
      </c>
      <c r="F10" s="2">
        <f t="shared" si="2"/>
        <v>4.7090999999999994</v>
      </c>
      <c r="G10" s="2">
        <f t="shared" si="2"/>
        <v>4.5964</v>
      </c>
      <c r="H10" s="2">
        <f t="shared" si="2"/>
        <v>4.7942999999999998</v>
      </c>
      <c r="I10" s="2">
        <f>AVERAGE(C10:H10)</f>
        <v>4.6843999999999992</v>
      </c>
      <c r="J10" s="11"/>
      <c r="L10" s="4">
        <f>SUM(L5:L9)</f>
        <v>4.5968</v>
      </c>
      <c r="X10" s="3"/>
    </row>
    <row r="11" spans="1:24" x14ac:dyDescent="0.3">
      <c r="A11" t="s">
        <v>9</v>
      </c>
      <c r="J11" s="11"/>
      <c r="X11" s="3"/>
    </row>
    <row r="12" spans="1:24" x14ac:dyDescent="0.3">
      <c r="J12" s="11"/>
      <c r="X12" s="3"/>
    </row>
    <row r="13" spans="1:24" ht="18" customHeight="1" x14ac:dyDescent="0.3">
      <c r="B13" s="6" t="s">
        <v>10</v>
      </c>
      <c r="C13" s="6" t="s">
        <v>5</v>
      </c>
      <c r="D13" s="6" t="s">
        <v>6</v>
      </c>
      <c r="E13" s="6" t="s">
        <v>7</v>
      </c>
      <c r="F13" s="6" t="s">
        <v>5</v>
      </c>
      <c r="G13" s="6" t="s">
        <v>6</v>
      </c>
      <c r="H13" s="6" t="s">
        <v>7</v>
      </c>
      <c r="I13" s="6" t="s">
        <v>15</v>
      </c>
      <c r="J13" s="11"/>
      <c r="X13" s="3"/>
    </row>
    <row r="14" spans="1:24" x14ac:dyDescent="0.3">
      <c r="B14" t="s">
        <v>0</v>
      </c>
      <c r="C14">
        <v>0.33239999999999997</v>
      </c>
      <c r="D14" s="2">
        <v>0.34449999999999997</v>
      </c>
      <c r="E14" s="2">
        <v>0.32350000000000001</v>
      </c>
      <c r="F14">
        <v>0.82530000000000003</v>
      </c>
      <c r="G14">
        <v>0.75939999999999996</v>
      </c>
      <c r="H14">
        <v>1.3413999999999999</v>
      </c>
      <c r="I14" s="3">
        <f>AVERAGE(C14:H14)</f>
        <v>0.65441666666666665</v>
      </c>
      <c r="J14" s="11">
        <f>(I14/$I$19)</f>
        <v>0.13931910515017651</v>
      </c>
      <c r="X14" s="3"/>
    </row>
    <row r="15" spans="1:24" x14ac:dyDescent="0.3">
      <c r="B15" t="s">
        <v>1</v>
      </c>
      <c r="C15">
        <v>1.0383</v>
      </c>
      <c r="D15" s="2">
        <v>1.0789</v>
      </c>
      <c r="E15" s="2">
        <v>1.0068999999999999</v>
      </c>
      <c r="F15">
        <v>1.3201000000000001</v>
      </c>
      <c r="G15">
        <v>2.0150999999999999</v>
      </c>
      <c r="H15">
        <v>1.0337000000000001</v>
      </c>
      <c r="I15" s="3">
        <f t="shared" ref="I15:I19" si="3">AVERAGE(C15:H15)</f>
        <v>1.2488333333333335</v>
      </c>
      <c r="J15" s="11">
        <f t="shared" ref="J15:J18" si="4">(I15/$I$19)</f>
        <v>0.26586477903738004</v>
      </c>
    </row>
    <row r="16" spans="1:24" x14ac:dyDescent="0.3">
      <c r="B16" t="s">
        <v>2</v>
      </c>
      <c r="C16" s="3">
        <v>0.79500000000000004</v>
      </c>
      <c r="D16" s="2">
        <v>0.95960000000000001</v>
      </c>
      <c r="E16" s="2">
        <v>0.66679999999999995</v>
      </c>
      <c r="F16">
        <v>1.7117</v>
      </c>
      <c r="G16">
        <v>1.2806999999999999</v>
      </c>
      <c r="H16">
        <v>1.7483</v>
      </c>
      <c r="I16" s="3">
        <f t="shared" si="3"/>
        <v>1.1936833333333334</v>
      </c>
      <c r="J16" s="11">
        <f t="shared" si="4"/>
        <v>0.25412386680149734</v>
      </c>
    </row>
    <row r="17" spans="2:17" x14ac:dyDescent="0.3">
      <c r="B17" t="s">
        <v>3</v>
      </c>
      <c r="C17">
        <v>1.1506000000000001</v>
      </c>
      <c r="D17" s="2">
        <v>1.1953</v>
      </c>
      <c r="E17" s="2">
        <v>1.1436999999999999</v>
      </c>
      <c r="F17">
        <v>0.60629999999999995</v>
      </c>
      <c r="G17">
        <v>0.36449999999999999</v>
      </c>
      <c r="H17">
        <v>0.61919999999999997</v>
      </c>
      <c r="I17" s="3">
        <f t="shared" si="3"/>
        <v>0.84660000000000002</v>
      </c>
      <c r="J17" s="11">
        <f t="shared" si="4"/>
        <v>0.18023311512054924</v>
      </c>
    </row>
    <row r="18" spans="2:17" x14ac:dyDescent="0.3">
      <c r="B18" s="1" t="s">
        <v>4</v>
      </c>
      <c r="C18">
        <v>1.2001999999999999</v>
      </c>
      <c r="D18" s="2">
        <v>1.0880000000000001</v>
      </c>
      <c r="E18" s="2">
        <v>1.5386</v>
      </c>
      <c r="F18">
        <v>0.25569999999999998</v>
      </c>
      <c r="G18">
        <v>0.25659999999999999</v>
      </c>
      <c r="H18">
        <v>0.1832</v>
      </c>
      <c r="I18" s="3">
        <f t="shared" si="3"/>
        <v>0.75371666666666659</v>
      </c>
      <c r="J18" s="11">
        <f t="shared" si="4"/>
        <v>0.16045913389039684</v>
      </c>
    </row>
    <row r="19" spans="2:17" x14ac:dyDescent="0.3">
      <c r="B19" s="12" t="s">
        <v>11</v>
      </c>
      <c r="C19" s="13">
        <f>SUM(C14:C18)</f>
        <v>4.5164999999999997</v>
      </c>
      <c r="D19" s="13">
        <f t="shared" ref="D19:H19" si="5">SUM(D14:D18)</f>
        <v>4.6662999999999997</v>
      </c>
      <c r="E19" s="14">
        <f t="shared" si="5"/>
        <v>4.6795</v>
      </c>
      <c r="F19" s="13">
        <f t="shared" si="5"/>
        <v>4.7191000000000001</v>
      </c>
      <c r="G19" s="13">
        <f t="shared" si="5"/>
        <v>4.6762999999999986</v>
      </c>
      <c r="H19" s="13">
        <f t="shared" si="5"/>
        <v>4.9258000000000006</v>
      </c>
      <c r="I19" s="13">
        <f t="shared" si="3"/>
        <v>4.6972500000000004</v>
      </c>
      <c r="J19" s="15"/>
      <c r="L19" s="6"/>
      <c r="M19" s="6"/>
      <c r="N19" s="6"/>
      <c r="O19" s="6"/>
      <c r="P19" s="6"/>
      <c r="Q19" s="6"/>
    </row>
    <row r="20" spans="2:17" x14ac:dyDescent="0.3">
      <c r="J20" s="11"/>
    </row>
    <row r="21" spans="2:17" x14ac:dyDescent="0.3">
      <c r="B21" s="6" t="s">
        <v>13</v>
      </c>
      <c r="C21" s="6" t="s">
        <v>5</v>
      </c>
      <c r="D21" s="6" t="s">
        <v>6</v>
      </c>
      <c r="E21" s="6" t="s">
        <v>7</v>
      </c>
      <c r="F21" s="6" t="s">
        <v>5</v>
      </c>
      <c r="G21" s="6" t="s">
        <v>6</v>
      </c>
      <c r="H21" s="6" t="s">
        <v>7</v>
      </c>
      <c r="I21" s="6" t="s">
        <v>15</v>
      </c>
      <c r="J21" s="11"/>
    </row>
    <row r="22" spans="2:17" x14ac:dyDescent="0.3">
      <c r="B22" t="s">
        <v>0</v>
      </c>
      <c r="C22">
        <v>0.24429999999999999</v>
      </c>
      <c r="D22">
        <v>0.26469999999999999</v>
      </c>
      <c r="E22">
        <v>0.2326</v>
      </c>
      <c r="F22">
        <v>0.75980000000000003</v>
      </c>
      <c r="G22" s="3">
        <v>0.84</v>
      </c>
      <c r="H22" s="3">
        <v>0.49569999999999997</v>
      </c>
      <c r="I22" s="3">
        <f>AVERAGE(C22:H22)</f>
        <v>0.47284999999999999</v>
      </c>
      <c r="J22" s="11">
        <f>(I22/$I$27)</f>
        <v>0.10064135763492277</v>
      </c>
    </row>
    <row r="23" spans="2:17" x14ac:dyDescent="0.3">
      <c r="B23" t="s">
        <v>1</v>
      </c>
      <c r="C23">
        <v>0.81730000000000003</v>
      </c>
      <c r="D23">
        <v>0.73380000000000001</v>
      </c>
      <c r="E23">
        <v>0.77029999999999998</v>
      </c>
      <c r="F23">
        <v>0.9718</v>
      </c>
      <c r="G23" s="3">
        <v>0.92530000000000001</v>
      </c>
      <c r="H23" s="3">
        <v>0.92800000000000005</v>
      </c>
      <c r="I23" s="3">
        <f t="shared" ref="I23:I27" si="6">AVERAGE(C23:H23)</f>
        <v>0.8577499999999999</v>
      </c>
      <c r="J23" s="11">
        <f t="shared" ref="J23:J25" si="7">(I23/$I$27)</f>
        <v>0.18256344403374219</v>
      </c>
    </row>
    <row r="24" spans="2:17" x14ac:dyDescent="0.3">
      <c r="B24" t="s">
        <v>2</v>
      </c>
      <c r="C24">
        <v>0.93420000000000003</v>
      </c>
      <c r="D24">
        <v>1.1186</v>
      </c>
      <c r="E24">
        <v>0.86419999999999997</v>
      </c>
      <c r="F24">
        <v>1.5613999999999999</v>
      </c>
      <c r="G24" s="3">
        <v>1.6853</v>
      </c>
      <c r="H24" s="3">
        <v>2.0091999999999999</v>
      </c>
      <c r="I24" s="3">
        <f t="shared" si="6"/>
        <v>1.3621499999999997</v>
      </c>
      <c r="J24" s="11">
        <f t="shared" si="7"/>
        <v>0.28991990124227562</v>
      </c>
    </row>
    <row r="25" spans="2:17" x14ac:dyDescent="0.3">
      <c r="B25" t="s">
        <v>3</v>
      </c>
      <c r="C25">
        <v>1.0775999999999999</v>
      </c>
      <c r="D25">
        <v>0.9798</v>
      </c>
      <c r="E25">
        <v>1.2002999999999999</v>
      </c>
      <c r="F25">
        <v>1.2641</v>
      </c>
      <c r="G25" s="3">
        <v>0.85809999999999997</v>
      </c>
      <c r="H25" s="3">
        <v>1.1379999999999999</v>
      </c>
      <c r="I25" s="3">
        <f t="shared" si="6"/>
        <v>1.0863166666666666</v>
      </c>
      <c r="J25" s="11">
        <f t="shared" si="7"/>
        <v>0.23121155578889116</v>
      </c>
    </row>
    <row r="26" spans="2:17" x14ac:dyDescent="0.3">
      <c r="B26" s="16" t="s">
        <v>4</v>
      </c>
      <c r="C26" s="18">
        <v>1.6419999999999999</v>
      </c>
      <c r="D26" s="18">
        <v>1.5263</v>
      </c>
      <c r="E26" s="17">
        <v>1.6612</v>
      </c>
      <c r="F26" s="18">
        <v>0.1116</v>
      </c>
      <c r="G26" s="18">
        <v>0.44700000000000001</v>
      </c>
      <c r="H26" s="18">
        <v>0.12770000000000001</v>
      </c>
      <c r="I26" s="18">
        <f t="shared" si="6"/>
        <v>0.9192999999999999</v>
      </c>
      <c r="J26" s="19">
        <f>(I26/$I$27)</f>
        <v>0.19566374130016811</v>
      </c>
    </row>
    <row r="27" spans="2:17" x14ac:dyDescent="0.3">
      <c r="B27" s="12" t="s">
        <v>11</v>
      </c>
      <c r="C27" s="13">
        <f>SUM(C22:C26)</f>
        <v>4.7153999999999998</v>
      </c>
      <c r="D27" s="13">
        <f t="shared" ref="D27:H27" si="8">SUM(D22:D26)</f>
        <v>4.6231999999999998</v>
      </c>
      <c r="E27" s="14">
        <f t="shared" si="8"/>
        <v>4.7286000000000001</v>
      </c>
      <c r="F27" s="13">
        <f t="shared" si="8"/>
        <v>4.6687000000000003</v>
      </c>
      <c r="G27" s="13">
        <f t="shared" si="8"/>
        <v>4.7557</v>
      </c>
      <c r="H27" s="13">
        <f t="shared" si="8"/>
        <v>4.6985999999999999</v>
      </c>
      <c r="I27" s="13">
        <f t="shared" si="6"/>
        <v>4.6983666666666668</v>
      </c>
      <c r="J27" s="15"/>
    </row>
    <row r="28" spans="2:17" x14ac:dyDescent="0.3">
      <c r="J28" s="11"/>
    </row>
    <row r="29" spans="2:17" x14ac:dyDescent="0.3">
      <c r="B29" s="6" t="s">
        <v>14</v>
      </c>
      <c r="C29" s="6" t="s">
        <v>5</v>
      </c>
      <c r="D29" s="6" t="s">
        <v>6</v>
      </c>
      <c r="E29" s="6" t="s">
        <v>7</v>
      </c>
      <c r="F29" s="6" t="s">
        <v>5</v>
      </c>
      <c r="G29" s="6" t="s">
        <v>6</v>
      </c>
      <c r="H29" s="6" t="s">
        <v>7</v>
      </c>
      <c r="I29" s="6" t="s">
        <v>15</v>
      </c>
      <c r="J29" s="11"/>
    </row>
    <row r="30" spans="2:17" x14ac:dyDescent="0.3">
      <c r="B30" t="s">
        <v>0</v>
      </c>
      <c r="C30">
        <v>0.24579999999999999</v>
      </c>
      <c r="D30">
        <v>0.23849999999999999</v>
      </c>
      <c r="E30" s="3">
        <v>0.248</v>
      </c>
      <c r="F30">
        <v>0.79920000000000002</v>
      </c>
      <c r="G30">
        <v>0.66139999999999999</v>
      </c>
      <c r="H30">
        <v>0.94010000000000005</v>
      </c>
      <c r="I30" s="3">
        <f>AVERAGE(C30:H30)</f>
        <v>0.52216666666666667</v>
      </c>
      <c r="J30" s="11">
        <f>(I30/$I$35)</f>
        <v>0.11014083120645166</v>
      </c>
    </row>
    <row r="31" spans="2:17" x14ac:dyDescent="0.3">
      <c r="B31" t="s">
        <v>1</v>
      </c>
      <c r="C31">
        <v>0.58069999999999999</v>
      </c>
      <c r="D31">
        <v>0.58650000000000002</v>
      </c>
      <c r="E31">
        <v>0.61480000000000001</v>
      </c>
      <c r="F31">
        <v>0.7238</v>
      </c>
      <c r="G31">
        <v>0.89880000000000004</v>
      </c>
      <c r="H31">
        <v>0.85740000000000005</v>
      </c>
      <c r="I31" s="3">
        <f t="shared" ref="I31:I35" si="9">AVERAGE(C31:H31)</f>
        <v>0.71033333333333326</v>
      </c>
      <c r="J31" s="11">
        <f t="shared" ref="J31:J34" si="10">(I31/$I$35)</f>
        <v>0.14983090411806477</v>
      </c>
    </row>
    <row r="32" spans="2:17" x14ac:dyDescent="0.3">
      <c r="B32" t="s">
        <v>2</v>
      </c>
      <c r="C32">
        <v>1.6214999999999999</v>
      </c>
      <c r="D32">
        <v>1.5459000000000001</v>
      </c>
      <c r="E32">
        <v>1.1701999999999999</v>
      </c>
      <c r="F32">
        <v>1.6305000000000001</v>
      </c>
      <c r="G32">
        <v>2.1604999999999999</v>
      </c>
      <c r="H32">
        <v>1.7096</v>
      </c>
      <c r="I32" s="3">
        <f t="shared" si="9"/>
        <v>1.6396999999999997</v>
      </c>
      <c r="J32" s="11">
        <f t="shared" si="10"/>
        <v>0.34586259992828361</v>
      </c>
    </row>
    <row r="33" spans="2:10" x14ac:dyDescent="0.3">
      <c r="B33" t="s">
        <v>3</v>
      </c>
      <c r="C33">
        <v>0.92659999999999998</v>
      </c>
      <c r="D33">
        <v>1.0764</v>
      </c>
      <c r="E33">
        <v>0.93089999999999995</v>
      </c>
      <c r="F33">
        <v>1.1979</v>
      </c>
      <c r="G33">
        <v>0.8992</v>
      </c>
      <c r="H33">
        <v>1.0125</v>
      </c>
      <c r="I33" s="3">
        <f t="shared" si="9"/>
        <v>1.0072500000000002</v>
      </c>
      <c r="J33" s="11">
        <f t="shared" si="10"/>
        <v>0.21245965955831175</v>
      </c>
    </row>
    <row r="34" spans="2:10" x14ac:dyDescent="0.3">
      <c r="B34" s="12" t="s">
        <v>4</v>
      </c>
      <c r="C34" s="13">
        <v>1.3408</v>
      </c>
      <c r="D34" s="13">
        <v>1.2952999999999999</v>
      </c>
      <c r="E34" s="14">
        <v>1.6516</v>
      </c>
      <c r="F34" s="13">
        <v>0.34250000000000003</v>
      </c>
      <c r="G34" s="13">
        <v>0.13189999999999999</v>
      </c>
      <c r="H34" s="13">
        <v>0.40660000000000002</v>
      </c>
      <c r="I34" s="13">
        <f t="shared" si="9"/>
        <v>0.86145000000000005</v>
      </c>
      <c r="J34" s="15">
        <f t="shared" si="10"/>
        <v>0.18170600518888819</v>
      </c>
    </row>
    <row r="35" spans="2:10" x14ac:dyDescent="0.3">
      <c r="B35" s="1" t="s">
        <v>11</v>
      </c>
      <c r="C35">
        <f>SUM(C30:C34)</f>
        <v>4.7153999999999998</v>
      </c>
      <c r="D35">
        <f t="shared" ref="D35:H35" si="11">SUM(D30:D34)</f>
        <v>4.7425999999999995</v>
      </c>
      <c r="E35">
        <f t="shared" si="11"/>
        <v>4.6154999999999999</v>
      </c>
      <c r="F35">
        <f t="shared" si="11"/>
        <v>4.6939000000000002</v>
      </c>
      <c r="G35">
        <f t="shared" si="11"/>
        <v>4.7517999999999994</v>
      </c>
      <c r="H35">
        <f t="shared" si="11"/>
        <v>4.9262000000000006</v>
      </c>
      <c r="I35" s="3">
        <f t="shared" si="9"/>
        <v>4.7408999999999999</v>
      </c>
    </row>
    <row r="37" spans="2:10" ht="15" thickBot="1" x14ac:dyDescent="0.35">
      <c r="B37" s="52"/>
      <c r="C37" s="52"/>
      <c r="D37" s="52"/>
      <c r="E37" s="52"/>
      <c r="F37" s="52"/>
    </row>
    <row r="38" spans="2:10" x14ac:dyDescent="0.3">
      <c r="B38" s="17"/>
      <c r="C38" s="81" t="s">
        <v>29</v>
      </c>
      <c r="D38" s="81"/>
      <c r="E38" s="81"/>
      <c r="F38" s="81"/>
      <c r="J38" s="17"/>
    </row>
    <row r="39" spans="2:10" ht="26.4" customHeight="1" x14ac:dyDescent="0.3">
      <c r="B39" s="54" t="s">
        <v>25</v>
      </c>
      <c r="C39" s="54" t="s">
        <v>30</v>
      </c>
      <c r="D39" s="54" t="s">
        <v>33</v>
      </c>
      <c r="E39" s="54" t="s">
        <v>31</v>
      </c>
      <c r="F39" s="54" t="s">
        <v>32</v>
      </c>
      <c r="G39" s="20"/>
    </row>
    <row r="40" spans="2:10" x14ac:dyDescent="0.3">
      <c r="B40" s="51" t="s">
        <v>28</v>
      </c>
      <c r="C40" s="22">
        <v>0.38474511143369489</v>
      </c>
      <c r="D40" s="22">
        <v>0.13931910515017651</v>
      </c>
      <c r="E40" s="22">
        <v>0.10064135763492277</v>
      </c>
      <c r="F40" s="22">
        <v>0.11014083120645166</v>
      </c>
    </row>
    <row r="41" spans="2:10" x14ac:dyDescent="0.3">
      <c r="B41" s="51" t="s">
        <v>1</v>
      </c>
      <c r="C41" s="22">
        <v>0.26661187487547328</v>
      </c>
      <c r="D41" s="22">
        <v>0.26586477903738004</v>
      </c>
      <c r="E41" s="22">
        <v>0.18256344403374219</v>
      </c>
      <c r="F41" s="22">
        <v>0.14983090411806477</v>
      </c>
    </row>
    <row r="42" spans="2:10" x14ac:dyDescent="0.3">
      <c r="B42" s="51" t="s">
        <v>2</v>
      </c>
      <c r="C42" s="22">
        <v>0.13020522016337918</v>
      </c>
      <c r="D42" s="22">
        <v>0.25412386680149734</v>
      </c>
      <c r="E42" s="22">
        <v>0.28991990124227562</v>
      </c>
      <c r="F42" s="22">
        <v>0.34586259992828361</v>
      </c>
    </row>
    <row r="43" spans="2:10" x14ac:dyDescent="0.3">
      <c r="B43" s="51" t="s">
        <v>3</v>
      </c>
      <c r="C43" s="22">
        <v>0.13226169128739365</v>
      </c>
      <c r="D43" s="22">
        <v>0.18023311512054924</v>
      </c>
      <c r="E43" s="22">
        <v>0.23121155578889116</v>
      </c>
      <c r="F43" s="22">
        <v>0.21245965955831175</v>
      </c>
    </row>
    <row r="44" spans="2:10" ht="15" thickBot="1" x14ac:dyDescent="0.35">
      <c r="B44" s="53" t="s">
        <v>4</v>
      </c>
      <c r="C44" s="23">
        <v>8.6176102240059227E-2</v>
      </c>
      <c r="D44" s="23">
        <v>0.16045913389039684</v>
      </c>
      <c r="E44" s="23">
        <v>0.19566374130016811</v>
      </c>
      <c r="F44" s="23">
        <v>0.18170600518888819</v>
      </c>
    </row>
    <row r="45" spans="2:10" x14ac:dyDescent="0.3">
      <c r="C45" s="21"/>
      <c r="D45" s="21"/>
      <c r="E45" s="21"/>
      <c r="F45" s="21"/>
    </row>
  </sheetData>
  <mergeCells count="1">
    <mergeCell ref="C38:F38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7251-B94F-46F9-8620-358F3DBB72A7}">
  <dimension ref="B4:J15"/>
  <sheetViews>
    <sheetView workbookViewId="0">
      <selection activeCell="G21" sqref="G21"/>
    </sheetView>
  </sheetViews>
  <sheetFormatPr defaultRowHeight="14.4" x14ac:dyDescent="0.3"/>
  <cols>
    <col min="2" max="2" width="8.88671875" style="69"/>
    <col min="3" max="7" width="11" style="69" customWidth="1"/>
    <col min="8" max="8" width="8.109375" style="69" customWidth="1"/>
  </cols>
  <sheetData>
    <row r="4" spans="2:10" ht="28.8" x14ac:dyDescent="0.3">
      <c r="B4" s="6"/>
      <c r="C4" s="6" t="s">
        <v>57</v>
      </c>
      <c r="D4" s="6" t="s">
        <v>50</v>
      </c>
      <c r="E4" s="6" t="s">
        <v>11</v>
      </c>
      <c r="F4" s="6" t="s">
        <v>59</v>
      </c>
      <c r="G4" s="6" t="s">
        <v>44</v>
      </c>
      <c r="H4" s="6" t="s">
        <v>27</v>
      </c>
    </row>
    <row r="5" spans="2:10" x14ac:dyDescent="0.3">
      <c r="B5" s="69">
        <v>3</v>
      </c>
      <c r="C5" s="69">
        <v>37.869100000000003</v>
      </c>
      <c r="D5" s="70">
        <v>1.0330999999999999</v>
      </c>
      <c r="E5" s="69">
        <v>38.0595</v>
      </c>
      <c r="F5" s="69">
        <v>38.061500000000002</v>
      </c>
      <c r="G5" s="69">
        <f>F5-C5</f>
        <v>0.19239999999999924</v>
      </c>
      <c r="H5" s="71">
        <f>100/D5*G5</f>
        <v>18.623560158745452</v>
      </c>
    </row>
    <row r="6" spans="2:10" x14ac:dyDescent="0.3">
      <c r="B6" s="69">
        <v>4</v>
      </c>
      <c r="C6" s="69">
        <v>36.724899999999998</v>
      </c>
      <c r="D6" s="70">
        <v>1.073</v>
      </c>
      <c r="E6" s="69">
        <v>36.912100000000002</v>
      </c>
      <c r="F6" s="69">
        <v>36.912799999999997</v>
      </c>
      <c r="G6" s="69">
        <f t="shared" ref="G6:G7" si="0">F6-C6</f>
        <v>0.18789999999999907</v>
      </c>
      <c r="H6" s="71">
        <f>100/D6*G6</f>
        <v>17.511649580615011</v>
      </c>
    </row>
    <row r="7" spans="2:10" x14ac:dyDescent="0.3">
      <c r="B7" s="69">
        <v>5</v>
      </c>
      <c r="C7" s="69">
        <v>36.972700000000003</v>
      </c>
      <c r="D7" s="70">
        <v>1.0485</v>
      </c>
      <c r="E7" s="69">
        <v>37.162399999999998</v>
      </c>
      <c r="F7" s="69">
        <v>37.163400000000003</v>
      </c>
      <c r="G7" s="69">
        <f t="shared" si="0"/>
        <v>0.19069999999999965</v>
      </c>
      <c r="H7" s="71">
        <f>100/D7*G7</f>
        <v>18.187887458273693</v>
      </c>
    </row>
    <row r="8" spans="2:10" x14ac:dyDescent="0.3">
      <c r="D8" s="70"/>
      <c r="H8" s="71"/>
    </row>
    <row r="9" spans="2:10" x14ac:dyDescent="0.3">
      <c r="B9" s="69">
        <v>6</v>
      </c>
      <c r="C9" s="69">
        <v>38.8157</v>
      </c>
      <c r="D9" s="70">
        <v>1.0190999999999999</v>
      </c>
      <c r="E9" s="69">
        <v>38.007899999999999</v>
      </c>
      <c r="F9" s="69">
        <v>38.008200000000002</v>
      </c>
      <c r="G9" s="69">
        <f>F9-C9</f>
        <v>-0.80749999999999744</v>
      </c>
      <c r="H9" s="71"/>
    </row>
    <row r="10" spans="2:10" x14ac:dyDescent="0.3">
      <c r="B10" s="69">
        <v>7</v>
      </c>
      <c r="C10" s="69">
        <v>37.753100000000003</v>
      </c>
      <c r="D10" s="70">
        <v>1.0169999999999999</v>
      </c>
      <c r="E10" s="69">
        <v>37.931600000000003</v>
      </c>
      <c r="F10" s="69">
        <v>37.932299999999998</v>
      </c>
      <c r="G10" s="69">
        <f t="shared" ref="G10:G11" si="1">F10-C10</f>
        <v>0.17919999999999447</v>
      </c>
      <c r="H10" s="71">
        <f>100/D10*G10</f>
        <v>17.620452310717258</v>
      </c>
    </row>
    <row r="11" spans="2:10" x14ac:dyDescent="0.3">
      <c r="B11" s="69">
        <v>10</v>
      </c>
      <c r="C11" s="69">
        <v>35.657800000000002</v>
      </c>
      <c r="D11" s="70">
        <v>1.0367999999999999</v>
      </c>
      <c r="E11" s="69">
        <v>35.850099999999998</v>
      </c>
      <c r="F11" s="69">
        <v>35.8504</v>
      </c>
      <c r="G11" s="69">
        <f t="shared" si="1"/>
        <v>0.19259999999999877</v>
      </c>
      <c r="H11" s="71">
        <f>100/D11*G11</f>
        <v>18.576388888888772</v>
      </c>
      <c r="J11" s="43">
        <f>AVERAGE(H5,H7,H6,H11,H10,H13,H14,H15)</f>
        <v>17.901320919569692</v>
      </c>
    </row>
    <row r="12" spans="2:10" x14ac:dyDescent="0.3">
      <c r="D12" s="70"/>
      <c r="H12" s="71"/>
    </row>
    <row r="13" spans="2:10" x14ac:dyDescent="0.3">
      <c r="B13" s="69">
        <v>11</v>
      </c>
      <c r="C13" s="70">
        <v>39.378999999999998</v>
      </c>
      <c r="D13" s="70">
        <v>1.1052</v>
      </c>
      <c r="E13" s="69">
        <v>39.574599999999997</v>
      </c>
      <c r="F13" s="69">
        <v>39.5745</v>
      </c>
      <c r="G13" s="70">
        <f>F13-C13</f>
        <v>0.19550000000000267</v>
      </c>
      <c r="H13" s="71">
        <f>100/D13*G13</f>
        <v>17.689106044155146</v>
      </c>
    </row>
    <row r="14" spans="2:10" x14ac:dyDescent="0.3">
      <c r="B14" s="69">
        <v>13</v>
      </c>
      <c r="C14" s="69">
        <v>35.672400000000003</v>
      </c>
      <c r="D14" s="70">
        <v>1.1249</v>
      </c>
      <c r="E14" s="69">
        <v>35.8703</v>
      </c>
      <c r="F14" s="69">
        <v>35.870600000000003</v>
      </c>
      <c r="G14" s="70">
        <f t="shared" ref="G14:G15" si="2">F14-C14</f>
        <v>0.19819999999999993</v>
      </c>
      <c r="H14" s="71">
        <f>100/D14*G14</f>
        <v>17.619343941683699</v>
      </c>
    </row>
    <row r="15" spans="2:10" x14ac:dyDescent="0.3">
      <c r="B15" s="69">
        <v>25</v>
      </c>
      <c r="C15" s="69">
        <v>28.5137</v>
      </c>
      <c r="D15" s="70">
        <v>1.0482</v>
      </c>
      <c r="E15" s="69">
        <v>28.695399999999999</v>
      </c>
      <c r="F15" s="69">
        <v>28.695900000000002</v>
      </c>
      <c r="G15" s="70">
        <f t="shared" si="2"/>
        <v>0.18220000000000169</v>
      </c>
      <c r="H15" s="71">
        <f>100/D15*G15</f>
        <v>17.382178973478506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C278-5FC8-4FC2-83B6-4C6E997341AA}">
  <dimension ref="A2:X52"/>
  <sheetViews>
    <sheetView showGridLines="0" tabSelected="1" zoomScale="80" zoomScaleNormal="80" workbookViewId="0">
      <selection activeCell="U30" sqref="U30"/>
    </sheetView>
  </sheetViews>
  <sheetFormatPr defaultRowHeight="14.4" x14ac:dyDescent="0.3"/>
  <cols>
    <col min="1" max="1" width="8.88671875" style="8"/>
    <col min="2" max="2" width="12.21875" customWidth="1"/>
    <col min="3" max="3" width="12.6640625" customWidth="1"/>
    <col min="4" max="4" width="23.88671875" style="114" customWidth="1"/>
    <col min="5" max="5" width="13.33203125" style="5" customWidth="1"/>
    <col min="6" max="6" width="13.33203125" customWidth="1"/>
    <col min="7" max="7" width="14.21875" customWidth="1"/>
    <col min="8" max="8" width="10.6640625" customWidth="1"/>
    <col min="11" max="11" width="9.5546875" bestFit="1" customWidth="1"/>
    <col min="15" max="15" width="11.109375" customWidth="1"/>
    <col min="16" max="17" width="14.21875" customWidth="1"/>
    <col min="18" max="20" width="11.6640625" customWidth="1"/>
  </cols>
  <sheetData>
    <row r="2" spans="1:24" x14ac:dyDescent="0.3">
      <c r="B2" s="30" t="s">
        <v>46</v>
      </c>
      <c r="U2" s="8"/>
      <c r="V2" s="5"/>
    </row>
    <row r="3" spans="1:24" ht="29.4" thickBot="1" x14ac:dyDescent="0.35">
      <c r="A3" s="99"/>
      <c r="C3" s="52"/>
      <c r="D3" s="115"/>
      <c r="E3" s="99" t="s">
        <v>57</v>
      </c>
      <c r="F3" s="99" t="s">
        <v>50</v>
      </c>
      <c r="G3" s="99" t="s">
        <v>11</v>
      </c>
      <c r="H3" s="99" t="s">
        <v>59</v>
      </c>
      <c r="I3" s="99" t="s">
        <v>44</v>
      </c>
      <c r="J3" s="99" t="s">
        <v>27</v>
      </c>
      <c r="K3" s="52"/>
      <c r="O3" s="8" t="s">
        <v>49</v>
      </c>
      <c r="P3" s="8" t="s">
        <v>50</v>
      </c>
      <c r="Q3" s="8" t="s">
        <v>51</v>
      </c>
      <c r="T3" s="108"/>
      <c r="U3" s="33"/>
      <c r="V3" s="55"/>
      <c r="W3" s="108"/>
      <c r="X3" s="17"/>
    </row>
    <row r="4" spans="1:24" ht="14.4" customHeight="1" x14ac:dyDescent="0.3">
      <c r="A4" s="25">
        <v>2</v>
      </c>
      <c r="B4" s="106" t="s">
        <v>42</v>
      </c>
      <c r="C4" s="24" t="s">
        <v>34</v>
      </c>
      <c r="D4" s="112" t="s">
        <v>141</v>
      </c>
      <c r="E4" s="26">
        <v>38.923000000000002</v>
      </c>
      <c r="F4" s="24">
        <v>1.0774999999999999</v>
      </c>
      <c r="G4" s="27">
        <f>E4+F4</f>
        <v>40.000500000000002</v>
      </c>
      <c r="H4" s="24">
        <v>39.121299999999998</v>
      </c>
      <c r="I4" s="27">
        <f>H4-E4</f>
        <v>0.19829999999999615</v>
      </c>
      <c r="J4" s="24">
        <f>100/F4*I4</f>
        <v>18.403712296983404</v>
      </c>
      <c r="K4" s="77" t="s">
        <v>48</v>
      </c>
      <c r="N4" s="107" t="s">
        <v>42</v>
      </c>
      <c r="O4" s="40" t="s">
        <v>34</v>
      </c>
      <c r="P4" s="94" t="s">
        <v>48</v>
      </c>
      <c r="Q4" s="94">
        <v>14.561054100692749</v>
      </c>
      <c r="R4" s="17"/>
      <c r="T4" s="29"/>
      <c r="U4" s="8"/>
      <c r="V4" s="85" t="s">
        <v>63</v>
      </c>
      <c r="W4" s="85"/>
      <c r="X4" s="17"/>
    </row>
    <row r="5" spans="1:24" x14ac:dyDescent="0.3">
      <c r="A5" s="38" t="s">
        <v>124</v>
      </c>
      <c r="B5" s="83"/>
      <c r="C5" s="24" t="s">
        <v>36</v>
      </c>
      <c r="D5" s="112" t="s">
        <v>142</v>
      </c>
      <c r="E5" s="38" t="s">
        <v>124</v>
      </c>
      <c r="F5" s="38" t="s">
        <v>124</v>
      </c>
      <c r="G5" s="38" t="s">
        <v>124</v>
      </c>
      <c r="H5" s="38" t="s">
        <v>124</v>
      </c>
      <c r="I5" s="38" t="s">
        <v>124</v>
      </c>
      <c r="J5" s="38" t="s">
        <v>124</v>
      </c>
      <c r="K5" s="77"/>
      <c r="N5" s="79"/>
      <c r="O5" s="37" t="s">
        <v>36</v>
      </c>
      <c r="P5" s="91"/>
      <c r="Q5" s="91"/>
      <c r="R5" s="17"/>
      <c r="T5" s="28" t="s">
        <v>66</v>
      </c>
      <c r="U5" s="8" t="s">
        <v>64</v>
      </c>
      <c r="V5" s="74" t="s">
        <v>50</v>
      </c>
      <c r="W5" s="74" t="s">
        <v>51</v>
      </c>
    </row>
    <row r="6" spans="1:24" x14ac:dyDescent="0.3">
      <c r="A6" s="25">
        <v>9</v>
      </c>
      <c r="B6" s="83"/>
      <c r="C6" s="24" t="s">
        <v>35</v>
      </c>
      <c r="D6" s="112" t="s">
        <v>143</v>
      </c>
      <c r="E6" s="26">
        <v>37.802700000000002</v>
      </c>
      <c r="F6" s="24">
        <v>1.0007999999999999</v>
      </c>
      <c r="G6" s="27">
        <f>E6+F6</f>
        <v>38.8035</v>
      </c>
      <c r="H6" s="24">
        <v>37.978900000000003</v>
      </c>
      <c r="I6" s="27">
        <f>H6-E6</f>
        <v>0.17620000000000147</v>
      </c>
      <c r="J6" s="24">
        <f>100/F6*I6</f>
        <v>17.605915267785917</v>
      </c>
      <c r="K6" s="77" t="s">
        <v>48</v>
      </c>
      <c r="N6" s="79"/>
      <c r="O6" s="38" t="s">
        <v>35</v>
      </c>
      <c r="P6" s="90" t="s">
        <v>48</v>
      </c>
      <c r="Q6" s="90">
        <v>14.349989143514886</v>
      </c>
      <c r="R6" s="17"/>
      <c r="T6" s="88" t="s">
        <v>65</v>
      </c>
      <c r="U6" s="45" t="s">
        <v>45</v>
      </c>
      <c r="V6" s="48" t="s">
        <v>48</v>
      </c>
      <c r="W6" s="48">
        <v>14.561054100692749</v>
      </c>
    </row>
    <row r="7" spans="1:24" x14ac:dyDescent="0.3">
      <c r="A7" s="38" t="s">
        <v>124</v>
      </c>
      <c r="B7" s="83"/>
      <c r="C7" s="24" t="s">
        <v>37</v>
      </c>
      <c r="D7" s="112" t="s">
        <v>144</v>
      </c>
      <c r="E7" s="38" t="s">
        <v>124</v>
      </c>
      <c r="F7" s="38" t="s">
        <v>124</v>
      </c>
      <c r="G7" s="38" t="s">
        <v>124</v>
      </c>
      <c r="H7" s="38" t="s">
        <v>124</v>
      </c>
      <c r="I7" s="38" t="s">
        <v>124</v>
      </c>
      <c r="J7" s="38" t="s">
        <v>124</v>
      </c>
      <c r="K7" s="17"/>
      <c r="N7" s="79"/>
      <c r="O7" s="37" t="s">
        <v>37</v>
      </c>
      <c r="P7" s="91"/>
      <c r="Q7" s="91"/>
      <c r="R7" s="17"/>
      <c r="T7" s="88"/>
      <c r="U7" s="48" t="s">
        <v>33</v>
      </c>
      <c r="V7" s="48" t="s">
        <v>48</v>
      </c>
      <c r="W7" s="48">
        <v>14.349989143514886</v>
      </c>
    </row>
    <row r="8" spans="1:24" x14ac:dyDescent="0.3">
      <c r="A8" s="25" t="s">
        <v>16</v>
      </c>
      <c r="B8" s="83"/>
      <c r="C8" s="24" t="s">
        <v>38</v>
      </c>
      <c r="D8" s="111" t="s">
        <v>112</v>
      </c>
      <c r="E8" s="26">
        <v>36.6783</v>
      </c>
      <c r="F8" s="27">
        <v>1.0549999999999999</v>
      </c>
      <c r="G8" s="27">
        <f t="shared" ref="G8:G19" si="0">E8+F8</f>
        <v>37.7333</v>
      </c>
      <c r="H8" s="24">
        <v>36.877899999999997</v>
      </c>
      <c r="I8" s="27">
        <f t="shared" ref="I8:I19" si="1">H8-E8</f>
        <v>0.19959999999999667</v>
      </c>
      <c r="J8" s="24">
        <f t="shared" ref="J8:J19" si="2">100/F8*I8</f>
        <v>18.919431279620536</v>
      </c>
      <c r="K8" s="93">
        <f>AVERAGE(J8:J9)</f>
        <v>15.29559141232065</v>
      </c>
      <c r="N8" s="79"/>
      <c r="O8" s="38" t="s">
        <v>38</v>
      </c>
      <c r="P8" s="90">
        <v>15.29559141232065</v>
      </c>
      <c r="Q8" s="90">
        <v>15.605533843831804</v>
      </c>
      <c r="R8" s="17"/>
      <c r="T8" s="88"/>
      <c r="U8" s="48" t="s">
        <v>61</v>
      </c>
      <c r="V8" s="48">
        <v>15.29559141232065</v>
      </c>
      <c r="W8" s="48">
        <v>15.605533843831804</v>
      </c>
    </row>
    <row r="9" spans="1:24" x14ac:dyDescent="0.3">
      <c r="A9" s="109" t="s">
        <v>21</v>
      </c>
      <c r="B9" s="83"/>
      <c r="C9" s="24" t="s">
        <v>39</v>
      </c>
      <c r="D9" s="111" t="s">
        <v>113</v>
      </c>
      <c r="E9" s="26">
        <v>31.5764</v>
      </c>
      <c r="F9" s="24">
        <v>1.2783</v>
      </c>
      <c r="G9" s="27">
        <f t="shared" si="0"/>
        <v>32.854700000000001</v>
      </c>
      <c r="H9" s="24">
        <v>31.7256</v>
      </c>
      <c r="I9" s="27">
        <f t="shared" si="1"/>
        <v>0.14920000000000044</v>
      </c>
      <c r="J9" s="24">
        <f t="shared" si="2"/>
        <v>11.671751545020767</v>
      </c>
      <c r="K9" s="93"/>
      <c r="N9" s="79"/>
      <c r="O9" s="37" t="s">
        <v>39</v>
      </c>
      <c r="P9" s="91"/>
      <c r="Q9" s="91"/>
      <c r="R9" s="17"/>
      <c r="T9" s="89"/>
      <c r="U9" s="46" t="s">
        <v>62</v>
      </c>
      <c r="V9" s="46">
        <v>14.712872299401379</v>
      </c>
      <c r="W9" s="46">
        <v>12.71890613633844</v>
      </c>
    </row>
    <row r="10" spans="1:24" x14ac:dyDescent="0.3">
      <c r="A10" s="25">
        <v>16</v>
      </c>
      <c r="B10" s="83"/>
      <c r="C10" s="24" t="s">
        <v>40</v>
      </c>
      <c r="D10" s="111" t="s">
        <v>114</v>
      </c>
      <c r="E10" s="26">
        <v>29.012699999999999</v>
      </c>
      <c r="F10" s="24">
        <v>1.2782</v>
      </c>
      <c r="G10" s="27">
        <f t="shared" si="0"/>
        <v>30.290900000000001</v>
      </c>
      <c r="H10" s="24">
        <v>29.246600000000001</v>
      </c>
      <c r="I10" s="27">
        <f t="shared" si="1"/>
        <v>0.233900000000002</v>
      </c>
      <c r="J10" s="24">
        <f t="shared" si="2"/>
        <v>18.299170708809417</v>
      </c>
      <c r="K10" s="93">
        <f>AVERAGE(J10:J11)</f>
        <v>14.712872299401379</v>
      </c>
      <c r="N10" s="79"/>
      <c r="O10" s="38" t="s">
        <v>40</v>
      </c>
      <c r="P10" s="90">
        <v>14.712872299401379</v>
      </c>
      <c r="Q10" s="90">
        <v>12.71890613633844</v>
      </c>
      <c r="R10" s="17"/>
      <c r="T10" s="86" t="s">
        <v>43</v>
      </c>
      <c r="U10" s="48" t="s">
        <v>45</v>
      </c>
      <c r="V10" s="48">
        <v>11.98521583023704</v>
      </c>
      <c r="W10" s="48">
        <v>15.364981866740756</v>
      </c>
    </row>
    <row r="11" spans="1:24" ht="15" thickBot="1" x14ac:dyDescent="0.35">
      <c r="A11" s="25" t="s">
        <v>22</v>
      </c>
      <c r="B11" s="84"/>
      <c r="C11" s="24" t="s">
        <v>41</v>
      </c>
      <c r="D11" s="118" t="s">
        <v>115</v>
      </c>
      <c r="E11" s="34">
        <v>30.836400000000001</v>
      </c>
      <c r="F11" s="35">
        <v>1.5089999999999999</v>
      </c>
      <c r="G11" s="35">
        <f t="shared" si="0"/>
        <v>32.345399999999998</v>
      </c>
      <c r="H11" s="32">
        <v>31.004300000000001</v>
      </c>
      <c r="I11" s="35">
        <f t="shared" si="1"/>
        <v>0.16789999999999949</v>
      </c>
      <c r="J11" s="32">
        <f t="shared" si="2"/>
        <v>11.126573889993342</v>
      </c>
      <c r="K11" s="92"/>
      <c r="N11" s="80"/>
      <c r="O11" s="39" t="s">
        <v>41</v>
      </c>
      <c r="P11" s="92"/>
      <c r="Q11" s="92"/>
      <c r="R11" s="17"/>
      <c r="T11" s="86"/>
      <c r="U11" s="48" t="s">
        <v>33</v>
      </c>
      <c r="V11" s="48">
        <v>11.976925381308185</v>
      </c>
      <c r="W11" s="48">
        <v>13.818113215913311</v>
      </c>
    </row>
    <row r="12" spans="1:24" ht="14.4" customHeight="1" x14ac:dyDescent="0.3">
      <c r="A12" s="25">
        <v>6</v>
      </c>
      <c r="B12" s="82" t="s">
        <v>43</v>
      </c>
      <c r="C12" s="119" t="s">
        <v>34</v>
      </c>
      <c r="D12" s="112" t="s">
        <v>116</v>
      </c>
      <c r="E12" s="26">
        <v>39.332799999999999</v>
      </c>
      <c r="F12" s="24">
        <v>1.1371</v>
      </c>
      <c r="G12" s="27">
        <f t="shared" si="0"/>
        <v>40.469899999999996</v>
      </c>
      <c r="H12" s="24">
        <v>39.444699999999997</v>
      </c>
      <c r="I12" s="27">
        <f t="shared" si="1"/>
        <v>0.11189999999999856</v>
      </c>
      <c r="J12" s="24">
        <f t="shared" si="2"/>
        <v>9.8408231466008758</v>
      </c>
      <c r="K12" s="93">
        <f>AVERAGE(J12:J13)</f>
        <v>11.98521583023704</v>
      </c>
      <c r="L12" s="17"/>
      <c r="N12" s="78" t="s">
        <v>43</v>
      </c>
      <c r="O12" s="40" t="s">
        <v>34</v>
      </c>
      <c r="P12" s="94">
        <v>11.98521583023704</v>
      </c>
      <c r="Q12" s="94">
        <v>15.364981866740756</v>
      </c>
      <c r="R12" s="17"/>
      <c r="T12" s="86"/>
      <c r="U12" s="48" t="s">
        <v>61</v>
      </c>
      <c r="V12" s="48">
        <v>11.46317566091944</v>
      </c>
      <c r="W12" s="48">
        <v>11.112732491626254</v>
      </c>
    </row>
    <row r="13" spans="1:24" ht="15" thickBot="1" x14ac:dyDescent="0.35">
      <c r="A13" s="25" t="s">
        <v>23</v>
      </c>
      <c r="B13" s="83"/>
      <c r="C13" s="24" t="s">
        <v>36</v>
      </c>
      <c r="D13" s="112" t="s">
        <v>117</v>
      </c>
      <c r="E13" s="26">
        <v>27.2318</v>
      </c>
      <c r="F13" s="24">
        <v>1.0524</v>
      </c>
      <c r="G13" s="27">
        <f t="shared" si="0"/>
        <v>28.284199999999998</v>
      </c>
      <c r="H13" s="24">
        <v>27.380500000000001</v>
      </c>
      <c r="I13" s="27">
        <f t="shared" si="1"/>
        <v>0.14870000000000161</v>
      </c>
      <c r="J13" s="24">
        <f t="shared" si="2"/>
        <v>14.129608513873205</v>
      </c>
      <c r="K13" s="93"/>
      <c r="L13" s="17"/>
      <c r="N13" s="79"/>
      <c r="O13" s="37" t="s">
        <v>36</v>
      </c>
      <c r="P13" s="91"/>
      <c r="Q13" s="91"/>
      <c r="R13" s="17"/>
      <c r="T13" s="87"/>
      <c r="U13" s="48" t="s">
        <v>62</v>
      </c>
      <c r="V13" s="48">
        <v>10</v>
      </c>
      <c r="W13" s="47">
        <v>12.764817742144437</v>
      </c>
    </row>
    <row r="14" spans="1:24" ht="14.4" customHeight="1" x14ac:dyDescent="0.3">
      <c r="A14" s="25" t="s">
        <v>17</v>
      </c>
      <c r="B14" s="83"/>
      <c r="C14" s="24" t="s">
        <v>35</v>
      </c>
      <c r="D14" s="112" t="s">
        <v>118</v>
      </c>
      <c r="E14" s="26">
        <v>36.331099999999999</v>
      </c>
      <c r="F14" s="24">
        <v>1.3561000000000001</v>
      </c>
      <c r="G14" s="27">
        <f t="shared" si="0"/>
        <v>37.687199999999997</v>
      </c>
      <c r="H14" s="24">
        <v>36.470500000000001</v>
      </c>
      <c r="I14" s="27">
        <f t="shared" si="1"/>
        <v>0.13940000000000197</v>
      </c>
      <c r="J14" s="24">
        <f t="shared" si="2"/>
        <v>10.279477914608213</v>
      </c>
      <c r="K14" s="93">
        <f>AVERAGE(J14:J15)</f>
        <v>11.976925381308185</v>
      </c>
      <c r="L14" s="17"/>
      <c r="N14" s="79"/>
      <c r="O14" s="38" t="s">
        <v>35</v>
      </c>
      <c r="P14" s="90">
        <v>11.976925381308185</v>
      </c>
      <c r="Q14" s="90">
        <v>13.818113215913311</v>
      </c>
      <c r="R14" s="17"/>
      <c r="T14" s="57"/>
      <c r="U14" s="58"/>
      <c r="V14" s="56"/>
    </row>
    <row r="15" spans="1:24" x14ac:dyDescent="0.3">
      <c r="A15" s="25">
        <v>120</v>
      </c>
      <c r="B15" s="83"/>
      <c r="C15" s="24" t="s">
        <v>37</v>
      </c>
      <c r="D15" s="112" t="s">
        <v>119</v>
      </c>
      <c r="E15" s="26">
        <v>42.209899999999998</v>
      </c>
      <c r="F15" s="24">
        <v>1.0165</v>
      </c>
      <c r="G15" s="27">
        <f t="shared" si="0"/>
        <v>43.226399999999998</v>
      </c>
      <c r="H15" s="24">
        <v>42.3489</v>
      </c>
      <c r="I15" s="27">
        <f t="shared" si="1"/>
        <v>0.1390000000000029</v>
      </c>
      <c r="J15" s="24">
        <f t="shared" si="2"/>
        <v>13.674372848008156</v>
      </c>
      <c r="K15" s="93"/>
      <c r="L15" s="17"/>
      <c r="N15" s="79"/>
      <c r="O15" s="37" t="s">
        <v>37</v>
      </c>
      <c r="P15" s="91"/>
      <c r="Q15" s="91"/>
      <c r="R15" s="17"/>
      <c r="U15" s="8"/>
      <c r="V15" s="5"/>
    </row>
    <row r="16" spans="1:24" x14ac:dyDescent="0.3">
      <c r="A16" s="25" t="s">
        <v>18</v>
      </c>
      <c r="B16" s="83"/>
      <c r="C16" s="24" t="s">
        <v>38</v>
      </c>
      <c r="D16" s="112" t="s">
        <v>120</v>
      </c>
      <c r="E16" s="26">
        <v>34.168300000000002</v>
      </c>
      <c r="F16" s="24">
        <v>1.2517</v>
      </c>
      <c r="G16" s="27">
        <f t="shared" si="0"/>
        <v>35.42</v>
      </c>
      <c r="H16" s="24">
        <v>34.288899999999998</v>
      </c>
      <c r="I16" s="27">
        <f t="shared" si="1"/>
        <v>0.12059999999999604</v>
      </c>
      <c r="J16" s="24">
        <f t="shared" si="2"/>
        <v>9.6348965407043252</v>
      </c>
      <c r="K16" s="93">
        <f t="shared" ref="K16:K18" si="3">AVERAGE(J16:J17)</f>
        <v>11.46317566091944</v>
      </c>
      <c r="L16" s="17"/>
      <c r="N16" s="79"/>
      <c r="O16" s="38" t="s">
        <v>38</v>
      </c>
      <c r="P16" s="90">
        <v>11.46317566091944</v>
      </c>
      <c r="Q16" s="90">
        <v>11.112732491626254</v>
      </c>
      <c r="R16" s="17"/>
      <c r="U16" s="8"/>
      <c r="V16" s="5"/>
    </row>
    <row r="17" spans="1:23" x14ac:dyDescent="0.3">
      <c r="A17" s="25" t="s">
        <v>24</v>
      </c>
      <c r="B17" s="83"/>
      <c r="C17" s="24" t="s">
        <v>39</v>
      </c>
      <c r="D17" s="112" t="s">
        <v>121</v>
      </c>
      <c r="E17" s="26">
        <v>34.180399999999999</v>
      </c>
      <c r="F17" s="24">
        <v>1.0028999999999999</v>
      </c>
      <c r="G17" s="27">
        <f t="shared" si="0"/>
        <v>35.183299999999996</v>
      </c>
      <c r="H17" s="24">
        <v>34.313699999999997</v>
      </c>
      <c r="I17" s="27">
        <f t="shared" si="1"/>
        <v>0.13329999999999842</v>
      </c>
      <c r="J17" s="24">
        <f t="shared" si="2"/>
        <v>13.291454781134552</v>
      </c>
      <c r="K17" s="93"/>
      <c r="L17" s="17"/>
      <c r="N17" s="79"/>
      <c r="O17" s="37" t="s">
        <v>39</v>
      </c>
      <c r="P17" s="91"/>
      <c r="Q17" s="91"/>
      <c r="R17" s="17"/>
    </row>
    <row r="18" spans="1:23" x14ac:dyDescent="0.3">
      <c r="A18" s="25" t="s">
        <v>19</v>
      </c>
      <c r="B18" s="83"/>
      <c r="C18" s="24" t="s">
        <v>40</v>
      </c>
      <c r="D18" s="112" t="s">
        <v>122</v>
      </c>
      <c r="E18" s="26">
        <v>37.169400000000003</v>
      </c>
      <c r="F18" s="27">
        <v>1.2769999999999999</v>
      </c>
      <c r="G18" s="27">
        <f t="shared" si="0"/>
        <v>38.446400000000004</v>
      </c>
      <c r="H18" s="24">
        <v>37.277799999999999</v>
      </c>
      <c r="I18" s="27">
        <f t="shared" si="1"/>
        <v>0.10839999999999606</v>
      </c>
      <c r="J18" s="24">
        <f t="shared" si="2"/>
        <v>8.4886452623332858</v>
      </c>
      <c r="K18" s="93">
        <f t="shared" si="3"/>
        <v>10.272656294729007</v>
      </c>
      <c r="N18" s="79"/>
      <c r="O18" s="38" t="s">
        <v>40</v>
      </c>
      <c r="P18" s="90">
        <v>10</v>
      </c>
      <c r="Q18" s="90">
        <v>12.764817742144437</v>
      </c>
      <c r="R18" s="17"/>
    </row>
    <row r="19" spans="1:23" ht="15" thickBot="1" x14ac:dyDescent="0.35">
      <c r="A19" s="33">
        <v>12</v>
      </c>
      <c r="B19" s="84"/>
      <c r="C19" s="24" t="s">
        <v>41</v>
      </c>
      <c r="D19" s="113" t="s">
        <v>123</v>
      </c>
      <c r="E19" s="34">
        <v>38.2699</v>
      </c>
      <c r="F19" s="32">
        <v>1.0094000000000001</v>
      </c>
      <c r="G19" s="35">
        <f t="shared" si="0"/>
        <v>39.279299999999999</v>
      </c>
      <c r="H19" s="32">
        <v>38.391599999999997</v>
      </c>
      <c r="I19" s="35">
        <f t="shared" si="1"/>
        <v>0.12169999999999703</v>
      </c>
      <c r="J19" s="32">
        <f t="shared" si="2"/>
        <v>12.05666732712473</v>
      </c>
      <c r="K19" s="92"/>
      <c r="N19" s="80"/>
      <c r="O19" s="39" t="s">
        <v>41</v>
      </c>
      <c r="P19" s="92"/>
      <c r="Q19" s="92"/>
      <c r="R19" s="17"/>
    </row>
    <row r="20" spans="1:23" x14ac:dyDescent="0.3">
      <c r="A20" s="60"/>
      <c r="B20" s="29"/>
      <c r="C20" s="96"/>
      <c r="D20" s="116"/>
      <c r="E20" s="29"/>
      <c r="F20" s="29"/>
      <c r="G20" s="29"/>
      <c r="H20" s="29"/>
      <c r="I20" s="29"/>
      <c r="J20" s="29"/>
      <c r="K20" s="36"/>
      <c r="P20">
        <v>10</v>
      </c>
    </row>
    <row r="21" spans="1:23" x14ac:dyDescent="0.3">
      <c r="B21" s="31" t="s">
        <v>47</v>
      </c>
      <c r="C21" s="29"/>
    </row>
    <row r="22" spans="1:23" ht="29.4" thickBot="1" x14ac:dyDescent="0.35">
      <c r="A22" s="99"/>
      <c r="B22" s="52"/>
      <c r="C22" s="52"/>
      <c r="D22" s="115"/>
      <c r="E22" s="99" t="s">
        <v>57</v>
      </c>
      <c r="F22" s="99" t="s">
        <v>51</v>
      </c>
      <c r="G22" s="99" t="s">
        <v>11</v>
      </c>
      <c r="H22" s="99" t="s">
        <v>59</v>
      </c>
      <c r="I22" s="99" t="s">
        <v>44</v>
      </c>
      <c r="J22" s="99" t="s">
        <v>27</v>
      </c>
      <c r="K22" s="52"/>
    </row>
    <row r="23" spans="1:23" ht="14.4" customHeight="1" thickBot="1" x14ac:dyDescent="0.35">
      <c r="A23" s="77">
        <v>1</v>
      </c>
      <c r="B23" s="83" t="s">
        <v>42</v>
      </c>
      <c r="C23" s="17" t="s">
        <v>34</v>
      </c>
      <c r="D23" s="117" t="s">
        <v>137</v>
      </c>
      <c r="E23" s="17">
        <v>36.677100000000003</v>
      </c>
      <c r="F23" s="17">
        <v>1.0201</v>
      </c>
      <c r="G23" s="17">
        <f>E23+F23</f>
        <v>37.697200000000002</v>
      </c>
      <c r="H23" s="17">
        <v>36.852200000000003</v>
      </c>
      <c r="I23" s="97">
        <f>H23-E23</f>
        <v>0.17510000000000048</v>
      </c>
      <c r="J23" s="98">
        <f>100/F23*I23</f>
        <v>17.164983825115229</v>
      </c>
      <c r="K23" s="93">
        <f>AVERAGE(J23:J24)</f>
        <v>14.561054100692749</v>
      </c>
      <c r="R23" s="99" t="s">
        <v>57</v>
      </c>
      <c r="S23" s="33" t="s">
        <v>50</v>
      </c>
      <c r="T23" s="99" t="s">
        <v>11</v>
      </c>
      <c r="U23" s="99" t="s">
        <v>59</v>
      </c>
      <c r="V23" s="99" t="s">
        <v>44</v>
      </c>
      <c r="W23" s="99" t="s">
        <v>27</v>
      </c>
    </row>
    <row r="24" spans="1:23" x14ac:dyDescent="0.3">
      <c r="A24" s="77">
        <v>3</v>
      </c>
      <c r="B24" s="83"/>
      <c r="C24" s="17" t="s">
        <v>36</v>
      </c>
      <c r="D24" s="117" t="s">
        <v>138</v>
      </c>
      <c r="E24" s="17">
        <v>34.158900000000003</v>
      </c>
      <c r="F24" s="17">
        <v>1.0822000000000001</v>
      </c>
      <c r="G24" s="17">
        <f>E24+F24</f>
        <v>35.241100000000003</v>
      </c>
      <c r="H24" s="17">
        <v>34.2883</v>
      </c>
      <c r="I24" s="97">
        <f>H24-E24</f>
        <v>0.12939999999999685</v>
      </c>
      <c r="J24" s="98">
        <f>100/F24*I24</f>
        <v>11.957124376270269</v>
      </c>
      <c r="K24" s="93"/>
      <c r="P24" t="s">
        <v>36</v>
      </c>
      <c r="Q24" s="8" t="s">
        <v>20</v>
      </c>
      <c r="R24" s="10">
        <v>39.889299999999999</v>
      </c>
      <c r="S24">
        <v>1.1427</v>
      </c>
      <c r="T24" s="3">
        <f>R24+S24+S25</f>
        <v>42.322199999999995</v>
      </c>
      <c r="U24">
        <v>40.162500000000001</v>
      </c>
      <c r="V24" s="3"/>
    </row>
    <row r="25" spans="1:23" x14ac:dyDescent="0.3">
      <c r="A25" s="38">
        <v>2</v>
      </c>
      <c r="B25" s="83"/>
      <c r="C25" s="24" t="s">
        <v>35</v>
      </c>
      <c r="D25" s="117" t="s">
        <v>139</v>
      </c>
      <c r="E25" s="24">
        <v>38.9223</v>
      </c>
      <c r="F25" s="24">
        <v>1.1245000000000001</v>
      </c>
      <c r="G25" s="24">
        <f>E25+F25</f>
        <v>40.046799999999998</v>
      </c>
      <c r="H25" s="24">
        <v>39.1083</v>
      </c>
      <c r="I25" s="27">
        <f>H25-E25</f>
        <v>0.18599999999999994</v>
      </c>
      <c r="J25" s="101">
        <f>100/F25*I25</f>
        <v>16.540684748777227</v>
      </c>
      <c r="K25" s="93">
        <f>AVERAGE(J25:J26)</f>
        <v>14.349989143514886</v>
      </c>
      <c r="P25" t="s">
        <v>37</v>
      </c>
      <c r="Q25" s="9"/>
      <c r="R25" s="5"/>
      <c r="S25">
        <v>1.2902</v>
      </c>
      <c r="T25" s="3"/>
      <c r="V25" s="3"/>
    </row>
    <row r="26" spans="1:23" x14ac:dyDescent="0.3">
      <c r="A26" s="38">
        <v>4</v>
      </c>
      <c r="B26" s="83"/>
      <c r="C26" s="24" t="s">
        <v>37</v>
      </c>
      <c r="D26" s="117" t="s">
        <v>140</v>
      </c>
      <c r="E26" s="24">
        <v>30.872399999999999</v>
      </c>
      <c r="F26" s="24">
        <v>1.1777</v>
      </c>
      <c r="G26" s="24">
        <f t="shared" ref="G26:G38" si="4">E26+F26</f>
        <v>32.0501</v>
      </c>
      <c r="H26" s="24">
        <v>31.015599999999999</v>
      </c>
      <c r="I26" s="27">
        <f t="shared" ref="I26:I38" si="5">H26-E26</f>
        <v>0.14320000000000022</v>
      </c>
      <c r="J26" s="101">
        <f t="shared" ref="J26:J38" si="6">100/F26*I26</f>
        <v>12.159293538252545</v>
      </c>
      <c r="K26" s="93"/>
    </row>
    <row r="27" spans="1:23" x14ac:dyDescent="0.3">
      <c r="A27" s="77">
        <v>5</v>
      </c>
      <c r="B27" s="83"/>
      <c r="C27" s="17" t="s">
        <v>38</v>
      </c>
      <c r="D27" s="111" t="s">
        <v>136</v>
      </c>
      <c r="E27" s="17">
        <v>36.935299999999998</v>
      </c>
      <c r="F27" s="17">
        <v>0.87729999999999997</v>
      </c>
      <c r="G27" s="17">
        <f t="shared" si="4"/>
        <v>37.812599999999996</v>
      </c>
      <c r="H27" s="17">
        <v>37.074100000000001</v>
      </c>
      <c r="I27" s="97">
        <f t="shared" si="5"/>
        <v>0.13880000000000337</v>
      </c>
      <c r="J27" s="98">
        <f t="shared" si="6"/>
        <v>15.821269805084166</v>
      </c>
      <c r="K27" s="93">
        <f>AVERAGE(J27:J28)</f>
        <v>15.605533843831804</v>
      </c>
    </row>
    <row r="28" spans="1:23" x14ac:dyDescent="0.3">
      <c r="A28" s="77">
        <v>6</v>
      </c>
      <c r="B28" s="83"/>
      <c r="C28" s="17" t="s">
        <v>39</v>
      </c>
      <c r="D28" s="111" t="s">
        <v>125</v>
      </c>
      <c r="E28" s="17">
        <v>39.332900000000002</v>
      </c>
      <c r="F28" s="97">
        <v>1.0389999999999999</v>
      </c>
      <c r="G28" s="17">
        <f t="shared" si="4"/>
        <v>40.371900000000004</v>
      </c>
      <c r="H28" s="17">
        <v>39.492800000000003</v>
      </c>
      <c r="I28" s="97">
        <f t="shared" si="5"/>
        <v>0.15990000000000038</v>
      </c>
      <c r="J28" s="98">
        <f t="shared" si="6"/>
        <v>15.389797882579442</v>
      </c>
      <c r="K28" s="93"/>
    </row>
    <row r="29" spans="1:23" x14ac:dyDescent="0.3">
      <c r="A29" s="77">
        <v>7</v>
      </c>
      <c r="B29" s="83"/>
      <c r="C29" s="17" t="s">
        <v>40</v>
      </c>
      <c r="D29" s="111" t="s">
        <v>126</v>
      </c>
      <c r="E29" s="17">
        <v>39.8887</v>
      </c>
      <c r="F29" s="17">
        <v>0.83420000000000005</v>
      </c>
      <c r="G29" s="17">
        <f t="shared" si="4"/>
        <v>40.722900000000003</v>
      </c>
      <c r="H29" s="17">
        <v>40.012500000000003</v>
      </c>
      <c r="I29" s="97">
        <f t="shared" si="5"/>
        <v>0.1238000000000028</v>
      </c>
      <c r="J29" s="98">
        <f t="shared" si="6"/>
        <v>14.840565811556317</v>
      </c>
      <c r="K29" s="93">
        <f>AVERAGE(J29:J30)</f>
        <v>12.71890613633844</v>
      </c>
    </row>
    <row r="30" spans="1:23" ht="15" thickBot="1" x14ac:dyDescent="0.35">
      <c r="A30" s="102">
        <v>8</v>
      </c>
      <c r="B30" s="84"/>
      <c r="C30" s="52" t="s">
        <v>41</v>
      </c>
      <c r="D30" s="118" t="s">
        <v>127</v>
      </c>
      <c r="E30" s="52">
        <v>37.169600000000003</v>
      </c>
      <c r="F30" s="52">
        <v>1.0314000000000001</v>
      </c>
      <c r="G30" s="52">
        <f t="shared" si="4"/>
        <v>38.201000000000001</v>
      </c>
      <c r="H30" s="52">
        <v>37.2789</v>
      </c>
      <c r="I30" s="103">
        <f t="shared" si="5"/>
        <v>0.10929999999999751</v>
      </c>
      <c r="J30" s="104">
        <f t="shared" si="6"/>
        <v>10.597246461120564</v>
      </c>
      <c r="K30" s="92"/>
    </row>
    <row r="31" spans="1:23" ht="14.4" customHeight="1" x14ac:dyDescent="0.3">
      <c r="A31" s="100">
        <v>9</v>
      </c>
      <c r="B31" s="82" t="s">
        <v>43</v>
      </c>
      <c r="C31" s="24" t="s">
        <v>34</v>
      </c>
      <c r="D31" s="112" t="s">
        <v>128</v>
      </c>
      <c r="E31" s="24">
        <v>37.803199999999997</v>
      </c>
      <c r="F31" s="24">
        <v>1.0508</v>
      </c>
      <c r="G31" s="24">
        <f t="shared" si="4"/>
        <v>38.853999999999999</v>
      </c>
      <c r="H31" s="24">
        <v>37.963500000000003</v>
      </c>
      <c r="I31" s="27">
        <f t="shared" si="5"/>
        <v>0.16030000000000655</v>
      </c>
      <c r="J31" s="101">
        <f t="shared" si="6"/>
        <v>15.25504377617116</v>
      </c>
      <c r="K31" s="93">
        <f>AVERAGE(J31:J32)</f>
        <v>15.364981866740756</v>
      </c>
    </row>
    <row r="32" spans="1:23" x14ac:dyDescent="0.3">
      <c r="A32" s="100">
        <v>10</v>
      </c>
      <c r="B32" s="83"/>
      <c r="C32" s="24" t="s">
        <v>36</v>
      </c>
      <c r="D32" s="112" t="s">
        <v>129</v>
      </c>
      <c r="E32" s="27">
        <v>30.835000000000001</v>
      </c>
      <c r="F32" s="24">
        <v>1.0306999999999999</v>
      </c>
      <c r="G32" s="24">
        <f t="shared" si="4"/>
        <v>31.8657</v>
      </c>
      <c r="H32" s="24">
        <v>30.994499999999999</v>
      </c>
      <c r="I32" s="27">
        <f t="shared" si="5"/>
        <v>0.15949999999999775</v>
      </c>
      <c r="J32" s="101">
        <f t="shared" si="6"/>
        <v>15.47491995731035</v>
      </c>
      <c r="K32" s="93"/>
    </row>
    <row r="33" spans="1:12" x14ac:dyDescent="0.3">
      <c r="A33" s="110">
        <v>11</v>
      </c>
      <c r="B33" s="83"/>
      <c r="C33" s="17" t="s">
        <v>35</v>
      </c>
      <c r="D33" s="112" t="s">
        <v>130</v>
      </c>
      <c r="E33" s="17">
        <v>27.2315</v>
      </c>
      <c r="F33" s="17">
        <v>1.1782999999999999</v>
      </c>
      <c r="G33" s="17">
        <f t="shared" si="4"/>
        <v>28.409800000000001</v>
      </c>
      <c r="H33" s="17">
        <v>27.372499999999999</v>
      </c>
      <c r="I33" s="97">
        <f t="shared" si="5"/>
        <v>0.14099999999999824</v>
      </c>
      <c r="J33" s="98">
        <f t="shared" si="6"/>
        <v>11.966392260035496</v>
      </c>
      <c r="K33" s="93">
        <f>AVERAGE(J33:J34)</f>
        <v>13.818113215913311</v>
      </c>
    </row>
    <row r="34" spans="1:12" x14ac:dyDescent="0.3">
      <c r="A34" s="110">
        <v>12</v>
      </c>
      <c r="B34" s="83"/>
      <c r="C34" s="17" t="s">
        <v>37</v>
      </c>
      <c r="D34" s="112" t="s">
        <v>131</v>
      </c>
      <c r="E34" s="17">
        <v>38.267899999999997</v>
      </c>
      <c r="F34" s="17">
        <v>1.0733999999999999</v>
      </c>
      <c r="G34" s="17">
        <f t="shared" si="4"/>
        <v>39.341299999999997</v>
      </c>
      <c r="H34" s="17">
        <v>38.436100000000003</v>
      </c>
      <c r="I34" s="97">
        <f t="shared" si="5"/>
        <v>0.1682000000000059</v>
      </c>
      <c r="J34" s="98">
        <f t="shared" si="6"/>
        <v>15.669834171791123</v>
      </c>
      <c r="K34" s="93"/>
    </row>
    <row r="35" spans="1:12" x14ac:dyDescent="0.3">
      <c r="A35" s="110">
        <v>13</v>
      </c>
      <c r="B35" s="83"/>
      <c r="C35" s="17" t="s">
        <v>38</v>
      </c>
      <c r="D35" s="112" t="s">
        <v>132</v>
      </c>
      <c r="E35" s="17">
        <v>30.299700000000001</v>
      </c>
      <c r="F35" s="17">
        <v>1.2931999999999999</v>
      </c>
      <c r="G35" s="17">
        <f t="shared" si="4"/>
        <v>31.5929</v>
      </c>
      <c r="H35" s="17">
        <v>30.459299999999999</v>
      </c>
      <c r="I35" s="97">
        <f t="shared" si="5"/>
        <v>0.15959999999999752</v>
      </c>
      <c r="J35" s="98">
        <f t="shared" si="6"/>
        <v>12.341478502938257</v>
      </c>
      <c r="K35" s="93">
        <f>AVERAGE(J35:J36)</f>
        <v>11.112732491626254</v>
      </c>
    </row>
    <row r="36" spans="1:12" x14ac:dyDescent="0.3">
      <c r="A36" s="110">
        <v>16</v>
      </c>
      <c r="B36" s="83"/>
      <c r="C36" s="17" t="s">
        <v>39</v>
      </c>
      <c r="D36" s="112" t="s">
        <v>133</v>
      </c>
      <c r="E36" s="17">
        <v>29.012799999999999</v>
      </c>
      <c r="F36" s="17">
        <v>1.0947</v>
      </c>
      <c r="G36" s="17">
        <f t="shared" si="4"/>
        <v>30.107499999999998</v>
      </c>
      <c r="H36" s="17">
        <v>29.120999999999999</v>
      </c>
      <c r="I36" s="97">
        <f t="shared" si="5"/>
        <v>0.10820000000000007</v>
      </c>
      <c r="J36" s="98">
        <f t="shared" si="6"/>
        <v>9.883986480314249</v>
      </c>
      <c r="K36" s="93"/>
    </row>
    <row r="37" spans="1:12" x14ac:dyDescent="0.3">
      <c r="A37" s="110">
        <v>20</v>
      </c>
      <c r="B37" s="83"/>
      <c r="C37" s="17" t="s">
        <v>40</v>
      </c>
      <c r="D37" s="112" t="s">
        <v>134</v>
      </c>
      <c r="E37" s="17">
        <v>31.5764</v>
      </c>
      <c r="F37" s="97">
        <v>1.0069999999999999</v>
      </c>
      <c r="G37" s="17">
        <f t="shared" si="4"/>
        <v>32.583399999999997</v>
      </c>
      <c r="H37" s="17">
        <v>31.693999999999999</v>
      </c>
      <c r="I37" s="97">
        <f t="shared" si="5"/>
        <v>0.11759999999999948</v>
      </c>
      <c r="J37" s="98">
        <f t="shared" si="6"/>
        <v>11.678252234359434</v>
      </c>
      <c r="K37" s="93">
        <f>AVERAGE(J37:J38)</f>
        <v>12.764817742144437</v>
      </c>
    </row>
    <row r="38" spans="1:12" ht="15" thickBot="1" x14ac:dyDescent="0.35">
      <c r="A38" s="105">
        <v>26</v>
      </c>
      <c r="B38" s="84"/>
      <c r="C38" s="52" t="s">
        <v>41</v>
      </c>
      <c r="D38" s="113" t="s">
        <v>135</v>
      </c>
      <c r="E38" s="52">
        <v>36.330599999999997</v>
      </c>
      <c r="F38" s="52">
        <v>1.0590999999999999</v>
      </c>
      <c r="G38" s="52">
        <f t="shared" si="4"/>
        <v>37.389699999999998</v>
      </c>
      <c r="H38" s="52">
        <v>36.4773</v>
      </c>
      <c r="I38" s="103">
        <f t="shared" si="5"/>
        <v>0.14670000000000272</v>
      </c>
      <c r="J38" s="104">
        <f t="shared" si="6"/>
        <v>13.851383249929443</v>
      </c>
      <c r="K38" s="92"/>
    </row>
    <row r="42" spans="1:12" x14ac:dyDescent="0.3">
      <c r="K42" s="17"/>
      <c r="L42" s="17"/>
    </row>
    <row r="43" spans="1:12" ht="19.2" customHeight="1" x14ac:dyDescent="0.3">
      <c r="K43" s="25"/>
      <c r="L43" s="25"/>
    </row>
    <row r="44" spans="1:12" ht="22.8" customHeight="1" x14ac:dyDescent="0.3"/>
    <row r="45" spans="1:12" ht="18" customHeight="1" x14ac:dyDescent="0.3"/>
    <row r="46" spans="1:12" ht="18" customHeight="1" x14ac:dyDescent="0.3"/>
    <row r="47" spans="1:12" ht="18" customHeight="1" x14ac:dyDescent="0.3">
      <c r="H47" s="60"/>
    </row>
    <row r="48" spans="1:12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</sheetData>
  <mergeCells count="37">
    <mergeCell ref="Q12:Q13"/>
    <mergeCell ref="Q14:Q15"/>
    <mergeCell ref="Q16:Q17"/>
    <mergeCell ref="Q18:Q19"/>
    <mergeCell ref="P4:P5"/>
    <mergeCell ref="P6:P7"/>
    <mergeCell ref="Q4:Q5"/>
    <mergeCell ref="Q6:Q7"/>
    <mergeCell ref="Q8:Q9"/>
    <mergeCell ref="Q10:Q11"/>
    <mergeCell ref="P18:P19"/>
    <mergeCell ref="P8:P9"/>
    <mergeCell ref="P10:P11"/>
    <mergeCell ref="P12:P13"/>
    <mergeCell ref="P14:P15"/>
    <mergeCell ref="P16:P17"/>
    <mergeCell ref="K29:K30"/>
    <mergeCell ref="K31:K32"/>
    <mergeCell ref="K23:K24"/>
    <mergeCell ref="K25:K26"/>
    <mergeCell ref="K27:K28"/>
    <mergeCell ref="B23:B30"/>
    <mergeCell ref="B31:B38"/>
    <mergeCell ref="V4:W4"/>
    <mergeCell ref="T10:T13"/>
    <mergeCell ref="T6:T9"/>
    <mergeCell ref="B4:B11"/>
    <mergeCell ref="B12:B19"/>
    <mergeCell ref="K8:K9"/>
    <mergeCell ref="K10:K11"/>
    <mergeCell ref="K12:K13"/>
    <mergeCell ref="K14:K15"/>
    <mergeCell ref="K16:K17"/>
    <mergeCell ref="K18:K19"/>
    <mergeCell ref="K33:K34"/>
    <mergeCell ref="K35:K36"/>
    <mergeCell ref="K37:K38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F4F7-9EDB-4301-B9C7-F5D082E782E8}">
  <dimension ref="A1:I51"/>
  <sheetViews>
    <sheetView showGridLines="0" workbookViewId="0">
      <selection activeCell="D4" sqref="D4:E5"/>
    </sheetView>
  </sheetViews>
  <sheetFormatPr defaultRowHeight="14.4" x14ac:dyDescent="0.3"/>
  <cols>
    <col min="1" max="1" width="4.5546875" style="60" customWidth="1"/>
    <col min="2" max="2" width="22.5546875" customWidth="1"/>
    <col min="3" max="5" width="13.44140625" style="41" customWidth="1"/>
    <col min="6" max="6" width="12.21875" customWidth="1"/>
    <col min="8" max="8" width="10.21875" bestFit="1" customWidth="1"/>
  </cols>
  <sheetData>
    <row r="1" spans="1:9" x14ac:dyDescent="0.3">
      <c r="D1"/>
      <c r="G1" s="7" t="s">
        <v>58</v>
      </c>
    </row>
    <row r="2" spans="1:9" x14ac:dyDescent="0.3">
      <c r="D2" s="7" t="s">
        <v>52</v>
      </c>
    </row>
    <row r="3" spans="1:9" x14ac:dyDescent="0.3">
      <c r="D3"/>
    </row>
    <row r="4" spans="1:9" x14ac:dyDescent="0.3">
      <c r="D4" s="5" t="s">
        <v>53</v>
      </c>
      <c r="E4" s="75" t="s">
        <v>54</v>
      </c>
    </row>
    <row r="5" spans="1:9" x14ac:dyDescent="0.3">
      <c r="D5" s="5" t="s">
        <v>55</v>
      </c>
      <c r="E5" s="75" t="s">
        <v>24</v>
      </c>
    </row>
    <row r="7" spans="1:9" x14ac:dyDescent="0.3">
      <c r="B7" s="7" t="s">
        <v>54</v>
      </c>
      <c r="C7" s="8" t="s">
        <v>57</v>
      </c>
      <c r="D7" s="8" t="s">
        <v>50</v>
      </c>
      <c r="E7" s="8" t="s">
        <v>11</v>
      </c>
      <c r="F7" s="8" t="s">
        <v>59</v>
      </c>
      <c r="G7" s="8" t="s">
        <v>44</v>
      </c>
      <c r="H7" s="8" t="s">
        <v>27</v>
      </c>
    </row>
    <row r="8" spans="1:9" x14ac:dyDescent="0.3">
      <c r="A8" s="60">
        <v>1</v>
      </c>
      <c r="B8" s="76" t="s">
        <v>72</v>
      </c>
      <c r="C8">
        <v>36.676400000000001</v>
      </c>
      <c r="D8" s="3">
        <v>0.82899999999999996</v>
      </c>
      <c r="E8" s="42">
        <f>C8+D8</f>
        <v>37.505400000000002</v>
      </c>
      <c r="F8" s="42">
        <v>36.781100000000002</v>
      </c>
      <c r="G8" s="42">
        <f>F8-C8</f>
        <v>0.10470000000000113</v>
      </c>
      <c r="H8" s="43">
        <f>100/D8*G8</f>
        <v>12.629674306393381</v>
      </c>
    </row>
    <row r="9" spans="1:9" x14ac:dyDescent="0.3">
      <c r="A9" s="60">
        <v>2</v>
      </c>
      <c r="B9" s="76" t="s">
        <v>73</v>
      </c>
      <c r="C9">
        <v>38.9223</v>
      </c>
      <c r="D9">
        <v>0.85370000000000001</v>
      </c>
      <c r="E9" s="42">
        <f t="shared" ref="E9:E31" si="0">C9+D9</f>
        <v>39.776000000000003</v>
      </c>
      <c r="F9" s="42">
        <v>39.027799999999999</v>
      </c>
      <c r="G9" s="42">
        <f t="shared" ref="G9:G31" si="1">F9-C9</f>
        <v>0.10549999999999926</v>
      </c>
      <c r="H9" s="43">
        <f t="shared" ref="H9:H31" si="2">100/D9*G9</f>
        <v>12.357971184256678</v>
      </c>
    </row>
    <row r="10" spans="1:9" x14ac:dyDescent="0.3">
      <c r="A10" s="60">
        <v>3</v>
      </c>
      <c r="B10" s="76" t="s">
        <v>74</v>
      </c>
      <c r="C10">
        <v>34.159199999999998</v>
      </c>
      <c r="D10">
        <v>0.45789999999999997</v>
      </c>
      <c r="E10" s="42">
        <f t="shared" si="0"/>
        <v>34.617100000000001</v>
      </c>
      <c r="F10" s="42">
        <v>34.222700000000003</v>
      </c>
      <c r="G10" s="42">
        <f t="shared" si="1"/>
        <v>6.3500000000004775E-2</v>
      </c>
      <c r="H10" s="43">
        <f t="shared" si="2"/>
        <v>13.867656693602266</v>
      </c>
    </row>
    <row r="11" spans="1:9" x14ac:dyDescent="0.3">
      <c r="A11" s="60">
        <v>4</v>
      </c>
      <c r="B11" s="76" t="s">
        <v>75</v>
      </c>
      <c r="C11">
        <v>30.869299999999999</v>
      </c>
      <c r="D11">
        <v>0.57189999999999996</v>
      </c>
      <c r="E11" s="42">
        <f t="shared" si="0"/>
        <v>31.441199999999998</v>
      </c>
      <c r="F11" s="42">
        <v>30.947199999999999</v>
      </c>
      <c r="G11" s="42">
        <f t="shared" si="1"/>
        <v>7.7899999999999636E-2</v>
      </c>
      <c r="H11" s="43">
        <f t="shared" si="2"/>
        <v>13.621262458471698</v>
      </c>
    </row>
    <row r="12" spans="1:9" x14ac:dyDescent="0.3">
      <c r="A12" s="60">
        <v>5</v>
      </c>
      <c r="B12" s="76" t="s">
        <v>76</v>
      </c>
      <c r="C12">
        <v>36.935600000000001</v>
      </c>
      <c r="D12">
        <v>0.59630000000000005</v>
      </c>
      <c r="E12" s="42">
        <f t="shared" si="0"/>
        <v>37.5319</v>
      </c>
      <c r="F12" s="42">
        <v>37.017800000000001</v>
      </c>
      <c r="G12" s="42">
        <f t="shared" si="1"/>
        <v>8.2200000000000273E-2</v>
      </c>
      <c r="H12" s="43">
        <f t="shared" si="2"/>
        <v>13.785007546537022</v>
      </c>
      <c r="I12" s="43">
        <f>AVERAGE(H8:H12)</f>
        <v>13.25231443785221</v>
      </c>
    </row>
    <row r="13" spans="1:9" x14ac:dyDescent="0.3">
      <c r="B13" s="76"/>
      <c r="D13" s="8" t="s">
        <v>56</v>
      </c>
      <c r="E13" s="42"/>
      <c r="F13" s="42"/>
      <c r="G13" s="42"/>
      <c r="H13" s="43"/>
    </row>
    <row r="14" spans="1:9" x14ac:dyDescent="0.3">
      <c r="A14" s="60">
        <v>6</v>
      </c>
      <c r="B14" s="76" t="s">
        <v>77</v>
      </c>
      <c r="C14">
        <v>39.332599999999999</v>
      </c>
      <c r="D14">
        <v>1.0239</v>
      </c>
      <c r="E14" s="42">
        <f t="shared" si="0"/>
        <v>40.356499999999997</v>
      </c>
      <c r="F14" s="42">
        <v>39.444800000000001</v>
      </c>
      <c r="G14" s="42">
        <f t="shared" si="1"/>
        <v>0.11220000000000141</v>
      </c>
      <c r="H14" s="43">
        <f t="shared" si="2"/>
        <v>10.958101377087743</v>
      </c>
    </row>
    <row r="15" spans="1:9" x14ac:dyDescent="0.3">
      <c r="A15" s="60">
        <v>7</v>
      </c>
      <c r="B15" s="76" t="s">
        <v>78</v>
      </c>
      <c r="C15">
        <v>39.888500000000001</v>
      </c>
      <c r="D15">
        <v>1.0179</v>
      </c>
      <c r="E15" s="42">
        <f t="shared" si="0"/>
        <v>40.906399999999998</v>
      </c>
      <c r="F15" s="42">
        <v>40.001600000000003</v>
      </c>
      <c r="G15" s="42">
        <f t="shared" si="1"/>
        <v>0.11310000000000286</v>
      </c>
      <c r="H15" s="43">
        <f t="shared" si="2"/>
        <v>11.111111111111391</v>
      </c>
    </row>
    <row r="16" spans="1:9" x14ac:dyDescent="0.3">
      <c r="A16" s="60">
        <v>8</v>
      </c>
      <c r="B16" s="76" t="s">
        <v>79</v>
      </c>
      <c r="C16">
        <v>37.169899999999998</v>
      </c>
      <c r="D16">
        <v>1.0454000000000001</v>
      </c>
      <c r="E16" s="42">
        <f t="shared" si="0"/>
        <v>38.215299999999999</v>
      </c>
      <c r="F16" s="42">
        <v>37.2834</v>
      </c>
      <c r="G16" s="42">
        <f t="shared" si="1"/>
        <v>0.11350000000000193</v>
      </c>
      <c r="H16" s="43">
        <f t="shared" si="2"/>
        <v>10.857088195906057</v>
      </c>
    </row>
    <row r="17" spans="1:9" x14ac:dyDescent="0.3">
      <c r="A17" s="60">
        <v>9</v>
      </c>
      <c r="B17" s="76" t="s">
        <v>80</v>
      </c>
      <c r="C17">
        <v>37.802900000000001</v>
      </c>
      <c r="D17">
        <v>1.0383</v>
      </c>
      <c r="E17" s="42">
        <f t="shared" si="0"/>
        <v>38.841200000000001</v>
      </c>
      <c r="F17" s="42">
        <v>37.911700000000003</v>
      </c>
      <c r="G17" s="42">
        <f t="shared" si="1"/>
        <v>0.10880000000000223</v>
      </c>
      <c r="H17" s="43">
        <f t="shared" si="2"/>
        <v>10.478667051911994</v>
      </c>
    </row>
    <row r="18" spans="1:9" x14ac:dyDescent="0.3">
      <c r="A18" s="60">
        <v>10</v>
      </c>
      <c r="B18" s="76" t="s">
        <v>81</v>
      </c>
      <c r="C18" s="3">
        <v>30.835000000000001</v>
      </c>
      <c r="D18">
        <v>1.0281</v>
      </c>
      <c r="E18" s="42">
        <f t="shared" si="0"/>
        <v>31.863099999999999</v>
      </c>
      <c r="F18" s="42">
        <v>30.944600000000001</v>
      </c>
      <c r="G18" s="42">
        <f t="shared" si="1"/>
        <v>0.10960000000000036</v>
      </c>
      <c r="H18" s="43">
        <f t="shared" si="2"/>
        <v>10.660441591284929</v>
      </c>
      <c r="I18" s="43">
        <f>AVERAGE(H14:H18)</f>
        <v>10.813081865460422</v>
      </c>
    </row>
    <row r="19" spans="1:9" x14ac:dyDescent="0.3">
      <c r="B19" s="76"/>
      <c r="E19" s="42"/>
      <c r="F19" s="42"/>
      <c r="G19" s="42"/>
      <c r="H19" s="43"/>
    </row>
    <row r="20" spans="1:9" x14ac:dyDescent="0.3">
      <c r="B20" s="7" t="s">
        <v>24</v>
      </c>
      <c r="C20" s="8" t="s">
        <v>57</v>
      </c>
      <c r="D20" s="8" t="s">
        <v>50</v>
      </c>
      <c r="E20" s="8" t="s">
        <v>11</v>
      </c>
      <c r="F20" s="8" t="s">
        <v>59</v>
      </c>
      <c r="G20" s="8" t="s">
        <v>44</v>
      </c>
      <c r="H20" s="8" t="s">
        <v>27</v>
      </c>
    </row>
    <row r="21" spans="1:9" x14ac:dyDescent="0.3">
      <c r="A21" s="60">
        <v>11</v>
      </c>
      <c r="B21" s="76" t="s">
        <v>82</v>
      </c>
      <c r="C21">
        <v>27.2315</v>
      </c>
      <c r="D21">
        <v>0.8115</v>
      </c>
      <c r="E21" s="42">
        <f t="shared" si="0"/>
        <v>28.042999999999999</v>
      </c>
      <c r="F21" s="42">
        <v>27.345199999999998</v>
      </c>
      <c r="G21" s="42">
        <f t="shared" si="1"/>
        <v>0.11369999999999791</v>
      </c>
      <c r="H21" s="43">
        <f t="shared" si="2"/>
        <v>14.011090573012682</v>
      </c>
    </row>
    <row r="22" spans="1:9" x14ac:dyDescent="0.3">
      <c r="A22" s="60">
        <v>12</v>
      </c>
      <c r="B22" s="76" t="s">
        <v>83</v>
      </c>
      <c r="C22">
        <v>38.2684</v>
      </c>
      <c r="D22" s="3">
        <v>0.75</v>
      </c>
      <c r="E22" s="42">
        <f t="shared" si="0"/>
        <v>39.0184</v>
      </c>
      <c r="F22" s="42">
        <v>38.372</v>
      </c>
      <c r="G22" s="42">
        <f t="shared" si="1"/>
        <v>0.10360000000000014</v>
      </c>
      <c r="H22" s="43">
        <f t="shared" si="2"/>
        <v>13.813333333333352</v>
      </c>
    </row>
    <row r="23" spans="1:9" x14ac:dyDescent="0.3">
      <c r="A23" s="60">
        <v>13</v>
      </c>
      <c r="B23" s="76" t="s">
        <v>84</v>
      </c>
      <c r="C23">
        <v>30.3001</v>
      </c>
      <c r="D23">
        <v>0.87590000000000001</v>
      </c>
      <c r="E23" s="42">
        <f t="shared" si="0"/>
        <v>31.176000000000002</v>
      </c>
      <c r="F23" s="42">
        <v>30.416899999999998</v>
      </c>
      <c r="G23" s="42">
        <f t="shared" si="1"/>
        <v>0.11679999999999779</v>
      </c>
      <c r="H23" s="43">
        <f t="shared" si="2"/>
        <v>13.334855577120424</v>
      </c>
    </row>
    <row r="24" spans="1:9" x14ac:dyDescent="0.3">
      <c r="A24" s="60">
        <v>16</v>
      </c>
      <c r="B24" s="76" t="s">
        <v>85</v>
      </c>
      <c r="C24">
        <v>29.013300000000001</v>
      </c>
      <c r="D24">
        <v>0.63360000000000005</v>
      </c>
      <c r="E24" s="42">
        <f t="shared" si="0"/>
        <v>29.646900000000002</v>
      </c>
      <c r="F24" s="42">
        <v>29.102599999999999</v>
      </c>
      <c r="G24" s="42">
        <f t="shared" si="1"/>
        <v>8.9299999999997937E-2</v>
      </c>
      <c r="H24" s="43">
        <f t="shared" si="2"/>
        <v>14.094065656565331</v>
      </c>
    </row>
    <row r="25" spans="1:9" x14ac:dyDescent="0.3">
      <c r="A25" s="60">
        <v>120</v>
      </c>
      <c r="B25" s="76" t="s">
        <v>86</v>
      </c>
      <c r="C25">
        <v>42.209699999999998</v>
      </c>
      <c r="D25">
        <v>0.93879999999999997</v>
      </c>
      <c r="E25" s="42">
        <f t="shared" si="0"/>
        <v>43.148499999999999</v>
      </c>
      <c r="F25" s="42">
        <v>42.328499999999998</v>
      </c>
      <c r="G25" s="42">
        <f t="shared" si="1"/>
        <v>0.11880000000000024</v>
      </c>
      <c r="H25" s="43">
        <f t="shared" si="2"/>
        <v>12.654452492543699</v>
      </c>
      <c r="I25" s="43">
        <f>AVERAGE(H21:H25)</f>
        <v>13.581559526515097</v>
      </c>
    </row>
    <row r="26" spans="1:9" x14ac:dyDescent="0.3">
      <c r="B26" s="76"/>
      <c r="D26" s="8" t="s">
        <v>50</v>
      </c>
      <c r="E26" s="42"/>
      <c r="F26" s="42"/>
      <c r="G26" s="42"/>
      <c r="H26" s="43"/>
    </row>
    <row r="27" spans="1:9" x14ac:dyDescent="0.3">
      <c r="A27" s="60">
        <v>20</v>
      </c>
      <c r="B27" s="76" t="s">
        <v>87</v>
      </c>
      <c r="C27">
        <v>31.577000000000002</v>
      </c>
      <c r="D27">
        <v>1.0005999999999999</v>
      </c>
      <c r="E27" s="42">
        <f t="shared" si="0"/>
        <v>32.577600000000004</v>
      </c>
      <c r="F27" s="42">
        <v>31.680900000000001</v>
      </c>
      <c r="G27" s="42">
        <f t="shared" si="1"/>
        <v>0.10389999999999944</v>
      </c>
      <c r="H27" s="43">
        <f t="shared" si="2"/>
        <v>10.383769738157051</v>
      </c>
    </row>
    <row r="28" spans="1:9" x14ac:dyDescent="0.3">
      <c r="A28" s="60">
        <v>26</v>
      </c>
      <c r="B28" s="76" t="s">
        <v>88</v>
      </c>
      <c r="C28">
        <v>36.330500000000001</v>
      </c>
      <c r="D28">
        <v>1.0227999999999999</v>
      </c>
      <c r="E28" s="42">
        <f t="shared" si="0"/>
        <v>37.353299999999997</v>
      </c>
      <c r="F28" s="42">
        <v>36.430999999999997</v>
      </c>
      <c r="G28" s="42">
        <f t="shared" si="1"/>
        <v>0.1004999999999967</v>
      </c>
      <c r="H28" s="43">
        <f t="shared" si="2"/>
        <v>9.8259679311690178</v>
      </c>
    </row>
    <row r="29" spans="1:9" x14ac:dyDescent="0.3">
      <c r="A29" s="60">
        <v>27</v>
      </c>
      <c r="B29" s="76" t="s">
        <v>89</v>
      </c>
      <c r="C29">
        <v>34.180900000000001</v>
      </c>
      <c r="D29">
        <v>1.0092000000000001</v>
      </c>
      <c r="E29" s="42">
        <f t="shared" si="0"/>
        <v>35.190100000000001</v>
      </c>
      <c r="F29" s="42">
        <v>34.279699999999998</v>
      </c>
      <c r="G29" s="42">
        <f t="shared" si="1"/>
        <v>9.8799999999997112E-2</v>
      </c>
      <c r="H29" s="43">
        <f t="shared" si="2"/>
        <v>9.7899326198966605</v>
      </c>
    </row>
    <row r="30" spans="1:9" x14ac:dyDescent="0.3">
      <c r="A30" s="60">
        <v>28</v>
      </c>
      <c r="B30" s="76" t="s">
        <v>90</v>
      </c>
      <c r="C30">
        <v>13.216200000000001</v>
      </c>
      <c r="D30">
        <v>1.0116000000000001</v>
      </c>
      <c r="E30" s="42">
        <f t="shared" si="0"/>
        <v>14.2278</v>
      </c>
      <c r="F30" s="42">
        <v>13.3241</v>
      </c>
      <c r="G30" s="42">
        <f t="shared" si="1"/>
        <v>0.107899999999999</v>
      </c>
      <c r="H30" s="43">
        <f t="shared" si="2"/>
        <v>10.666271253459767</v>
      </c>
    </row>
    <row r="31" spans="1:9" x14ac:dyDescent="0.3">
      <c r="A31" s="60">
        <v>69</v>
      </c>
      <c r="B31" s="76" t="s">
        <v>91</v>
      </c>
      <c r="C31">
        <v>20.220400000000001</v>
      </c>
      <c r="D31">
        <v>0.9839</v>
      </c>
      <c r="E31" s="42">
        <f t="shared" si="0"/>
        <v>21.2043</v>
      </c>
      <c r="F31" s="42">
        <v>20.322500000000002</v>
      </c>
      <c r="G31" s="42">
        <f t="shared" si="1"/>
        <v>0.10210000000000008</v>
      </c>
      <c r="H31" s="43">
        <f t="shared" si="2"/>
        <v>10.377070840532584</v>
      </c>
      <c r="I31" s="43">
        <f>AVERAGE(H27:H31)</f>
        <v>10.208602476643016</v>
      </c>
    </row>
    <row r="35" spans="3:7" ht="15" thickBot="1" x14ac:dyDescent="0.35">
      <c r="C35"/>
      <c r="D35" s="52"/>
      <c r="E35" s="33"/>
      <c r="F35" s="55"/>
      <c r="G35" s="52"/>
    </row>
    <row r="36" spans="3:7" x14ac:dyDescent="0.3">
      <c r="C36"/>
      <c r="D36"/>
      <c r="E36" s="8"/>
      <c r="F36" s="74" t="s">
        <v>63</v>
      </c>
      <c r="G36" s="74"/>
    </row>
    <row r="37" spans="3:7" x14ac:dyDescent="0.3">
      <c r="C37"/>
      <c r="D37" s="54" t="s">
        <v>64</v>
      </c>
      <c r="E37" s="8" t="s">
        <v>69</v>
      </c>
      <c r="F37" s="74" t="s">
        <v>50</v>
      </c>
      <c r="G37" s="74" t="s">
        <v>51</v>
      </c>
    </row>
    <row r="38" spans="3:7" ht="14.4" customHeight="1" x14ac:dyDescent="0.3">
      <c r="C38"/>
      <c r="D38" s="95" t="s">
        <v>68</v>
      </c>
      <c r="E38" s="72">
        <v>1</v>
      </c>
      <c r="F38" s="64">
        <v>12.629674306393381</v>
      </c>
      <c r="G38" s="64">
        <v>10.958101377087743</v>
      </c>
    </row>
    <row r="39" spans="3:7" x14ac:dyDescent="0.3">
      <c r="C39"/>
      <c r="D39" s="88"/>
      <c r="E39" s="73">
        <v>2</v>
      </c>
      <c r="F39" s="61">
        <v>12.357971184256678</v>
      </c>
      <c r="G39" s="61">
        <v>11.111111111111391</v>
      </c>
    </row>
    <row r="40" spans="3:7" x14ac:dyDescent="0.3">
      <c r="C40"/>
      <c r="D40" s="88"/>
      <c r="E40" s="73">
        <v>3</v>
      </c>
      <c r="F40" s="61">
        <v>13.867656693602266</v>
      </c>
      <c r="G40" s="61">
        <v>10.857088195906057</v>
      </c>
    </row>
    <row r="41" spans="3:7" x14ac:dyDescent="0.3">
      <c r="C41"/>
      <c r="D41" s="88"/>
      <c r="E41" s="73">
        <v>4</v>
      </c>
      <c r="F41" s="61">
        <v>13.621262458471698</v>
      </c>
      <c r="G41" s="61">
        <v>10.478667051911994</v>
      </c>
    </row>
    <row r="42" spans="3:7" x14ac:dyDescent="0.3">
      <c r="C42"/>
      <c r="D42" s="88"/>
      <c r="E42" s="73">
        <v>5</v>
      </c>
      <c r="F42" s="61">
        <v>13.785007546537022</v>
      </c>
      <c r="G42" s="61">
        <v>10.660441591284929</v>
      </c>
    </row>
    <row r="43" spans="3:7" x14ac:dyDescent="0.3">
      <c r="C43"/>
      <c r="D43" s="89"/>
      <c r="E43" s="74" t="s">
        <v>15</v>
      </c>
      <c r="F43" s="65">
        <f>AVERAGE(F38:F42)</f>
        <v>13.25231443785221</v>
      </c>
      <c r="G43" s="65">
        <f>AVERAGE(G38:G42)</f>
        <v>10.813081865460422</v>
      </c>
    </row>
    <row r="44" spans="3:7" ht="14.4" customHeight="1" x14ac:dyDescent="0.3">
      <c r="C44"/>
      <c r="D44" s="86" t="s">
        <v>67</v>
      </c>
      <c r="E44" s="73">
        <v>1</v>
      </c>
      <c r="F44" s="61">
        <v>14.011090573012682</v>
      </c>
      <c r="G44" s="61">
        <v>10.383769738157051</v>
      </c>
    </row>
    <row r="45" spans="3:7" ht="14.4" customHeight="1" x14ac:dyDescent="0.3">
      <c r="C45"/>
      <c r="D45" s="86"/>
      <c r="E45" s="73">
        <v>2</v>
      </c>
      <c r="F45" s="61">
        <v>13.813333333333352</v>
      </c>
      <c r="G45" s="61">
        <v>9.8259679311690178</v>
      </c>
    </row>
    <row r="46" spans="3:7" x14ac:dyDescent="0.3">
      <c r="C46"/>
      <c r="D46" s="86"/>
      <c r="E46" s="73">
        <v>3</v>
      </c>
      <c r="F46" s="61">
        <v>13.334855577120424</v>
      </c>
      <c r="G46" s="61">
        <v>9.7899326198966605</v>
      </c>
    </row>
    <row r="47" spans="3:7" x14ac:dyDescent="0.3">
      <c r="C47"/>
      <c r="D47" s="86"/>
      <c r="E47" s="73">
        <v>4</v>
      </c>
      <c r="F47" s="61">
        <v>14.094065656565331</v>
      </c>
      <c r="G47" s="61">
        <v>10.666271253459767</v>
      </c>
    </row>
    <row r="48" spans="3:7" x14ac:dyDescent="0.3">
      <c r="C48"/>
      <c r="D48" s="86"/>
      <c r="E48" s="73">
        <v>5</v>
      </c>
      <c r="F48" s="62">
        <v>12.654452492543699</v>
      </c>
      <c r="G48" s="61">
        <v>10.377070840532584</v>
      </c>
    </row>
    <row r="49" spans="3:7" ht="15" thickBot="1" x14ac:dyDescent="0.35">
      <c r="C49"/>
      <c r="D49" s="87"/>
      <c r="E49" s="66" t="s">
        <v>15</v>
      </c>
      <c r="F49" s="63">
        <f>AVERAGE(F44:F48)</f>
        <v>13.581559526515097</v>
      </c>
      <c r="G49" s="67">
        <f>AVERAGE(G44:G48)</f>
        <v>10.208602476643016</v>
      </c>
    </row>
    <row r="50" spans="3:7" x14ac:dyDescent="0.3">
      <c r="C50"/>
      <c r="D50" s="57"/>
      <c r="E50" s="58"/>
      <c r="F50" s="56"/>
    </row>
    <row r="51" spans="3:7" x14ac:dyDescent="0.3">
      <c r="C51" s="8"/>
      <c r="D51" s="5"/>
      <c r="E51"/>
    </row>
  </sheetData>
  <mergeCells count="2">
    <mergeCell ref="D38:D43"/>
    <mergeCell ref="D44:D4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D81C-F4BE-46BD-B5BF-493FEE106AB0}">
  <dimension ref="A1:Z50"/>
  <sheetViews>
    <sheetView showGridLines="0" topLeftCell="A3" workbookViewId="0">
      <selection activeCell="K9" sqref="K9"/>
    </sheetView>
  </sheetViews>
  <sheetFormatPr defaultRowHeight="14.4" x14ac:dyDescent="0.3"/>
  <cols>
    <col min="1" max="1" width="6.6640625" style="116" customWidth="1"/>
    <col min="2" max="2" width="26.109375" customWidth="1"/>
    <col min="3" max="5" width="13.44140625" customWidth="1"/>
    <col min="6" max="6" width="12.109375" customWidth="1"/>
  </cols>
  <sheetData>
    <row r="1" spans="1:26" x14ac:dyDescent="0.3">
      <c r="B1" s="7" t="s">
        <v>60</v>
      </c>
      <c r="C1" s="7" t="s">
        <v>70</v>
      </c>
      <c r="D1" s="7" t="s">
        <v>71</v>
      </c>
    </row>
    <row r="2" spans="1:26" x14ac:dyDescent="0.3">
      <c r="C2" t="s">
        <v>53</v>
      </c>
      <c r="D2" t="s">
        <v>54</v>
      </c>
      <c r="Z2" s="44">
        <v>44291</v>
      </c>
    </row>
    <row r="3" spans="1:26" x14ac:dyDescent="0.3">
      <c r="C3" t="s">
        <v>55</v>
      </c>
      <c r="D3" t="s">
        <v>24</v>
      </c>
    </row>
    <row r="4" spans="1:26" s="50" customFormat="1" ht="19.8" customHeight="1" x14ac:dyDescent="0.3">
      <c r="B4" s="120" t="s">
        <v>54</v>
      </c>
      <c r="C4" s="6" t="s">
        <v>57</v>
      </c>
      <c r="D4" s="6" t="s">
        <v>50</v>
      </c>
      <c r="E4" s="6" t="s">
        <v>11</v>
      </c>
      <c r="F4" s="6" t="s">
        <v>59</v>
      </c>
      <c r="G4" s="6" t="s">
        <v>44</v>
      </c>
      <c r="H4" s="6" t="s">
        <v>27</v>
      </c>
    </row>
    <row r="5" spans="1:26" x14ac:dyDescent="0.3">
      <c r="A5" s="116">
        <v>1</v>
      </c>
      <c r="B5" s="76" t="s">
        <v>92</v>
      </c>
      <c r="C5">
        <v>36.677399999999999</v>
      </c>
      <c r="D5">
        <v>1.0746</v>
      </c>
      <c r="E5" s="3">
        <f>C5+D5</f>
        <v>37.751999999999995</v>
      </c>
      <c r="F5" s="3">
        <v>37.181100000000001</v>
      </c>
      <c r="G5" s="3">
        <f>F5-C5</f>
        <v>0.50370000000000203</v>
      </c>
      <c r="H5">
        <f>100/D5*G5</f>
        <v>46.873255164712639</v>
      </c>
    </row>
    <row r="6" spans="1:26" x14ac:dyDescent="0.3">
      <c r="A6" s="116">
        <v>2</v>
      </c>
      <c r="B6" s="76" t="s">
        <v>93</v>
      </c>
      <c r="C6" s="3">
        <v>38.923000000000002</v>
      </c>
      <c r="D6">
        <v>1.0012000000000001</v>
      </c>
      <c r="E6">
        <f t="shared" ref="E6:E9" si="0">C6+D6</f>
        <v>39.924199999999999</v>
      </c>
      <c r="F6" s="3">
        <v>39.430199999999999</v>
      </c>
      <c r="G6" s="3">
        <f t="shared" ref="G6:G15" si="1">F6-C6</f>
        <v>0.50719999999999743</v>
      </c>
      <c r="H6">
        <f t="shared" ref="H6:H15" si="2">100/D6*G6</f>
        <v>50.659208949260623</v>
      </c>
    </row>
    <row r="7" spans="1:26" x14ac:dyDescent="0.3">
      <c r="A7" s="116">
        <v>3</v>
      </c>
      <c r="B7" s="76" t="s">
        <v>94</v>
      </c>
      <c r="C7">
        <v>34.159199999999998</v>
      </c>
      <c r="D7">
        <v>1.0624</v>
      </c>
      <c r="E7">
        <f t="shared" si="0"/>
        <v>35.221599999999995</v>
      </c>
      <c r="F7" s="3">
        <v>34.652900000000002</v>
      </c>
      <c r="G7" s="3">
        <f t="shared" si="1"/>
        <v>0.49370000000000402</v>
      </c>
      <c r="H7">
        <f t="shared" si="2"/>
        <v>46.470256024096763</v>
      </c>
    </row>
    <row r="8" spans="1:26" x14ac:dyDescent="0.3">
      <c r="A8" s="116">
        <v>4</v>
      </c>
      <c r="B8" s="76" t="s">
        <v>95</v>
      </c>
      <c r="C8">
        <v>30.869599999999998</v>
      </c>
      <c r="D8">
        <v>1.0327</v>
      </c>
      <c r="E8">
        <f t="shared" si="0"/>
        <v>31.902299999999997</v>
      </c>
      <c r="F8" s="3">
        <v>31.388200000000001</v>
      </c>
      <c r="G8" s="3">
        <f t="shared" si="1"/>
        <v>0.51860000000000284</v>
      </c>
      <c r="H8">
        <f t="shared" si="2"/>
        <v>50.217875472063803</v>
      </c>
    </row>
    <row r="9" spans="1:26" x14ac:dyDescent="0.3">
      <c r="A9" s="116">
        <v>5</v>
      </c>
      <c r="B9" s="76" t="s">
        <v>96</v>
      </c>
      <c r="C9">
        <v>36.936500000000002</v>
      </c>
      <c r="D9">
        <v>1.0046999999999999</v>
      </c>
      <c r="E9">
        <f t="shared" si="0"/>
        <v>37.941200000000002</v>
      </c>
      <c r="F9" s="3">
        <v>37.414499999999997</v>
      </c>
      <c r="G9" s="3">
        <f t="shared" si="1"/>
        <v>0.47799999999999443</v>
      </c>
      <c r="H9">
        <f t="shared" si="2"/>
        <v>47.576390962475806</v>
      </c>
    </row>
    <row r="10" spans="1:26" x14ac:dyDescent="0.3">
      <c r="A10" s="120"/>
      <c r="C10" s="6" t="s">
        <v>57</v>
      </c>
      <c r="D10" s="6" t="s">
        <v>56</v>
      </c>
      <c r="E10" s="6" t="s">
        <v>11</v>
      </c>
      <c r="F10" s="6" t="s">
        <v>59</v>
      </c>
      <c r="G10" s="6" t="s">
        <v>44</v>
      </c>
      <c r="H10" s="6" t="s">
        <v>27</v>
      </c>
      <c r="P10" s="3"/>
    </row>
    <row r="11" spans="1:26" x14ac:dyDescent="0.3">
      <c r="A11" s="116">
        <v>6</v>
      </c>
      <c r="B11" s="76" t="s">
        <v>97</v>
      </c>
      <c r="C11">
        <v>39.333399999999997</v>
      </c>
      <c r="D11">
        <v>1.0546</v>
      </c>
      <c r="E11" s="3">
        <f>C11+D11</f>
        <v>40.387999999999998</v>
      </c>
      <c r="F11">
        <v>39.606200000000001</v>
      </c>
      <c r="G11" s="3">
        <f t="shared" si="1"/>
        <v>0.27280000000000371</v>
      </c>
      <c r="H11">
        <f t="shared" si="2"/>
        <v>25.867627536507083</v>
      </c>
    </row>
    <row r="12" spans="1:26" x14ac:dyDescent="0.3">
      <c r="A12" s="116">
        <v>7</v>
      </c>
      <c r="B12" s="76" t="s">
        <v>98</v>
      </c>
      <c r="C12">
        <v>39.889099999999999</v>
      </c>
      <c r="D12">
        <v>1.0371999999999999</v>
      </c>
      <c r="E12" s="3">
        <f t="shared" ref="E12:E15" si="3">C12+D12</f>
        <v>40.926299999999998</v>
      </c>
      <c r="F12">
        <v>40.1633</v>
      </c>
      <c r="G12" s="3">
        <f t="shared" si="1"/>
        <v>0.27420000000000044</v>
      </c>
      <c r="H12">
        <f t="shared" si="2"/>
        <v>26.436559969147748</v>
      </c>
    </row>
    <row r="13" spans="1:26" x14ac:dyDescent="0.3">
      <c r="A13" s="116">
        <v>8</v>
      </c>
      <c r="B13" s="76" t="s">
        <v>99</v>
      </c>
      <c r="C13">
        <v>37.170400000000001</v>
      </c>
      <c r="D13">
        <v>0.98409999999999997</v>
      </c>
      <c r="E13" s="3">
        <f t="shared" si="3"/>
        <v>38.154499999999999</v>
      </c>
      <c r="F13">
        <v>37.421900000000001</v>
      </c>
      <c r="G13" s="3">
        <f t="shared" si="1"/>
        <v>0.25150000000000006</v>
      </c>
      <c r="H13">
        <f t="shared" si="2"/>
        <v>25.556345899806935</v>
      </c>
    </row>
    <row r="14" spans="1:26" x14ac:dyDescent="0.3">
      <c r="A14" s="116">
        <v>9</v>
      </c>
      <c r="B14" s="76" t="s">
        <v>100</v>
      </c>
      <c r="C14">
        <v>37.802300000000002</v>
      </c>
      <c r="D14" s="3">
        <v>1.046</v>
      </c>
      <c r="E14" s="3">
        <f t="shared" si="3"/>
        <v>38.848300000000002</v>
      </c>
      <c r="F14">
        <v>38.078499999999998</v>
      </c>
      <c r="G14" s="3">
        <f t="shared" si="1"/>
        <v>0.27619999999999578</v>
      </c>
      <c r="H14">
        <f t="shared" si="2"/>
        <v>26.405353728489079</v>
      </c>
    </row>
    <row r="15" spans="1:26" x14ac:dyDescent="0.3">
      <c r="A15" s="116">
        <v>10</v>
      </c>
      <c r="B15" s="76" t="s">
        <v>101</v>
      </c>
      <c r="C15">
        <v>30.834399999999999</v>
      </c>
      <c r="D15">
        <v>1.0359</v>
      </c>
      <c r="E15" s="3">
        <f t="shared" si="3"/>
        <v>31.8703</v>
      </c>
      <c r="F15">
        <v>31.101500000000001</v>
      </c>
      <c r="G15" s="3">
        <f t="shared" si="1"/>
        <v>0.26710000000000278</v>
      </c>
      <c r="H15">
        <f t="shared" si="2"/>
        <v>25.784342117965323</v>
      </c>
    </row>
    <row r="16" spans="1:26" x14ac:dyDescent="0.3">
      <c r="I16" s="8"/>
      <c r="J16" s="8"/>
    </row>
    <row r="17" spans="1:8" ht="20.399999999999999" customHeight="1" x14ac:dyDescent="0.3">
      <c r="B17" s="120" t="s">
        <v>24</v>
      </c>
      <c r="C17" s="6" t="s">
        <v>57</v>
      </c>
      <c r="D17" s="6" t="s">
        <v>50</v>
      </c>
      <c r="E17" s="6" t="s">
        <v>11</v>
      </c>
      <c r="F17" s="6" t="s">
        <v>59</v>
      </c>
      <c r="G17" s="6" t="s">
        <v>44</v>
      </c>
      <c r="H17" s="6" t="s">
        <v>27</v>
      </c>
    </row>
    <row r="18" spans="1:8" x14ac:dyDescent="0.3">
      <c r="A18" s="116">
        <v>11</v>
      </c>
      <c r="B18" s="76" t="s">
        <v>102</v>
      </c>
      <c r="C18">
        <v>27.232199999999999</v>
      </c>
      <c r="D18">
        <v>1.1952</v>
      </c>
      <c r="E18">
        <f>C18+D18</f>
        <v>28.427399999999999</v>
      </c>
      <c r="F18">
        <v>27.813600000000001</v>
      </c>
      <c r="G18" s="3">
        <f t="shared" ref="G18" si="4">F18-C18</f>
        <v>0.58140000000000214</v>
      </c>
      <c r="H18">
        <f t="shared" ref="H18" si="5">100/D18*G18</f>
        <v>48.644578313253191</v>
      </c>
    </row>
    <row r="19" spans="1:8" x14ac:dyDescent="0.3">
      <c r="A19" s="116">
        <v>12</v>
      </c>
      <c r="B19" s="76" t="s">
        <v>103</v>
      </c>
      <c r="C19">
        <v>38.268000000000001</v>
      </c>
      <c r="D19">
        <v>1.1292</v>
      </c>
      <c r="E19">
        <f t="shared" ref="E19:E22" si="6">C19+D19</f>
        <v>39.397199999999998</v>
      </c>
      <c r="F19" s="3">
        <v>38.830100000000002</v>
      </c>
      <c r="G19" s="3">
        <f t="shared" ref="G19:G28" si="7">F19-C19</f>
        <v>0.56210000000000093</v>
      </c>
      <c r="H19" s="49">
        <f t="shared" ref="H19:H28" si="8">100/D19*G19</f>
        <v>49.778604321643726</v>
      </c>
    </row>
    <row r="20" spans="1:8" x14ac:dyDescent="0.3">
      <c r="A20" s="116">
        <v>13</v>
      </c>
      <c r="B20" s="76" t="s">
        <v>104</v>
      </c>
      <c r="C20">
        <v>30.3001</v>
      </c>
      <c r="D20">
        <v>1.0533999999999999</v>
      </c>
      <c r="E20">
        <f t="shared" si="6"/>
        <v>31.3535</v>
      </c>
      <c r="F20" s="3">
        <v>30.822900000000001</v>
      </c>
      <c r="G20" s="3">
        <f t="shared" si="7"/>
        <v>0.52280000000000015</v>
      </c>
      <c r="H20">
        <f t="shared" si="8"/>
        <v>49.6297702677046</v>
      </c>
    </row>
    <row r="21" spans="1:8" x14ac:dyDescent="0.3">
      <c r="A21" s="116">
        <v>16</v>
      </c>
      <c r="B21" s="76" t="s">
        <v>105</v>
      </c>
      <c r="C21">
        <v>29.013500000000001</v>
      </c>
      <c r="D21">
        <v>1.0522</v>
      </c>
      <c r="E21">
        <f t="shared" si="6"/>
        <v>30.0657</v>
      </c>
      <c r="F21" s="3">
        <v>29.5595</v>
      </c>
      <c r="G21" s="3">
        <f t="shared" si="7"/>
        <v>0.54599999999999937</v>
      </c>
      <c r="H21">
        <f t="shared" si="8"/>
        <v>51.891275422923336</v>
      </c>
    </row>
    <row r="22" spans="1:8" x14ac:dyDescent="0.3">
      <c r="A22" s="116">
        <v>120</v>
      </c>
      <c r="B22" s="76" t="s">
        <v>106</v>
      </c>
      <c r="C22">
        <v>42.209899999999998</v>
      </c>
      <c r="D22">
        <v>1.1608000000000001</v>
      </c>
      <c r="E22">
        <f t="shared" si="6"/>
        <v>43.370699999999999</v>
      </c>
      <c r="F22" s="3">
        <v>42.772599999999997</v>
      </c>
      <c r="G22" s="3">
        <f t="shared" si="7"/>
        <v>0.56269999999999953</v>
      </c>
      <c r="H22">
        <f t="shared" si="8"/>
        <v>48.475189524465847</v>
      </c>
    </row>
    <row r="23" spans="1:8" x14ac:dyDescent="0.3">
      <c r="A23" s="120"/>
      <c r="B23" s="76"/>
      <c r="C23" s="6" t="s">
        <v>57</v>
      </c>
      <c r="D23" s="6" t="s">
        <v>56</v>
      </c>
      <c r="E23" s="6" t="s">
        <v>11</v>
      </c>
      <c r="F23" s="6" t="s">
        <v>59</v>
      </c>
      <c r="G23" s="6" t="s">
        <v>44</v>
      </c>
      <c r="H23" s="6" t="s">
        <v>27</v>
      </c>
    </row>
    <row r="24" spans="1:8" x14ac:dyDescent="0.3">
      <c r="A24" s="116">
        <v>20</v>
      </c>
      <c r="B24" s="76" t="s">
        <v>107</v>
      </c>
      <c r="C24">
        <v>31.576899999999998</v>
      </c>
      <c r="D24">
        <v>1.0244</v>
      </c>
      <c r="E24">
        <f>C24+D24</f>
        <v>32.601299999999995</v>
      </c>
      <c r="F24">
        <v>31.843800000000002</v>
      </c>
      <c r="G24" s="3">
        <f t="shared" si="7"/>
        <v>0.26690000000000325</v>
      </c>
      <c r="H24">
        <f t="shared" si="8"/>
        <v>26.054275673565332</v>
      </c>
    </row>
    <row r="25" spans="1:8" x14ac:dyDescent="0.3">
      <c r="A25" s="116">
        <v>26</v>
      </c>
      <c r="B25" s="76" t="s">
        <v>108</v>
      </c>
      <c r="C25">
        <v>36.330399999999997</v>
      </c>
      <c r="D25">
        <v>1.0267999999999999</v>
      </c>
      <c r="E25">
        <f t="shared" ref="E25:E28" si="9">C25+D25</f>
        <v>37.357199999999999</v>
      </c>
      <c r="F25">
        <v>36.581499999999998</v>
      </c>
      <c r="G25" s="3">
        <f t="shared" si="7"/>
        <v>0.25110000000000099</v>
      </c>
      <c r="H25">
        <f t="shared" si="8"/>
        <v>24.454616283599631</v>
      </c>
    </row>
    <row r="26" spans="1:8" x14ac:dyDescent="0.3">
      <c r="A26" s="116">
        <v>27</v>
      </c>
      <c r="B26" s="76" t="s">
        <v>109</v>
      </c>
      <c r="C26">
        <v>34.181399999999996</v>
      </c>
      <c r="D26">
        <v>1.1313</v>
      </c>
      <c r="E26">
        <f t="shared" si="9"/>
        <v>35.3127</v>
      </c>
      <c r="F26">
        <v>34.504800000000003</v>
      </c>
      <c r="G26" s="3">
        <f t="shared" si="7"/>
        <v>0.32340000000000657</v>
      </c>
      <c r="H26">
        <f t="shared" si="8"/>
        <v>28.586581808539432</v>
      </c>
    </row>
    <row r="27" spans="1:8" x14ac:dyDescent="0.3">
      <c r="A27" s="116">
        <v>28</v>
      </c>
      <c r="B27" s="76" t="s">
        <v>110</v>
      </c>
      <c r="C27">
        <v>15.383100000000001</v>
      </c>
      <c r="D27">
        <v>1.0985</v>
      </c>
      <c r="E27">
        <f t="shared" si="9"/>
        <v>16.4816</v>
      </c>
      <c r="F27">
        <v>15.700900000000001</v>
      </c>
      <c r="G27" s="3">
        <f t="shared" si="7"/>
        <v>0.31780000000000008</v>
      </c>
      <c r="H27">
        <f t="shared" si="8"/>
        <v>28.930359581247163</v>
      </c>
    </row>
    <row r="28" spans="1:8" x14ac:dyDescent="0.3">
      <c r="A28" s="116">
        <v>29</v>
      </c>
      <c r="B28" s="76" t="s">
        <v>111</v>
      </c>
      <c r="C28">
        <v>27.201699999999999</v>
      </c>
      <c r="D28" s="3">
        <v>1.0880000000000001</v>
      </c>
      <c r="E28">
        <f t="shared" si="9"/>
        <v>28.2897</v>
      </c>
      <c r="F28">
        <v>27.493300000000001</v>
      </c>
      <c r="G28" s="3">
        <f t="shared" si="7"/>
        <v>0.29160000000000252</v>
      </c>
      <c r="H28">
        <f t="shared" si="8"/>
        <v>26.801470588235524</v>
      </c>
    </row>
    <row r="35" spans="7:10" ht="15" thickBot="1" x14ac:dyDescent="0.35">
      <c r="G35" s="52"/>
      <c r="H35" s="33"/>
      <c r="I35" s="55"/>
      <c r="J35" s="52"/>
    </row>
    <row r="36" spans="7:10" x14ac:dyDescent="0.3">
      <c r="H36" s="8"/>
      <c r="I36" s="85" t="s">
        <v>63</v>
      </c>
      <c r="J36" s="85"/>
    </row>
    <row r="37" spans="7:10" x14ac:dyDescent="0.3">
      <c r="G37" s="54" t="s">
        <v>64</v>
      </c>
      <c r="H37" s="8" t="s">
        <v>69</v>
      </c>
      <c r="I37" s="59" t="s">
        <v>50</v>
      </c>
      <c r="J37" s="59" t="s">
        <v>51</v>
      </c>
    </row>
    <row r="38" spans="7:10" x14ac:dyDescent="0.3">
      <c r="G38" s="95" t="s">
        <v>68</v>
      </c>
      <c r="H38" s="45">
        <v>1</v>
      </c>
      <c r="I38" s="68">
        <v>46.873255164712639</v>
      </c>
      <c r="J38" s="64">
        <v>25.867627536507083</v>
      </c>
    </row>
    <row r="39" spans="7:10" x14ac:dyDescent="0.3">
      <c r="G39" s="88"/>
      <c r="H39" s="48">
        <v>2</v>
      </c>
      <c r="I39" s="68">
        <v>50.659208949260623</v>
      </c>
      <c r="J39" s="61">
        <v>26.436559969147748</v>
      </c>
    </row>
    <row r="40" spans="7:10" x14ac:dyDescent="0.3">
      <c r="G40" s="88"/>
      <c r="H40" s="48">
        <v>3</v>
      </c>
      <c r="I40" s="68">
        <v>46.470256024096763</v>
      </c>
      <c r="J40" s="61">
        <v>25.556345899806935</v>
      </c>
    </row>
    <row r="41" spans="7:10" x14ac:dyDescent="0.3">
      <c r="G41" s="88"/>
      <c r="H41" s="48">
        <v>4</v>
      </c>
      <c r="I41" s="68">
        <v>50.217875472063803</v>
      </c>
      <c r="J41" s="61">
        <v>26.405353728489079</v>
      </c>
    </row>
    <row r="42" spans="7:10" x14ac:dyDescent="0.3">
      <c r="G42" s="88"/>
      <c r="H42" s="48">
        <v>5</v>
      </c>
      <c r="I42" s="68">
        <v>47.576390962475806</v>
      </c>
      <c r="J42" s="61">
        <v>25.784342117965323</v>
      </c>
    </row>
    <row r="43" spans="7:10" x14ac:dyDescent="0.3">
      <c r="G43" s="89"/>
      <c r="H43" s="59" t="s">
        <v>15</v>
      </c>
      <c r="I43" s="65">
        <f>AVERAGE(I38:I42)</f>
        <v>48.359397314521928</v>
      </c>
      <c r="J43" s="65">
        <f>AVERAGE(J38:J42)</f>
        <v>26.010045850383232</v>
      </c>
    </row>
    <row r="44" spans="7:10" x14ac:dyDescent="0.3">
      <c r="G44" s="86" t="s">
        <v>67</v>
      </c>
      <c r="H44" s="48">
        <v>1</v>
      </c>
      <c r="I44" s="61">
        <v>48.644578313253191</v>
      </c>
      <c r="J44" s="61">
        <v>26.054275673565332</v>
      </c>
    </row>
    <row r="45" spans="7:10" x14ac:dyDescent="0.3">
      <c r="G45" s="86"/>
      <c r="H45" s="48">
        <v>2</v>
      </c>
      <c r="I45" s="61">
        <v>49.778604321643726</v>
      </c>
      <c r="J45" s="61">
        <v>24.454616283599631</v>
      </c>
    </row>
    <row r="46" spans="7:10" x14ac:dyDescent="0.3">
      <c r="G46" s="86"/>
      <c r="H46" s="48">
        <v>3</v>
      </c>
      <c r="I46" s="61">
        <v>49.6297702677046</v>
      </c>
      <c r="J46" s="61">
        <v>28.586581808539432</v>
      </c>
    </row>
    <row r="47" spans="7:10" x14ac:dyDescent="0.3">
      <c r="G47" s="86"/>
      <c r="H47" s="48">
        <v>4</v>
      </c>
      <c r="I47" s="61">
        <v>51.891275422923336</v>
      </c>
      <c r="J47" s="61">
        <v>28.930359581247163</v>
      </c>
    </row>
    <row r="48" spans="7:10" x14ac:dyDescent="0.3">
      <c r="G48" s="86"/>
      <c r="H48" s="48">
        <v>5</v>
      </c>
      <c r="I48" s="62">
        <v>48.475189524465847</v>
      </c>
      <c r="J48" s="61">
        <v>26.801470588235524</v>
      </c>
    </row>
    <row r="49" spans="7:10" ht="15" thickBot="1" x14ac:dyDescent="0.35">
      <c r="G49" s="87"/>
      <c r="H49" s="66" t="s">
        <v>15</v>
      </c>
      <c r="I49" s="63">
        <f>AVERAGE(I44:I48)</f>
        <v>49.683883569998144</v>
      </c>
      <c r="J49" s="67">
        <f>AVERAGE(J44:J48)</f>
        <v>26.965460787037415</v>
      </c>
    </row>
    <row r="50" spans="7:10" x14ac:dyDescent="0.3">
      <c r="G50" s="57"/>
      <c r="H50" s="58"/>
      <c r="I50" s="56"/>
    </row>
  </sheetData>
  <mergeCells count="3">
    <mergeCell ref="I36:J36"/>
    <mergeCell ref="G38:G43"/>
    <mergeCell ref="G44:G4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Ball mill</vt:lpstr>
      <vt:lpstr>Ashes no treatment</vt:lpstr>
      <vt:lpstr>Ashes 1</vt:lpstr>
      <vt:lpstr>Ashes 2</vt:lpstr>
      <vt:lpstr>Ashes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Dorta</dc:creator>
  <cp:lastModifiedBy>Candi Dorta</cp:lastModifiedBy>
  <dcterms:created xsi:type="dcterms:W3CDTF">2021-02-12T11:40:21Z</dcterms:created>
  <dcterms:modified xsi:type="dcterms:W3CDTF">2021-05-27T16:25:59Z</dcterms:modified>
</cp:coreProperties>
</file>