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00143.science.domain\fht595\Documents\Silica\"/>
    </mc:Choice>
  </mc:AlternateContent>
  <bookViews>
    <workbookView xWindow="360" yWindow="410" windowWidth="15390" windowHeight="6930" firstSheet="1" activeTab="6"/>
  </bookViews>
  <sheets>
    <sheet name="Extraccion" sheetId="3" r:id="rId1"/>
    <sheet name="Analisis Elemental 1" sheetId="6" r:id="rId2"/>
    <sheet name="Analisis Elemental" sheetId="7" r:id="rId3"/>
    <sheet name="Samples colected" sheetId="9" r:id="rId4"/>
    <sheet name="Samples to dfrc" sheetId="10" r:id="rId5"/>
    <sheet name="Ark2" sheetId="2" r:id="rId6"/>
    <sheet name="Ark1" sheetId="1" r:id="rId7"/>
  </sheets>
  <definedNames>
    <definedName name="_xlnm.Print_Area" localSheetId="0">Extraccion!$A$4:$U$100</definedName>
    <definedName name="_xlnm.Print_Area" localSheetId="4">'Samples to dfrc'!$A$2:$C$61</definedName>
    <definedName name="_xlnm.Print_Titles" localSheetId="0">Extraccion!$4:$5</definedName>
  </definedNames>
  <calcPr calcId="162913"/>
</workbook>
</file>

<file path=xl/calcChain.xml><?xml version="1.0" encoding="utf-8"?>
<calcChain xmlns="http://schemas.openxmlformats.org/spreadsheetml/2006/main">
  <c r="I12" i="9" l="1"/>
  <c r="H12" i="9"/>
  <c r="I14" i="9" l="1"/>
  <c r="C12" i="9"/>
  <c r="D12" i="9"/>
  <c r="E12" i="9"/>
  <c r="F12" i="9"/>
  <c r="G12" i="9"/>
  <c r="B12" i="9"/>
  <c r="J12" i="9" s="1"/>
  <c r="A102" i="3" l="1"/>
  <c r="AA13" i="3" l="1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9" i="3"/>
  <c r="AA30" i="3"/>
  <c r="AA31" i="3"/>
  <c r="AA32" i="3"/>
  <c r="AA33" i="3"/>
  <c r="AA34" i="3"/>
  <c r="AA35" i="3"/>
  <c r="AA36" i="3"/>
  <c r="AA12" i="3"/>
  <c r="N12" i="3" l="1"/>
  <c r="O12" i="3" s="1"/>
  <c r="Q12" i="3" s="1"/>
  <c r="R12" i="3" s="1"/>
  <c r="N13" i="3"/>
  <c r="O13" i="3" s="1"/>
  <c r="Q13" i="3" s="1"/>
  <c r="R13" i="3" s="1"/>
  <c r="J78" i="3" l="1"/>
  <c r="J76" i="3"/>
  <c r="L76" i="3"/>
  <c r="N6" i="3"/>
  <c r="O6" i="3" s="1"/>
  <c r="N7" i="3"/>
  <c r="N8" i="3"/>
  <c r="O8" i="3" s="1"/>
  <c r="N9" i="3"/>
  <c r="O9" i="3" s="1"/>
  <c r="Q9" i="3" s="1"/>
  <c r="R9" i="3" s="1"/>
  <c r="N10" i="3"/>
  <c r="O10" i="3" s="1"/>
  <c r="N11" i="3"/>
  <c r="N14" i="3"/>
  <c r="N15" i="3"/>
  <c r="N16" i="3"/>
  <c r="N17" i="3"/>
  <c r="N18" i="3"/>
  <c r="N19" i="3"/>
  <c r="O19" i="3" s="1"/>
  <c r="N20" i="3"/>
  <c r="O20" i="3" s="1"/>
  <c r="Q20" i="3" s="1"/>
  <c r="R20" i="3" s="1"/>
  <c r="N21" i="3"/>
  <c r="O21" i="3" s="1"/>
  <c r="N22" i="3"/>
  <c r="N23" i="3"/>
  <c r="O23" i="3" s="1"/>
  <c r="N24" i="3"/>
  <c r="O24" i="3" s="1"/>
  <c r="Q24" i="3" s="1"/>
  <c r="R24" i="3" s="1"/>
  <c r="N25" i="3"/>
  <c r="O25" i="3" s="1"/>
  <c r="N26" i="3"/>
  <c r="N27" i="3"/>
  <c r="O27" i="3" s="1"/>
  <c r="N28" i="3"/>
  <c r="N29" i="3"/>
  <c r="O29" i="3" s="1"/>
  <c r="N30" i="3"/>
  <c r="O30" i="3" s="1"/>
  <c r="Q30" i="3" s="1"/>
  <c r="R30" i="3" s="1"/>
  <c r="N31" i="3"/>
  <c r="O31" i="3" s="1"/>
  <c r="N32" i="3"/>
  <c r="O32" i="3" s="1"/>
  <c r="N33" i="3"/>
  <c r="N34" i="3"/>
  <c r="O34" i="3" s="1"/>
  <c r="Q34" i="3" s="1"/>
  <c r="R34" i="3" s="1"/>
  <c r="N35" i="3"/>
  <c r="O35" i="3" s="1"/>
  <c r="N36" i="3"/>
  <c r="O36" i="3" s="1"/>
  <c r="N37" i="3"/>
  <c r="N40" i="3"/>
  <c r="O40" i="3" s="1"/>
  <c r="N43" i="3"/>
  <c r="N46" i="3"/>
  <c r="N49" i="3"/>
  <c r="O49" i="3" s="1"/>
  <c r="N76" i="3"/>
  <c r="N78" i="3"/>
  <c r="O78" i="3" s="1"/>
  <c r="Q78" i="3" s="1"/>
  <c r="R78" i="3" s="1"/>
  <c r="H89" i="3"/>
  <c r="H88" i="3"/>
  <c r="H87" i="3"/>
  <c r="H79" i="3"/>
  <c r="H77" i="3"/>
  <c r="H75" i="3"/>
  <c r="H65" i="3"/>
  <c r="J39" i="3"/>
  <c r="K39" i="3" s="1"/>
  <c r="N39" i="3" s="1"/>
  <c r="J40" i="3"/>
  <c r="J41" i="3"/>
  <c r="K41" i="3" s="1"/>
  <c r="N41" i="3" s="1"/>
  <c r="O41" i="3" s="1"/>
  <c r="J42" i="3"/>
  <c r="K42" i="3" s="1"/>
  <c r="N42" i="3" s="1"/>
  <c r="J43" i="3"/>
  <c r="J44" i="3"/>
  <c r="K44" i="3" s="1"/>
  <c r="N44" i="3" s="1"/>
  <c r="J45" i="3"/>
  <c r="K45" i="3" s="1"/>
  <c r="N45" i="3" s="1"/>
  <c r="O45" i="3" s="1"/>
  <c r="J46" i="3"/>
  <c r="J47" i="3"/>
  <c r="K47" i="3" s="1"/>
  <c r="N47" i="3" s="1"/>
  <c r="J48" i="3"/>
  <c r="K48" i="3" s="1"/>
  <c r="N48" i="3" s="1"/>
  <c r="J49" i="3"/>
  <c r="J50" i="3"/>
  <c r="K50" i="3" s="1"/>
  <c r="N50" i="3" s="1"/>
  <c r="J51" i="3"/>
  <c r="K51" i="3" s="1"/>
  <c r="N51" i="3" s="1"/>
  <c r="J52" i="3"/>
  <c r="K52" i="3" s="1"/>
  <c r="N52" i="3" s="1"/>
  <c r="J53" i="3"/>
  <c r="K53" i="3" s="1"/>
  <c r="N53" i="3" s="1"/>
  <c r="O53" i="3" s="1"/>
  <c r="J54" i="3"/>
  <c r="K54" i="3" s="1"/>
  <c r="N54" i="3" s="1"/>
  <c r="J55" i="3"/>
  <c r="K55" i="3" s="1"/>
  <c r="N55" i="3" s="1"/>
  <c r="J56" i="3"/>
  <c r="K56" i="3" s="1"/>
  <c r="N56" i="3" s="1"/>
  <c r="O56" i="3" s="1"/>
  <c r="J57" i="3"/>
  <c r="K57" i="3" s="1"/>
  <c r="N57" i="3" s="1"/>
  <c r="O57" i="3" s="1"/>
  <c r="J58" i="3"/>
  <c r="K58" i="3" s="1"/>
  <c r="N58" i="3" s="1"/>
  <c r="O58" i="3" s="1"/>
  <c r="J59" i="3"/>
  <c r="K59" i="3" s="1"/>
  <c r="N59" i="3" s="1"/>
  <c r="J60" i="3"/>
  <c r="K60" i="3" s="1"/>
  <c r="N60" i="3" s="1"/>
  <c r="J61" i="3"/>
  <c r="K61" i="3" s="1"/>
  <c r="N61" i="3" s="1"/>
  <c r="O61" i="3" s="1"/>
  <c r="J62" i="3"/>
  <c r="K62" i="3" s="1"/>
  <c r="N62" i="3" s="1"/>
  <c r="O62" i="3" s="1"/>
  <c r="J63" i="3"/>
  <c r="K63" i="3" s="1"/>
  <c r="N63" i="3" s="1"/>
  <c r="J64" i="3"/>
  <c r="K64" i="3" s="1"/>
  <c r="N64" i="3" s="1"/>
  <c r="J65" i="3"/>
  <c r="J66" i="3"/>
  <c r="K66" i="3" s="1"/>
  <c r="N66" i="3" s="1"/>
  <c r="O66" i="3" s="1"/>
  <c r="J67" i="3"/>
  <c r="K67" i="3" s="1"/>
  <c r="N67" i="3" s="1"/>
  <c r="J68" i="3"/>
  <c r="K68" i="3" s="1"/>
  <c r="N68" i="3" s="1"/>
  <c r="J69" i="3"/>
  <c r="K69" i="3" s="1"/>
  <c r="N69" i="3" s="1"/>
  <c r="O69" i="3" s="1"/>
  <c r="J70" i="3"/>
  <c r="K70" i="3" s="1"/>
  <c r="N70" i="3" s="1"/>
  <c r="O70" i="3" s="1"/>
  <c r="J71" i="3"/>
  <c r="K71" i="3" s="1"/>
  <c r="N71" i="3" s="1"/>
  <c r="J72" i="3"/>
  <c r="K72" i="3" s="1"/>
  <c r="N72" i="3" s="1"/>
  <c r="J73" i="3"/>
  <c r="K73" i="3" s="1"/>
  <c r="N73" i="3" s="1"/>
  <c r="J74" i="3"/>
  <c r="K74" i="3" s="1"/>
  <c r="N74" i="3" s="1"/>
  <c r="O74" i="3" s="1"/>
  <c r="Q74" i="3" s="1"/>
  <c r="R74" i="3" s="1"/>
  <c r="J75" i="3"/>
  <c r="J77" i="3"/>
  <c r="K77" i="3" s="1"/>
  <c r="N77" i="3" s="1"/>
  <c r="O77" i="3" s="1"/>
  <c r="Q77" i="3" s="1"/>
  <c r="R77" i="3" s="1"/>
  <c r="J79" i="3"/>
  <c r="J80" i="3"/>
  <c r="K80" i="3" s="1"/>
  <c r="N80" i="3" s="1"/>
  <c r="O80" i="3" s="1"/>
  <c r="Q80" i="3" s="1"/>
  <c r="R80" i="3" s="1"/>
  <c r="J81" i="3"/>
  <c r="K81" i="3" s="1"/>
  <c r="N81" i="3" s="1"/>
  <c r="O81" i="3" s="1"/>
  <c r="Q81" i="3" s="1"/>
  <c r="R81" i="3" s="1"/>
  <c r="J82" i="3"/>
  <c r="K82" i="3" s="1"/>
  <c r="N82" i="3" s="1"/>
  <c r="O82" i="3" s="1"/>
  <c r="Q82" i="3" s="1"/>
  <c r="R82" i="3" s="1"/>
  <c r="J83" i="3"/>
  <c r="K83" i="3" s="1"/>
  <c r="N83" i="3" s="1"/>
  <c r="O83" i="3" s="1"/>
  <c r="Q83" i="3" s="1"/>
  <c r="R83" i="3" s="1"/>
  <c r="J84" i="3"/>
  <c r="K84" i="3" s="1"/>
  <c r="N84" i="3" s="1"/>
  <c r="O84" i="3" s="1"/>
  <c r="Q84" i="3" s="1"/>
  <c r="R84" i="3" s="1"/>
  <c r="J85" i="3"/>
  <c r="K85" i="3" s="1"/>
  <c r="N85" i="3" s="1"/>
  <c r="O85" i="3" s="1"/>
  <c r="Q85" i="3" s="1"/>
  <c r="R85" i="3" s="1"/>
  <c r="J86" i="3"/>
  <c r="K86" i="3" s="1"/>
  <c r="N86" i="3" s="1"/>
  <c r="O86" i="3" s="1"/>
  <c r="Q86" i="3" s="1"/>
  <c r="R86" i="3" s="1"/>
  <c r="J87" i="3"/>
  <c r="J88" i="3"/>
  <c r="J89" i="3"/>
  <c r="J90" i="3"/>
  <c r="K90" i="3" s="1"/>
  <c r="N90" i="3" s="1"/>
  <c r="O90" i="3" s="1"/>
  <c r="Q90" i="3" s="1"/>
  <c r="R90" i="3" s="1"/>
  <c r="J91" i="3"/>
  <c r="K91" i="3" s="1"/>
  <c r="N91" i="3" s="1"/>
  <c r="O91" i="3" s="1"/>
  <c r="Q91" i="3" s="1"/>
  <c r="R91" i="3" s="1"/>
  <c r="J92" i="3"/>
  <c r="K92" i="3" s="1"/>
  <c r="N92" i="3" s="1"/>
  <c r="O92" i="3" s="1"/>
  <c r="Q92" i="3" s="1"/>
  <c r="R92" i="3" s="1"/>
  <c r="J93" i="3"/>
  <c r="K93" i="3" s="1"/>
  <c r="N93" i="3" s="1"/>
  <c r="O93" i="3" s="1"/>
  <c r="Q93" i="3" s="1"/>
  <c r="R93" i="3" s="1"/>
  <c r="J94" i="3"/>
  <c r="K94" i="3" s="1"/>
  <c r="N94" i="3" s="1"/>
  <c r="O94" i="3" s="1"/>
  <c r="Q94" i="3" s="1"/>
  <c r="R94" i="3" s="1"/>
  <c r="J95" i="3"/>
  <c r="K95" i="3" s="1"/>
  <c r="N95" i="3" s="1"/>
  <c r="O95" i="3" s="1"/>
  <c r="Q95" i="3" s="1"/>
  <c r="R95" i="3" s="1"/>
  <c r="J96" i="3"/>
  <c r="K96" i="3" s="1"/>
  <c r="N96" i="3" s="1"/>
  <c r="O96" i="3" s="1"/>
  <c r="Q96" i="3" s="1"/>
  <c r="R96" i="3" s="1"/>
  <c r="J97" i="3"/>
  <c r="K97" i="3" s="1"/>
  <c r="N97" i="3" s="1"/>
  <c r="O97" i="3" s="1"/>
  <c r="Q97" i="3" s="1"/>
  <c r="R97" i="3" s="1"/>
  <c r="J98" i="3"/>
  <c r="K98" i="3" s="1"/>
  <c r="N98" i="3" s="1"/>
  <c r="O98" i="3" s="1"/>
  <c r="Q98" i="3" s="1"/>
  <c r="R98" i="3" s="1"/>
  <c r="J99" i="3"/>
  <c r="K99" i="3" s="1"/>
  <c r="N99" i="3" s="1"/>
  <c r="O99" i="3" s="1"/>
  <c r="Q99" i="3" s="1"/>
  <c r="R99" i="3" s="1"/>
  <c r="J38" i="3"/>
  <c r="K38" i="3" s="1"/>
  <c r="N38" i="3" s="1"/>
  <c r="O76" i="3" l="1"/>
  <c r="Q76" i="3" s="1"/>
  <c r="R76" i="3" s="1"/>
  <c r="K79" i="3"/>
  <c r="N79" i="3" s="1"/>
  <c r="O79" i="3" s="1"/>
  <c r="Q79" i="3" s="1"/>
  <c r="R79" i="3" s="1"/>
  <c r="K65" i="3"/>
  <c r="N65" i="3" s="1"/>
  <c r="O65" i="3" s="1"/>
  <c r="Q65" i="3" s="1"/>
  <c r="R65" i="3" s="1"/>
  <c r="K87" i="3"/>
  <c r="N87" i="3" s="1"/>
  <c r="O87" i="3" s="1"/>
  <c r="Q87" i="3" s="1"/>
  <c r="R87" i="3" s="1"/>
  <c r="O15" i="3"/>
  <c r="Q15" i="3" s="1"/>
  <c r="R15" i="3" s="1"/>
  <c r="K89" i="3"/>
  <c r="N89" i="3" s="1"/>
  <c r="O89" i="3" s="1"/>
  <c r="Q89" i="3" s="1"/>
  <c r="R89" i="3" s="1"/>
  <c r="O14" i="3"/>
  <c r="Q14" i="3" s="1"/>
  <c r="R14" i="3" s="1"/>
  <c r="O72" i="3"/>
  <c r="Q72" i="3" s="1"/>
  <c r="R72" i="3" s="1"/>
  <c r="O52" i="3"/>
  <c r="Q52" i="3" s="1"/>
  <c r="R52" i="3" s="1"/>
  <c r="O48" i="3"/>
  <c r="Q48" i="3" s="1"/>
  <c r="R48" i="3" s="1"/>
  <c r="O44" i="3"/>
  <c r="Q44" i="3" s="1"/>
  <c r="R44" i="3" s="1"/>
  <c r="Q70" i="3"/>
  <c r="R70" i="3" s="1"/>
  <c r="Q66" i="3"/>
  <c r="R66" i="3" s="1"/>
  <c r="Q62" i="3"/>
  <c r="R62" i="3" s="1"/>
  <c r="Q58" i="3"/>
  <c r="R58" i="3" s="1"/>
  <c r="Q40" i="3"/>
  <c r="O17" i="3"/>
  <c r="Q17" i="3" s="1"/>
  <c r="R17" i="3" s="1"/>
  <c r="O73" i="3"/>
  <c r="Q73" i="3" s="1"/>
  <c r="R73" i="3" s="1"/>
  <c r="O68" i="3"/>
  <c r="Q68" i="3" s="1"/>
  <c r="R68" i="3" s="1"/>
  <c r="O64" i="3"/>
  <c r="Q64" i="3" s="1"/>
  <c r="R64" i="3" s="1"/>
  <c r="O60" i="3"/>
  <c r="Q60" i="3" s="1"/>
  <c r="R60" i="3" s="1"/>
  <c r="O55" i="3"/>
  <c r="Q55" i="3" s="1"/>
  <c r="R55" i="3" s="1"/>
  <c r="O51" i="3"/>
  <c r="Q51" i="3" s="1"/>
  <c r="R51" i="3" s="1"/>
  <c r="O47" i="3"/>
  <c r="Q47" i="3" s="1"/>
  <c r="R47" i="3" s="1"/>
  <c r="O43" i="3"/>
  <c r="Q43" i="3" s="1"/>
  <c r="O39" i="3"/>
  <c r="Q39" i="3" s="1"/>
  <c r="R39" i="3" s="1"/>
  <c r="O16" i="3"/>
  <c r="Q16" i="3" s="1"/>
  <c r="R16" i="3" s="1"/>
  <c r="O71" i="3"/>
  <c r="Q71" i="3" s="1"/>
  <c r="R71" i="3" s="1"/>
  <c r="O67" i="3"/>
  <c r="Q67" i="3" s="1"/>
  <c r="R67" i="3" s="1"/>
  <c r="O63" i="3"/>
  <c r="Q63" i="3" s="1"/>
  <c r="R63" i="3" s="1"/>
  <c r="O59" i="3"/>
  <c r="Q59" i="3" s="1"/>
  <c r="R59" i="3" s="1"/>
  <c r="O54" i="3"/>
  <c r="Q54" i="3" s="1"/>
  <c r="R54" i="3" s="1"/>
  <c r="O50" i="3"/>
  <c r="Q50" i="3" s="1"/>
  <c r="R50" i="3" s="1"/>
  <c r="O46" i="3"/>
  <c r="Q46" i="3" s="1"/>
  <c r="O42" i="3"/>
  <c r="Q42" i="3" s="1"/>
  <c r="R42" i="3" s="1"/>
  <c r="Q25" i="3"/>
  <c r="R25" i="3" s="1"/>
  <c r="Q21" i="3"/>
  <c r="R21" i="3" s="1"/>
  <c r="Q27" i="3"/>
  <c r="R27" i="3" s="1"/>
  <c r="Q23" i="3"/>
  <c r="R23" i="3" s="1"/>
  <c r="Q19" i="3"/>
  <c r="R19" i="3" s="1"/>
  <c r="O26" i="3"/>
  <c r="Q26" i="3" s="1"/>
  <c r="R26" i="3" s="1"/>
  <c r="O22" i="3"/>
  <c r="Q22" i="3" s="1"/>
  <c r="R22" i="3" s="1"/>
  <c r="O38" i="3"/>
  <c r="Q38" i="3" s="1"/>
  <c r="R38" i="3" s="1"/>
  <c r="O28" i="3"/>
  <c r="Q28" i="3" s="1"/>
  <c r="R28" i="3" s="1"/>
  <c r="Q36" i="3"/>
  <c r="R36" i="3" s="1"/>
  <c r="Q32" i="3"/>
  <c r="R32" i="3" s="1"/>
  <c r="Q35" i="3"/>
  <c r="R35" i="3" s="1"/>
  <c r="Q31" i="3"/>
  <c r="R31" i="3" s="1"/>
  <c r="O37" i="3"/>
  <c r="Q37" i="3" s="1"/>
  <c r="R37" i="3" s="1"/>
  <c r="O33" i="3"/>
  <c r="Q33" i="3" s="1"/>
  <c r="R33" i="3" s="1"/>
  <c r="Q29" i="3"/>
  <c r="R29" i="3" s="1"/>
  <c r="Q10" i="3"/>
  <c r="R10" i="3" s="1"/>
  <c r="Q6" i="3"/>
  <c r="R6" i="3" s="1"/>
  <c r="Q8" i="3"/>
  <c r="R8" i="3" s="1"/>
  <c r="O11" i="3"/>
  <c r="Q11" i="3" s="1"/>
  <c r="R11" i="3" s="1"/>
  <c r="O7" i="3"/>
  <c r="Q7" i="3" s="1"/>
  <c r="R7" i="3" s="1"/>
  <c r="O18" i="3"/>
  <c r="Q56" i="3"/>
  <c r="R56" i="3" s="1"/>
  <c r="Q69" i="3"/>
  <c r="R69" i="3" s="1"/>
  <c r="Q61" i="3"/>
  <c r="R61" i="3" s="1"/>
  <c r="Q57" i="3"/>
  <c r="R57" i="3" s="1"/>
  <c r="Q53" i="3"/>
  <c r="R53" i="3" s="1"/>
  <c r="Q45" i="3"/>
  <c r="R45" i="3" s="1"/>
  <c r="Q41" i="3"/>
  <c r="R41" i="3" s="1"/>
  <c r="Q49" i="3"/>
  <c r="K88" i="3"/>
  <c r="N88" i="3" s="1"/>
  <c r="O88" i="3" s="1"/>
  <c r="Q88" i="3" s="1"/>
  <c r="R88" i="3" s="1"/>
  <c r="K75" i="3"/>
  <c r="N75" i="3" s="1"/>
  <c r="O75" i="3" s="1"/>
  <c r="Q75" i="3" s="1"/>
  <c r="R75" i="3" s="1"/>
  <c r="Q18" i="3" l="1"/>
  <c r="R18" i="3" s="1"/>
</calcChain>
</file>

<file path=xl/sharedStrings.xml><?xml version="1.0" encoding="utf-8"?>
<sst xmlns="http://schemas.openxmlformats.org/spreadsheetml/2006/main" count="1496" uniqueCount="445">
  <si>
    <t>B S -</t>
  </si>
  <si>
    <t>B S +</t>
  </si>
  <si>
    <t>B S ++</t>
  </si>
  <si>
    <t>B L -</t>
  </si>
  <si>
    <t>B L +</t>
  </si>
  <si>
    <t>B L ++</t>
  </si>
  <si>
    <t>W S -</t>
  </si>
  <si>
    <t>W S +</t>
  </si>
  <si>
    <t>W S ++</t>
  </si>
  <si>
    <t>W L -</t>
  </si>
  <si>
    <t>W L +</t>
  </si>
  <si>
    <t>W L ++</t>
  </si>
  <si>
    <t>Nist std.</t>
  </si>
  <si>
    <t>Løbenr.</t>
  </si>
  <si>
    <t>Sample</t>
  </si>
  <si>
    <t>Harvestdate</t>
  </si>
  <si>
    <t xml:space="preserve"> Oct. 11. th + 26. th combined</t>
  </si>
  <si>
    <t>B R -</t>
  </si>
  <si>
    <t>B R +</t>
  </si>
  <si>
    <t>B R ++</t>
  </si>
  <si>
    <t>W R -</t>
  </si>
  <si>
    <t>W R +</t>
  </si>
  <si>
    <t>W R ++</t>
  </si>
  <si>
    <t>Bir W S -</t>
  </si>
  <si>
    <t>Bir W S ++</t>
  </si>
  <si>
    <t>Bir W L -</t>
  </si>
  <si>
    <t>Bir W L ++</t>
  </si>
  <si>
    <t>Bir W R -</t>
  </si>
  <si>
    <t>Bir W R ++</t>
  </si>
  <si>
    <t>Nist Wheat</t>
  </si>
  <si>
    <t>Now. 21st</t>
  </si>
  <si>
    <t>Dec. 14th</t>
  </si>
  <si>
    <t>Løbenummeroversigt</t>
  </si>
  <si>
    <t>W I -</t>
  </si>
  <si>
    <t>W I +</t>
  </si>
  <si>
    <t>WI ++</t>
  </si>
  <si>
    <t>29 Steam 1</t>
  </si>
  <si>
    <t>29 pods 2</t>
  </si>
  <si>
    <t>29 Flag leaves 3</t>
  </si>
  <si>
    <t>29 Other leaves 4</t>
  </si>
  <si>
    <t>29 Inflorecense 5</t>
  </si>
  <si>
    <t>29 roots 6</t>
  </si>
  <si>
    <t>29 grain 7</t>
  </si>
  <si>
    <t>Extraccion para analisis de composicion</t>
  </si>
  <si>
    <t>Extraccion con amilasa</t>
  </si>
  <si>
    <t>W L - Flag</t>
  </si>
  <si>
    <t xml:space="preserve">WL - </t>
  </si>
  <si>
    <t>W L + Flag</t>
  </si>
  <si>
    <t>W L ++ Flag</t>
  </si>
  <si>
    <t>Congelar los numeros de 220 a 245, pues ya habia marcado esas las muestras</t>
  </si>
  <si>
    <t>La numeración no esta sistematica, pues añadi falg leaves y elimine una cosecha</t>
  </si>
  <si>
    <t>W S - pods</t>
  </si>
  <si>
    <t>W S + pods</t>
  </si>
  <si>
    <t>W S ++ pods</t>
  </si>
  <si>
    <t>Sample Id</t>
  </si>
  <si>
    <t>Original</t>
  </si>
  <si>
    <t>Extracted</t>
  </si>
  <si>
    <t>MC%</t>
  </si>
  <si>
    <t>Dry Pan (g)</t>
  </si>
  <si>
    <t>Sample (g)</t>
  </si>
  <si>
    <t>Pan with dry solids (g)</t>
  </si>
  <si>
    <t>Dry sample (g)</t>
  </si>
  <si>
    <t>ODW</t>
  </si>
  <si>
    <t>ODW flask + extractves (g) BEFORE EXTRACTON</t>
  </si>
  <si>
    <t>ODW flask (g) (thmble+bomass) AFTER</t>
  </si>
  <si>
    <t>Wt. Extractves (g)</t>
  </si>
  <si>
    <t>Doble cosecha</t>
  </si>
  <si>
    <t>% Ash</t>
  </si>
  <si>
    <t>After</t>
  </si>
  <si>
    <t>Lignin</t>
  </si>
  <si>
    <t>N %</t>
  </si>
  <si>
    <t>C %</t>
  </si>
  <si>
    <t xml:space="preserve">Wt % </t>
  </si>
  <si>
    <t>EtOH extractves</t>
  </si>
  <si>
    <t>Amilase</t>
  </si>
  <si>
    <t>Before Ext.</t>
  </si>
  <si>
    <t>Si</t>
  </si>
  <si>
    <t>ID</t>
  </si>
  <si>
    <t>Wheat straw sin silica</t>
  </si>
  <si>
    <t>wheat straw con silica durnte toda la vida de la planta</t>
  </si>
  <si>
    <t>Al</t>
  </si>
  <si>
    <t>B</t>
  </si>
  <si>
    <t>Ca</t>
  </si>
  <si>
    <t>Co</t>
  </si>
  <si>
    <t>Cr</t>
  </si>
  <si>
    <t>Cu</t>
  </si>
  <si>
    <t>Fe</t>
  </si>
  <si>
    <t>K</t>
  </si>
  <si>
    <t>Mg</t>
  </si>
  <si>
    <t>Mn</t>
  </si>
  <si>
    <t>Mo</t>
  </si>
  <si>
    <t>Na</t>
  </si>
  <si>
    <t>Ni</t>
  </si>
  <si>
    <t>P</t>
  </si>
  <si>
    <t>Rb</t>
  </si>
  <si>
    <t>S</t>
  </si>
  <si>
    <t>V</t>
  </si>
  <si>
    <t>Zn</t>
  </si>
  <si>
    <t>Number</t>
  </si>
  <si>
    <t>µg /g</t>
  </si>
  <si>
    <t>-1.07 u</t>
  </si>
  <si>
    <t>-11.40 u</t>
  </si>
  <si>
    <t>-0.02 u</t>
  </si>
  <si>
    <t>-15.42 u</t>
  </si>
  <si>
    <t>-1.72 u</t>
  </si>
  <si>
    <t>52.33 u</t>
  </si>
  <si>
    <t>-0.68 u</t>
  </si>
  <si>
    <t>-17.12 u</t>
  </si>
  <si>
    <t>-1.80 u</t>
  </si>
  <si>
    <t>-30.10 u</t>
  </si>
  <si>
    <t>-0.86 u</t>
  </si>
  <si>
    <t>0.00 u</t>
  </si>
  <si>
    <t>-18.37 u</t>
  </si>
  <si>
    <t>0.01 u</t>
  </si>
  <si>
    <t>-1.90 u</t>
  </si>
  <si>
    <t>5.80 u</t>
  </si>
  <si>
    <t>0.94 u</t>
  </si>
  <si>
    <t>-1.36 u</t>
  </si>
  <si>
    <t>-19.14 u</t>
  </si>
  <si>
    <t>-1.44 u</t>
  </si>
  <si>
    <t>-13.11 u</t>
  </si>
  <si>
    <t>0.65 u</t>
  </si>
  <si>
    <t>0.26 u</t>
  </si>
  <si>
    <t>0.39 u</t>
  </si>
  <si>
    <t>-18.44 u</t>
  </si>
  <si>
    <t>-2.41 u</t>
  </si>
  <si>
    <t>0.91 u</t>
  </si>
  <si>
    <t>-16.63 u</t>
  </si>
  <si>
    <t>-1.97 u</t>
  </si>
  <si>
    <t>-0.60 u</t>
  </si>
  <si>
    <t>-0.64 u</t>
  </si>
  <si>
    <t>-1.39 u</t>
  </si>
  <si>
    <t>-14.64 u</t>
  </si>
  <si>
    <t>0.18 u</t>
  </si>
  <si>
    <t>-2.26 u</t>
  </si>
  <si>
    <t>1.22 u</t>
  </si>
  <si>
    <t>-18.76 u</t>
  </si>
  <si>
    <t>-1.61 u</t>
  </si>
  <si>
    <t>-0.74 u</t>
  </si>
  <si>
    <t>-0.21 u</t>
  </si>
  <si>
    <t>-14.57 u</t>
  </si>
  <si>
    <t>-1.54 u</t>
  </si>
  <si>
    <t>0.23 u</t>
  </si>
  <si>
    <t>-1.43 u</t>
  </si>
  <si>
    <t>-8.03 u</t>
  </si>
  <si>
    <t>-19.31 u</t>
  </si>
  <si>
    <t>0.06 u</t>
  </si>
  <si>
    <t>-1.93 u</t>
  </si>
  <si>
    <t>-0.18 u</t>
  </si>
  <si>
    <t>-17.25 u</t>
  </si>
  <si>
    <t>-1.73 u</t>
  </si>
  <si>
    <t>0.79 u</t>
  </si>
  <si>
    <t>-19.23 u</t>
  </si>
  <si>
    <t>-1.68 u</t>
  </si>
  <si>
    <t>1.00 u</t>
  </si>
  <si>
    <t>-0.12 u</t>
  </si>
  <si>
    <t>-17.84 u</t>
  </si>
  <si>
    <t>-2.57 u</t>
  </si>
  <si>
    <t>2545.67 o</t>
  </si>
  <si>
    <t>-1.05 u</t>
  </si>
  <si>
    <t>-18.63 u</t>
  </si>
  <si>
    <t>-1.47 u</t>
  </si>
  <si>
    <t>-0.05 u</t>
  </si>
  <si>
    <t>-0.22 u</t>
  </si>
  <si>
    <t>-16.11 u</t>
  </si>
  <si>
    <t>-3.02 u</t>
  </si>
  <si>
    <t>1294.05 o</t>
  </si>
  <si>
    <t>-19.46 u</t>
  </si>
  <si>
    <t>-0.03 u</t>
  </si>
  <si>
    <t>-1.27 u</t>
  </si>
  <si>
    <t>191.76 o</t>
  </si>
  <si>
    <t>-22.64 u</t>
  </si>
  <si>
    <t>-1.22 u</t>
  </si>
  <si>
    <t>0.25 u</t>
  </si>
  <si>
    <t>-18.04 u</t>
  </si>
  <si>
    <t>-1.81 u</t>
  </si>
  <si>
    <t>-0.44 u</t>
  </si>
  <si>
    <t>-21.90 u</t>
  </si>
  <si>
    <t>-2.96 u</t>
  </si>
  <si>
    <t>116.27 o</t>
  </si>
  <si>
    <t>-25.58 u</t>
  </si>
  <si>
    <t>-1.92 u</t>
  </si>
  <si>
    <t>-1.30 u</t>
  </si>
  <si>
    <t>-17.35 u</t>
  </si>
  <si>
    <t>-1.46 u</t>
  </si>
  <si>
    <t>-17.72 u</t>
  </si>
  <si>
    <t>-2.81 u</t>
  </si>
  <si>
    <t>61.38 o</t>
  </si>
  <si>
    <t>1281.79 o</t>
  </si>
  <si>
    <t>3458.04 o</t>
  </si>
  <si>
    <t>-1.37 u</t>
  </si>
  <si>
    <t>-17.26 u</t>
  </si>
  <si>
    <t>-1.77 u</t>
  </si>
  <si>
    <t>794.43 o</t>
  </si>
  <si>
    <t>2.05 u</t>
  </si>
  <si>
    <t>-2.25 u</t>
  </si>
  <si>
    <t>672.38 o</t>
  </si>
  <si>
    <t>-2.07 u</t>
  </si>
  <si>
    <t>-1.24 u</t>
  </si>
  <si>
    <t>-0.96 u</t>
  </si>
  <si>
    <t>0.47 u</t>
  </si>
  <si>
    <t>-17.69 u</t>
  </si>
  <si>
    <t>-0.89 u</t>
  </si>
  <si>
    <t>-1.94 u</t>
  </si>
  <si>
    <t>0.30 u</t>
  </si>
  <si>
    <t>-17.74 u</t>
  </si>
  <si>
    <t>-0.01 u</t>
  </si>
  <si>
    <t>-1.96 u</t>
  </si>
  <si>
    <t>-1.14 u</t>
  </si>
  <si>
    <t>-20.45 u</t>
  </si>
  <si>
    <t>-2.04 u</t>
  </si>
  <si>
    <t>-17.34 u</t>
  </si>
  <si>
    <t>-2.14 u</t>
  </si>
  <si>
    <t>1.57 u</t>
  </si>
  <si>
    <t>-19.94 u</t>
  </si>
  <si>
    <t>-1.99 u</t>
  </si>
  <si>
    <t>4406.11 o</t>
  </si>
  <si>
    <t>1.36 u</t>
  </si>
  <si>
    <t>-17.60 u</t>
  </si>
  <si>
    <t>-3.83 u</t>
  </si>
  <si>
    <t>4805.25 o</t>
  </si>
  <si>
    <t>6857.97 o</t>
  </si>
  <si>
    <t>0.72 u</t>
  </si>
  <si>
    <t>-19.93 u</t>
  </si>
  <si>
    <t>-2.56 u</t>
  </si>
  <si>
    <t>-18.31 u</t>
  </si>
  <si>
    <t>-1.79 u</t>
  </si>
  <si>
    <t>0.42 u</t>
  </si>
  <si>
    <t>-1.76 u</t>
  </si>
  <si>
    <t>-0.04 u</t>
  </si>
  <si>
    <t>-18.91 u</t>
  </si>
  <si>
    <t>-2.36 u</t>
  </si>
  <si>
    <t>-0.29 u</t>
  </si>
  <si>
    <t>-10.85 u</t>
  </si>
  <si>
    <t>-1.06 u</t>
  </si>
  <si>
    <t>1.96 u</t>
  </si>
  <si>
    <t>0.29 u</t>
  </si>
  <si>
    <t>-14.62 u</t>
  </si>
  <si>
    <t>-2.19 u</t>
  </si>
  <si>
    <t>-1.41 u</t>
  </si>
  <si>
    <t>-24.93 u</t>
  </si>
  <si>
    <t>-1.35 u</t>
  </si>
  <si>
    <t>-0.13 u</t>
  </si>
  <si>
    <t>-23.23 u</t>
  </si>
  <si>
    <t>0.11 u</t>
  </si>
  <si>
    <t>-2.32 u</t>
  </si>
  <si>
    <t>0.32 u</t>
  </si>
  <si>
    <t>-19.38 u</t>
  </si>
  <si>
    <t>3109.79 o</t>
  </si>
  <si>
    <t>3324.90 o</t>
  </si>
  <si>
    <t>1.66 u</t>
  </si>
  <si>
    <t>1.51 u</t>
  </si>
  <si>
    <t>-18.35 u</t>
  </si>
  <si>
    <t>-3.29 u</t>
  </si>
  <si>
    <t>3495.66 o</t>
  </si>
  <si>
    <t>0.63 u</t>
  </si>
  <si>
    <t>-21.12 u</t>
  </si>
  <si>
    <t>3092.60 o</t>
  </si>
  <si>
    <t>0.05 u</t>
  </si>
  <si>
    <t>-19.45 u</t>
  </si>
  <si>
    <t>-2.28 u</t>
  </si>
  <si>
    <t>-1.87 u</t>
  </si>
  <si>
    <t>-0.20 u</t>
  </si>
  <si>
    <t>-1.13 u</t>
  </si>
  <si>
    <t>-17.42 u</t>
  </si>
  <si>
    <t>0.07 u</t>
  </si>
  <si>
    <t>-1.34 u</t>
  </si>
  <si>
    <t>-1.04 u</t>
  </si>
  <si>
    <t>-0.30 u</t>
  </si>
  <si>
    <t>-17.47 u</t>
  </si>
  <si>
    <t>-1.86 u</t>
  </si>
  <si>
    <t>-0.08 u</t>
  </si>
  <si>
    <t>-0.85 u</t>
  </si>
  <si>
    <t>-20.25 u</t>
  </si>
  <si>
    <t>0.66 u</t>
  </si>
  <si>
    <t>-2.06 u</t>
  </si>
  <si>
    <t>-19.22 u</t>
  </si>
  <si>
    <t>-2.08 u</t>
  </si>
  <si>
    <t>-0.80 u</t>
  </si>
  <si>
    <t>-19.64 u</t>
  </si>
  <si>
    <t>-2.39 u</t>
  </si>
  <si>
    <t>-0.11 u</t>
  </si>
  <si>
    <t>-0.65 u</t>
  </si>
  <si>
    <t>-21.81 u</t>
  </si>
  <si>
    <t>1.19 u</t>
  </si>
  <si>
    <t>-22.80 u</t>
  </si>
  <si>
    <t>-1.67 u</t>
  </si>
  <si>
    <t>-15.86 u</t>
  </si>
  <si>
    <t>-1.78 u</t>
  </si>
  <si>
    <t>-20.98 u</t>
  </si>
  <si>
    <t>-3.12 u</t>
  </si>
  <si>
    <t>3284.79 o</t>
  </si>
  <si>
    <t>-22.84 u</t>
  </si>
  <si>
    <t>-2.91 u</t>
  </si>
  <si>
    <t>3193.05 o</t>
  </si>
  <si>
    <t>2.52 u</t>
  </si>
  <si>
    <t>-3.05 u</t>
  </si>
  <si>
    <t>-2.13 u</t>
  </si>
  <si>
    <t>-20.89 u</t>
  </si>
  <si>
    <t>-1.55 u</t>
  </si>
  <si>
    <t>0.21 u</t>
  </si>
  <si>
    <t>-19.73 u</t>
  </si>
  <si>
    <t>0.03 u</t>
  </si>
  <si>
    <t>-2.12 u</t>
  </si>
  <si>
    <t>-23.16 u</t>
  </si>
  <si>
    <t>-27.59 u</t>
  </si>
  <si>
    <t>-8.99 u</t>
  </si>
  <si>
    <t>-10.48 u</t>
  </si>
  <si>
    <t>47.23 u</t>
  </si>
  <si>
    <t>-1.26 u</t>
  </si>
  <si>
    <t>-0.56 u</t>
  </si>
  <si>
    <t>-2.95 u</t>
  </si>
  <si>
    <t>-52.32 u</t>
  </si>
  <si>
    <t>-41.97 u</t>
  </si>
  <si>
    <t>-73.91 u</t>
  </si>
  <si>
    <t>-93.69 u</t>
  </si>
  <si>
    <t>508.95 uo</t>
  </si>
  <si>
    <t>-43.29 u</t>
  </si>
  <si>
    <t>-2.50 u</t>
  </si>
  <si>
    <t>-11.72 u</t>
  </si>
  <si>
    <t>-14.69 u</t>
  </si>
  <si>
    <t>23.18 u</t>
  </si>
  <si>
    <t>-1.11 u</t>
  </si>
  <si>
    <t>-3.15 u</t>
  </si>
  <si>
    <t>-8.27 u</t>
  </si>
  <si>
    <t>-1.52 u</t>
  </si>
  <si>
    <t>-59.03 u</t>
  </si>
  <si>
    <t>-58.58 u</t>
  </si>
  <si>
    <t>-104.82 u</t>
  </si>
  <si>
    <t>-131.90 u</t>
  </si>
  <si>
    <t>-7.17 u</t>
  </si>
  <si>
    <t>-8.40 u</t>
  </si>
  <si>
    <t>-0.99 u</t>
  </si>
  <si>
    <t>-0.83 u</t>
  </si>
  <si>
    <t>-11.05 u</t>
  </si>
  <si>
    <t>-13.59 u</t>
  </si>
  <si>
    <t>-32.94 u</t>
  </si>
  <si>
    <t>-0.61 u</t>
  </si>
  <si>
    <t>-0.90 u</t>
  </si>
  <si>
    <t>-5.42 u</t>
  </si>
  <si>
    <t>-68.33 u</t>
  </si>
  <si>
    <t>-36.67 u</t>
  </si>
  <si>
    <t>-86.42 u</t>
  </si>
  <si>
    <t>-104.97 u</t>
  </si>
  <si>
    <t>11.90 u</t>
  </si>
  <si>
    <t>6.67 u</t>
  </si>
  <si>
    <t>-1.18 u</t>
  </si>
  <si>
    <t>-2.54 u</t>
  </si>
  <si>
    <t>-9.03 u</t>
  </si>
  <si>
    <t>-12.72 u</t>
  </si>
  <si>
    <t>-15.90 u</t>
  </si>
  <si>
    <t>-0.23 u</t>
  </si>
  <si>
    <t>-4.66 u</t>
  </si>
  <si>
    <t>-0.73 u</t>
  </si>
  <si>
    <t>-63.74 u</t>
  </si>
  <si>
    <t>-34.42 u</t>
  </si>
  <si>
    <t>-67.69 u</t>
  </si>
  <si>
    <t>-85.31 u</t>
  </si>
  <si>
    <t>-0.94 u</t>
  </si>
  <si>
    <t>-0.69 u</t>
  </si>
  <si>
    <t>-5.37 u</t>
  </si>
  <si>
    <t>-11.96 u</t>
  </si>
  <si>
    <t>56.50 u</t>
  </si>
  <si>
    <t>-0.48 u</t>
  </si>
  <si>
    <t>-0.79 u</t>
  </si>
  <si>
    <t>-5.46 u</t>
  </si>
  <si>
    <t>-0.33 u</t>
  </si>
  <si>
    <t>-56.50 u</t>
  </si>
  <si>
    <t>-7.76 u</t>
  </si>
  <si>
    <t>-30.11 u</t>
  </si>
  <si>
    <t>-61.28 u</t>
  </si>
  <si>
    <t>0.13 u</t>
  </si>
  <si>
    <t>3.52 u</t>
  </si>
  <si>
    <t>-2.35 u</t>
  </si>
  <si>
    <t>-22.41 u</t>
  </si>
  <si>
    <t>-1.23 u</t>
  </si>
  <si>
    <t>-18.54 u</t>
  </si>
  <si>
    <t>-1.48 u</t>
  </si>
  <si>
    <t>-21.94 u</t>
  </si>
  <si>
    <t>-2.94 u</t>
  </si>
  <si>
    <t>-1.98 u</t>
  </si>
  <si>
    <t>-0.98 u</t>
  </si>
  <si>
    <t>-22.91 u</t>
  </si>
  <si>
    <t>0.02 u</t>
  </si>
  <si>
    <t>0.04 u</t>
  </si>
  <si>
    <t>-22.56 u</t>
  </si>
  <si>
    <t>0.08 u</t>
  </si>
  <si>
    <t>-1.89 u</t>
  </si>
  <si>
    <t>-0.53 u</t>
  </si>
  <si>
    <t>-1.29 u</t>
  </si>
  <si>
    <t>-20.34 u</t>
  </si>
  <si>
    <t>-2.22 u</t>
  </si>
  <si>
    <t>-23.52 u</t>
  </si>
  <si>
    <t>-1.08 u</t>
  </si>
  <si>
    <t>-2.64 u</t>
  </si>
  <si>
    <t>-23.24 u</t>
  </si>
  <si>
    <t>-2.01 u</t>
  </si>
  <si>
    <t>-20.64 u</t>
  </si>
  <si>
    <t>-1.17 u</t>
  </si>
  <si>
    <t>-1.09 u</t>
  </si>
  <si>
    <t>-1.95 u</t>
  </si>
  <si>
    <t>-20.95 u</t>
  </si>
  <si>
    <t>-18.29 u</t>
  </si>
  <si>
    <t>-2.30 u</t>
  </si>
  <si>
    <t>-21.74 u</t>
  </si>
  <si>
    <t>-2.00 u</t>
  </si>
  <si>
    <t>338.40 o</t>
  </si>
  <si>
    <t>-15.49 u</t>
  </si>
  <si>
    <t>4974.14 o</t>
  </si>
  <si>
    <t>-0.31 u</t>
  </si>
  <si>
    <t>-20.69 u</t>
  </si>
  <si>
    <t>-3.63 u</t>
  </si>
  <si>
    <t>90.18 o</t>
  </si>
  <si>
    <t>-0.42 u</t>
  </si>
  <si>
    <t>0.46 u</t>
  </si>
  <si>
    <t>-1.74 u</t>
  </si>
  <si>
    <t>-23.37 u</t>
  </si>
  <si>
    <t>-0.24 u</t>
  </si>
  <si>
    <t>-0.45 u</t>
  </si>
  <si>
    <t>-22.15 u</t>
  </si>
  <si>
    <t>-0.06 u</t>
  </si>
  <si>
    <t>-0.54 u</t>
  </si>
  <si>
    <t>-24.49 u</t>
  </si>
  <si>
    <t>-1.60 u</t>
  </si>
  <si>
    <t>-0.36 u</t>
  </si>
  <si>
    <t>-1.65 u</t>
  </si>
  <si>
    <t>-18.93 u</t>
  </si>
  <si>
    <t>W I ++</t>
  </si>
  <si>
    <t xml:space="preserve">W L - </t>
  </si>
  <si>
    <t>Day number</t>
  </si>
  <si>
    <t>Day Number</t>
  </si>
  <si>
    <t>x</t>
  </si>
  <si>
    <t>wheat straw con un montón de silica al final</t>
  </si>
  <si>
    <t>Stem</t>
  </si>
  <si>
    <t>Pods</t>
  </si>
  <si>
    <t>Flag leaves</t>
  </si>
  <si>
    <t>Leaves</t>
  </si>
  <si>
    <t>Inflorecenses</t>
  </si>
  <si>
    <t>Roots</t>
  </si>
  <si>
    <t>Grain</t>
  </si>
  <si>
    <t>20Si</t>
  </si>
  <si>
    <t>Day</t>
  </si>
  <si>
    <t>Empty tube</t>
  </si>
  <si>
    <t>Biomasa</t>
  </si>
  <si>
    <t>perdido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</si>
</sst>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;@"/>
    <numFmt numFmtId="165" formatCode="0.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 tint="-0.14999847407452621"/>
      <name val="Calibri"/>
      <family val="2"/>
      <scheme val="minor"/>
    </font>
    <font>
      <b/>
      <sz val="16"/>
      <color theme="0" tint="-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</cellStyleXfs>
  <cellXfs count="27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3" xfId="0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16" fontId="0" fillId="0" borderId="5" xfId="0" applyNumberFormat="1" applyBorder="1"/>
    <xf numFmtId="0" fontId="0" fillId="0" borderId="6" xfId="0" applyFill="1" applyBorder="1" applyAlignment="1">
      <alignment horizontal="center"/>
    </xf>
    <xf numFmtId="16" fontId="0" fillId="0" borderId="7" xfId="0" applyNumberFormat="1" applyBorder="1"/>
    <xf numFmtId="0" fontId="0" fillId="0" borderId="8" xfId="0" applyFill="1" applyBorder="1" applyAlignment="1">
      <alignment horizontal="center"/>
    </xf>
    <xf numFmtId="0" fontId="1" fillId="0" borderId="9" xfId="0" applyFont="1" applyBorder="1" applyAlignment="1">
      <alignment horizontal="left"/>
    </xf>
    <xf numFmtId="16" fontId="0" fillId="0" borderId="10" xfId="0" applyNumberForma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0" xfId="0" applyFont="1" applyAlignment="1">
      <alignment horizontal="center" wrapText="1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0" fillId="6" borderId="0" xfId="0" applyFill="1"/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left"/>
    </xf>
    <xf numFmtId="0" fontId="0" fillId="8" borderId="0" xfId="0" applyFill="1"/>
    <xf numFmtId="0" fontId="1" fillId="8" borderId="0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9" borderId="0" xfId="0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3" borderId="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16" fontId="4" fillId="3" borderId="7" xfId="0" applyNumberFormat="1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16" fontId="4" fillId="5" borderId="7" xfId="0" applyNumberFormat="1" applyFont="1" applyFill="1" applyBorder="1" applyAlignment="1">
      <alignment horizontal="left"/>
    </xf>
    <xf numFmtId="0" fontId="4" fillId="7" borderId="6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left"/>
    </xf>
    <xf numFmtId="16" fontId="4" fillId="7" borderId="7" xfId="0" applyNumberFormat="1" applyFont="1" applyFill="1" applyBorder="1" applyAlignment="1">
      <alignment horizontal="left"/>
    </xf>
    <xf numFmtId="0" fontId="4" fillId="7" borderId="8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left"/>
    </xf>
    <xf numFmtId="16" fontId="4" fillId="7" borderId="10" xfId="0" applyNumberFormat="1" applyFont="1" applyFill="1" applyBorder="1" applyAlignment="1">
      <alignment horizontal="left"/>
    </xf>
    <xf numFmtId="0" fontId="4" fillId="9" borderId="6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left"/>
    </xf>
    <xf numFmtId="16" fontId="4" fillId="9" borderId="7" xfId="0" applyNumberFormat="1" applyFont="1" applyFill="1" applyBorder="1" applyAlignment="1">
      <alignment horizontal="left"/>
    </xf>
    <xf numFmtId="0" fontId="4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left"/>
    </xf>
    <xf numFmtId="16" fontId="4" fillId="9" borderId="10" xfId="0" applyNumberFormat="1" applyFont="1" applyFill="1" applyBorder="1" applyAlignment="1">
      <alignment horizontal="left"/>
    </xf>
    <xf numFmtId="0" fontId="4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16" fontId="4" fillId="3" borderId="5" xfId="0" applyNumberFormat="1" applyFont="1" applyFill="1" applyBorder="1" applyAlignment="1">
      <alignment horizontal="left"/>
    </xf>
    <xf numFmtId="164" fontId="4" fillId="3" borderId="1" xfId="0" applyNumberFormat="1" applyFont="1" applyFill="1" applyBorder="1" applyAlignment="1">
      <alignment horizontal="left"/>
    </xf>
    <xf numFmtId="164" fontId="4" fillId="3" borderId="0" xfId="0" applyNumberFormat="1" applyFont="1" applyFill="1" applyAlignment="1">
      <alignment horizontal="left"/>
    </xf>
    <xf numFmtId="164" fontId="4" fillId="5" borderId="0" xfId="0" applyNumberFormat="1" applyFont="1" applyFill="1" applyAlignment="1">
      <alignment horizontal="left"/>
    </xf>
    <xf numFmtId="164" fontId="4" fillId="7" borderId="0" xfId="0" applyNumberFormat="1" applyFont="1" applyFill="1" applyAlignment="1">
      <alignment horizontal="left"/>
    </xf>
    <xf numFmtId="0" fontId="0" fillId="0" borderId="0" xfId="0" applyFont="1"/>
    <xf numFmtId="0" fontId="4" fillId="9" borderId="0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7" borderId="0" xfId="0" applyFont="1" applyFill="1" applyBorder="1" applyAlignment="1">
      <alignment horizontal="left"/>
    </xf>
    <xf numFmtId="0" fontId="4" fillId="7" borderId="9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" fontId="0" fillId="0" borderId="0" xfId="0" applyNumberFormat="1" applyFont="1"/>
    <xf numFmtId="1" fontId="0" fillId="0" borderId="6" xfId="0" applyNumberFormat="1" applyFont="1" applyBorder="1"/>
    <xf numFmtId="1" fontId="0" fillId="0" borderId="0" xfId="0" applyNumberFormat="1" applyFont="1" applyBorder="1"/>
    <xf numFmtId="1" fontId="0" fillId="0" borderId="7" xfId="0" applyNumberFormat="1" applyFont="1" applyBorder="1"/>
    <xf numFmtId="1" fontId="4" fillId="3" borderId="6" xfId="0" applyNumberFormat="1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left"/>
    </xf>
    <xf numFmtId="1" fontId="4" fillId="3" borderId="7" xfId="0" applyNumberFormat="1" applyFont="1" applyFill="1" applyBorder="1" applyAlignment="1">
      <alignment horizontal="left"/>
    </xf>
    <xf numFmtId="1" fontId="4" fillId="5" borderId="6" xfId="0" applyNumberFormat="1" applyFont="1" applyFill="1" applyBorder="1" applyAlignment="1">
      <alignment horizontal="left"/>
    </xf>
    <xf numFmtId="1" fontId="4" fillId="5" borderId="0" xfId="0" applyNumberFormat="1" applyFont="1" applyFill="1" applyBorder="1" applyAlignment="1">
      <alignment horizontal="left"/>
    </xf>
    <xf numFmtId="1" fontId="4" fillId="5" borderId="7" xfId="0" applyNumberFormat="1" applyFont="1" applyFill="1" applyBorder="1" applyAlignment="1">
      <alignment horizontal="left"/>
    </xf>
    <xf numFmtId="1" fontId="4" fillId="4" borderId="6" xfId="0" applyNumberFormat="1" applyFont="1" applyFill="1" applyBorder="1" applyAlignment="1">
      <alignment horizontal="left"/>
    </xf>
    <xf numFmtId="1" fontId="4" fillId="4" borderId="0" xfId="0" applyNumberFormat="1" applyFont="1" applyFill="1" applyBorder="1" applyAlignment="1">
      <alignment horizontal="left"/>
    </xf>
    <xf numFmtId="1" fontId="4" fillId="4" borderId="7" xfId="0" applyNumberFormat="1" applyFont="1" applyFill="1" applyBorder="1" applyAlignment="1">
      <alignment horizontal="left"/>
    </xf>
    <xf numFmtId="1" fontId="4" fillId="3" borderId="11" xfId="0" applyNumberFormat="1" applyFont="1" applyFill="1" applyBorder="1" applyAlignment="1">
      <alignment horizontal="left"/>
    </xf>
    <xf numFmtId="1" fontId="4" fillId="3" borderId="1" xfId="0" applyNumberFormat="1" applyFont="1" applyFill="1" applyBorder="1" applyAlignment="1">
      <alignment horizontal="left"/>
    </xf>
    <xf numFmtId="1" fontId="4" fillId="3" borderId="12" xfId="0" applyNumberFormat="1" applyFont="1" applyFill="1" applyBorder="1" applyAlignment="1">
      <alignment horizontal="left"/>
    </xf>
    <xf numFmtId="1" fontId="4" fillId="7" borderId="6" xfId="0" applyNumberFormat="1" applyFont="1" applyFill="1" applyBorder="1" applyAlignment="1">
      <alignment horizontal="left"/>
    </xf>
    <xf numFmtId="1" fontId="4" fillId="7" borderId="0" xfId="0" applyNumberFormat="1" applyFont="1" applyFill="1" applyBorder="1" applyAlignment="1">
      <alignment horizontal="left"/>
    </xf>
    <xf numFmtId="1" fontId="4" fillId="7" borderId="7" xfId="0" applyNumberFormat="1" applyFont="1" applyFill="1" applyBorder="1" applyAlignment="1">
      <alignment horizontal="left"/>
    </xf>
    <xf numFmtId="1" fontId="4" fillId="9" borderId="6" xfId="0" applyNumberFormat="1" applyFont="1" applyFill="1" applyBorder="1" applyAlignment="1">
      <alignment horizontal="left"/>
    </xf>
    <xf numFmtId="1" fontId="4" fillId="9" borderId="0" xfId="0" applyNumberFormat="1" applyFont="1" applyFill="1" applyBorder="1" applyAlignment="1">
      <alignment horizontal="left"/>
    </xf>
    <xf numFmtId="1" fontId="4" fillId="9" borderId="7" xfId="0" applyNumberFormat="1" applyFont="1" applyFill="1" applyBorder="1" applyAlignment="1">
      <alignment horizontal="left"/>
    </xf>
    <xf numFmtId="1" fontId="4" fillId="9" borderId="8" xfId="0" applyNumberFormat="1" applyFont="1" applyFill="1" applyBorder="1" applyAlignment="1">
      <alignment horizontal="left"/>
    </xf>
    <xf numFmtId="1" fontId="4" fillId="9" borderId="9" xfId="0" applyNumberFormat="1" applyFont="1" applyFill="1" applyBorder="1" applyAlignment="1">
      <alignment horizontal="left"/>
    </xf>
    <xf numFmtId="1" fontId="4" fillId="9" borderId="10" xfId="0" applyNumberFormat="1" applyFont="1" applyFill="1" applyBorder="1" applyAlignment="1">
      <alignment horizontal="left"/>
    </xf>
    <xf numFmtId="1" fontId="4" fillId="3" borderId="3" xfId="0" applyNumberFormat="1" applyFont="1" applyFill="1" applyBorder="1" applyAlignment="1">
      <alignment horizontal="left"/>
    </xf>
    <xf numFmtId="1" fontId="4" fillId="3" borderId="4" xfId="0" applyNumberFormat="1" applyFont="1" applyFill="1" applyBorder="1" applyAlignment="1">
      <alignment horizontal="left"/>
    </xf>
    <xf numFmtId="1" fontId="4" fillId="3" borderId="5" xfId="0" applyNumberFormat="1" applyFont="1" applyFill="1" applyBorder="1" applyAlignment="1">
      <alignment horizontal="left"/>
    </xf>
    <xf numFmtId="1" fontId="4" fillId="7" borderId="8" xfId="0" applyNumberFormat="1" applyFont="1" applyFill="1" applyBorder="1" applyAlignment="1">
      <alignment horizontal="left"/>
    </xf>
    <xf numFmtId="1" fontId="4" fillId="7" borderId="9" xfId="0" applyNumberFormat="1" applyFont="1" applyFill="1" applyBorder="1" applyAlignment="1">
      <alignment horizontal="left"/>
    </xf>
    <xf numFmtId="1" fontId="4" fillId="7" borderId="10" xfId="0" applyNumberFormat="1" applyFont="1" applyFill="1" applyBorder="1" applyAlignment="1">
      <alignment horizontal="left"/>
    </xf>
    <xf numFmtId="1" fontId="4" fillId="0" borderId="6" xfId="0" applyNumberFormat="1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1" fontId="4" fillId="0" borderId="7" xfId="0" applyNumberFormat="1" applyFont="1" applyFill="1" applyBorder="1" applyAlignment="1">
      <alignment horizontal="left"/>
    </xf>
    <xf numFmtId="1" fontId="4" fillId="0" borderId="8" xfId="0" applyNumberFormat="1" applyFont="1" applyFill="1" applyBorder="1" applyAlignment="1">
      <alignment horizontal="left"/>
    </xf>
    <xf numFmtId="1" fontId="4" fillId="0" borderId="9" xfId="0" applyNumberFormat="1" applyFont="1" applyFill="1" applyBorder="1" applyAlignment="1">
      <alignment horizontal="left"/>
    </xf>
    <xf numFmtId="1" fontId="4" fillId="0" borderId="10" xfId="0" applyNumberFormat="1" applyFont="1" applyFill="1" applyBorder="1" applyAlignment="1">
      <alignment horizontal="left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wrapText="1"/>
    </xf>
    <xf numFmtId="1" fontId="12" fillId="0" borderId="6" xfId="0" applyNumberFormat="1" applyFont="1" applyBorder="1" applyAlignment="1">
      <alignment wrapText="1"/>
    </xf>
    <xf numFmtId="1" fontId="12" fillId="0" borderId="0" xfId="0" applyNumberFormat="1" applyFont="1" applyBorder="1" applyAlignment="1">
      <alignment wrapText="1"/>
    </xf>
    <xf numFmtId="164" fontId="0" fillId="0" borderId="0" xfId="0" applyNumberFormat="1"/>
    <xf numFmtId="164" fontId="4" fillId="9" borderId="0" xfId="0" applyNumberFormat="1" applyFont="1" applyFill="1" applyBorder="1" applyAlignment="1">
      <alignment horizontal="left"/>
    </xf>
    <xf numFmtId="164" fontId="4" fillId="9" borderId="9" xfId="0" applyNumberFormat="1" applyFont="1" applyFill="1" applyBorder="1" applyAlignment="1">
      <alignment horizontal="left"/>
    </xf>
    <xf numFmtId="164" fontId="4" fillId="3" borderId="4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left"/>
    </xf>
    <xf numFmtId="164" fontId="4" fillId="5" borderId="0" xfId="0" applyNumberFormat="1" applyFont="1" applyFill="1" applyBorder="1" applyAlignment="1">
      <alignment horizontal="left"/>
    </xf>
    <xf numFmtId="164" fontId="4" fillId="7" borderId="0" xfId="0" applyNumberFormat="1" applyFont="1" applyFill="1" applyBorder="1" applyAlignment="1">
      <alignment horizontal="left"/>
    </xf>
    <xf numFmtId="164" fontId="4" fillId="7" borderId="9" xfId="0" applyNumberFormat="1" applyFont="1" applyFill="1" applyBorder="1" applyAlignment="1">
      <alignment horizontal="left"/>
    </xf>
    <xf numFmtId="1" fontId="2" fillId="0" borderId="6" xfId="0" applyNumberFormat="1" applyFont="1" applyBorder="1"/>
    <xf numFmtId="1" fontId="2" fillId="0" borderId="4" xfId="0" applyNumberFormat="1" applyFont="1" applyBorder="1"/>
    <xf numFmtId="37" fontId="12" fillId="0" borderId="0" xfId="1" applyNumberFormat="1" applyFont="1" applyAlignment="1">
      <alignment wrapText="1"/>
    </xf>
    <xf numFmtId="37" fontId="0" fillId="0" borderId="0" xfId="1" applyNumberFormat="1" applyFont="1"/>
    <xf numFmtId="37" fontId="8" fillId="10" borderId="0" xfId="1" applyNumberFormat="1" applyFont="1" applyFill="1"/>
    <xf numFmtId="37" fontId="9" fillId="11" borderId="0" xfId="1" applyNumberFormat="1" applyFont="1" applyFill="1"/>
    <xf numFmtId="37" fontId="0" fillId="6" borderId="0" xfId="1" applyNumberFormat="1" applyFont="1" applyFill="1"/>
    <xf numFmtId="37" fontId="0" fillId="12" borderId="0" xfId="1" applyNumberFormat="1" applyFont="1" applyFill="1"/>
    <xf numFmtId="0" fontId="5" fillId="0" borderId="0" xfId="0" applyFont="1" applyFill="1" applyBorder="1" applyAlignment="1">
      <alignment horizontal="left"/>
    </xf>
    <xf numFmtId="0" fontId="9" fillId="11" borderId="0" xfId="3"/>
    <xf numFmtId="0" fontId="13" fillId="10" borderId="0" xfId="2" applyFont="1"/>
    <xf numFmtId="0" fontId="14" fillId="11" borderId="0" xfId="3" applyFont="1"/>
    <xf numFmtId="0" fontId="8" fillId="10" borderId="0" xfId="2"/>
    <xf numFmtId="0" fontId="15" fillId="10" borderId="0" xfId="2" applyFont="1"/>
    <xf numFmtId="0" fontId="4" fillId="3" borderId="9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1" fontId="1" fillId="0" borderId="0" xfId="0" applyNumberFormat="1" applyFont="1" applyFill="1" applyBorder="1" applyAlignment="1" applyProtection="1">
      <alignment horizontal="centerContinuous" vertical="top"/>
      <protection hidden="1"/>
    </xf>
    <xf numFmtId="0" fontId="8" fillId="14" borderId="0" xfId="2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4" borderId="0" xfId="0" applyFill="1"/>
    <xf numFmtId="1" fontId="4" fillId="3" borderId="9" xfId="0" applyNumberFormat="1" applyFont="1" applyFill="1" applyBorder="1" applyAlignment="1">
      <alignment horizontal="left"/>
    </xf>
    <xf numFmtId="1" fontId="4" fillId="7" borderId="1" xfId="0" applyNumberFormat="1" applyFon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9" borderId="0" xfId="0" applyFill="1"/>
    <xf numFmtId="0" fontId="0" fillId="0" borderId="0" xfId="0" applyFill="1"/>
    <xf numFmtId="0" fontId="9" fillId="3" borderId="0" xfId="3" applyFill="1"/>
    <xf numFmtId="0" fontId="4" fillId="15" borderId="0" xfId="0" applyFont="1" applyFill="1" applyBorder="1" applyAlignment="1">
      <alignment horizontal="left"/>
    </xf>
    <xf numFmtId="1" fontId="4" fillId="15" borderId="0" xfId="0" applyNumberFormat="1" applyFont="1" applyFill="1" applyBorder="1" applyAlignment="1">
      <alignment horizontal="left"/>
    </xf>
    <xf numFmtId="0" fontId="0" fillId="15" borderId="0" xfId="0" applyFill="1"/>
    <xf numFmtId="0" fontId="0" fillId="7" borderId="0" xfId="0" applyFill="1"/>
    <xf numFmtId="0" fontId="4" fillId="14" borderId="0" xfId="0" applyFont="1" applyFill="1" applyBorder="1" applyAlignment="1">
      <alignment horizontal="left"/>
    </xf>
    <xf numFmtId="1" fontId="4" fillId="14" borderId="0" xfId="0" applyNumberFormat="1" applyFont="1" applyFill="1" applyBorder="1" applyAlignment="1">
      <alignment horizontal="left"/>
    </xf>
    <xf numFmtId="0" fontId="0" fillId="16" borderId="0" xfId="0" applyFill="1"/>
    <xf numFmtId="0" fontId="4" fillId="13" borderId="0" xfId="0" applyFont="1" applyFill="1" applyBorder="1" applyAlignment="1">
      <alignment horizontal="left"/>
    </xf>
    <xf numFmtId="1" fontId="4" fillId="13" borderId="0" xfId="0" applyNumberFormat="1" applyFont="1" applyFill="1" applyBorder="1" applyAlignment="1">
      <alignment horizontal="left"/>
    </xf>
    <xf numFmtId="0" fontId="0" fillId="13" borderId="0" xfId="0" applyFill="1"/>
    <xf numFmtId="0" fontId="4" fillId="17" borderId="0" xfId="0" applyFont="1" applyFill="1" applyBorder="1" applyAlignment="1">
      <alignment horizontal="left"/>
    </xf>
    <xf numFmtId="1" fontId="4" fillId="17" borderId="0" xfId="0" applyNumberFormat="1" applyFont="1" applyFill="1" applyBorder="1" applyAlignment="1">
      <alignment horizontal="left"/>
    </xf>
    <xf numFmtId="0" fontId="0" fillId="17" borderId="0" xfId="0" applyFill="1"/>
    <xf numFmtId="0" fontId="4" fillId="18" borderId="0" xfId="0" applyFont="1" applyFill="1" applyBorder="1" applyAlignment="1">
      <alignment horizontal="left"/>
    </xf>
    <xf numFmtId="1" fontId="4" fillId="18" borderId="0" xfId="0" applyNumberFormat="1" applyFont="1" applyFill="1" applyBorder="1" applyAlignment="1">
      <alignment horizontal="left"/>
    </xf>
    <xf numFmtId="0" fontId="0" fillId="18" borderId="0" xfId="0" applyFill="1"/>
    <xf numFmtId="0" fontId="4" fillId="9" borderId="0" xfId="0" applyFont="1" applyFill="1" applyAlignment="1">
      <alignment horizontal="left"/>
    </xf>
    <xf numFmtId="0" fontId="4" fillId="9" borderId="1" xfId="0" applyFont="1" applyFill="1" applyBorder="1" applyAlignment="1">
      <alignment horizontal="left"/>
    </xf>
    <xf numFmtId="1" fontId="4" fillId="9" borderId="1" xfId="0" applyNumberFormat="1" applyFont="1" applyFill="1" applyBorder="1" applyAlignment="1">
      <alignment horizontal="left"/>
    </xf>
    <xf numFmtId="3" fontId="16" fillId="11" borderId="0" xfId="3" applyNumberFormat="1" applyFont="1"/>
    <xf numFmtId="3" fontId="16" fillId="10" borderId="0" xfId="2" applyNumberFormat="1" applyFont="1"/>
    <xf numFmtId="3" fontId="17" fillId="0" borderId="0" xfId="0" applyNumberFormat="1" applyFont="1"/>
    <xf numFmtId="3" fontId="17" fillId="3" borderId="0" xfId="0" applyNumberFormat="1" applyFont="1" applyFill="1"/>
    <xf numFmtId="3" fontId="17" fillId="3" borderId="0" xfId="2" applyNumberFormat="1" applyFont="1" applyFill="1"/>
    <xf numFmtId="3" fontId="17" fillId="5" borderId="0" xfId="2" applyNumberFormat="1" applyFont="1" applyFill="1"/>
    <xf numFmtId="3" fontId="17" fillId="9" borderId="0" xfId="0" applyNumberFormat="1" applyFont="1" applyFill="1"/>
    <xf numFmtId="3" fontId="17" fillId="0" borderId="0" xfId="0" applyNumberFormat="1" applyFont="1" applyFill="1"/>
    <xf numFmtId="3" fontId="17" fillId="15" borderId="0" xfId="0" applyNumberFormat="1" applyFont="1" applyFill="1"/>
    <xf numFmtId="3" fontId="17" fillId="7" borderId="0" xfId="0" applyNumberFormat="1" applyFont="1" applyFill="1"/>
    <xf numFmtId="3" fontId="17" fillId="7" borderId="0" xfId="2" applyNumberFormat="1" applyFont="1" applyFill="1"/>
    <xf numFmtId="3" fontId="17" fillId="17" borderId="0" xfId="0" applyNumberFormat="1" applyFont="1" applyFill="1"/>
    <xf numFmtId="3" fontId="17" fillId="9" borderId="0" xfId="2" applyNumberFormat="1" applyFont="1" applyFill="1"/>
    <xf numFmtId="3" fontId="17" fillId="18" borderId="0" xfId="0" applyNumberFormat="1" applyFont="1" applyFill="1"/>
    <xf numFmtId="3" fontId="17" fillId="10" borderId="0" xfId="2" applyNumberFormat="1" applyFont="1"/>
    <xf numFmtId="3" fontId="17" fillId="11" borderId="0" xfId="3" applyNumberFormat="1" applyFont="1"/>
    <xf numFmtId="0" fontId="9" fillId="4" borderId="0" xfId="3" applyFill="1"/>
    <xf numFmtId="3" fontId="17" fillId="4" borderId="0" xfId="0" applyNumberFormat="1" applyFont="1" applyFill="1"/>
    <xf numFmtId="3" fontId="17" fillId="4" borderId="0" xfId="2" applyNumberFormat="1" applyFont="1" applyFill="1"/>
    <xf numFmtId="3" fontId="17" fillId="5" borderId="0" xfId="0" applyNumberFormat="1" applyFont="1" applyFill="1"/>
    <xf numFmtId="0" fontId="9" fillId="7" borderId="0" xfId="3" applyFill="1"/>
    <xf numFmtId="0" fontId="9" fillId="9" borderId="0" xfId="3" applyFill="1"/>
    <xf numFmtId="3" fontId="17" fillId="0" borderId="0" xfId="2" applyNumberFormat="1" applyFont="1" applyFill="1"/>
    <xf numFmtId="3" fontId="17" fillId="14" borderId="0" xfId="0" applyNumberFormat="1" applyFont="1" applyFill="1"/>
    <xf numFmtId="3" fontId="17" fillId="13" borderId="0" xfId="0" applyNumberFormat="1" applyFont="1" applyFill="1"/>
    <xf numFmtId="3" fontId="17" fillId="16" borderId="0" xfId="0" applyNumberFormat="1" applyFont="1" applyFill="1"/>
    <xf numFmtId="0" fontId="4" fillId="16" borderId="9" xfId="0" applyFont="1" applyFill="1" applyBorder="1" applyAlignment="1">
      <alignment horizontal="left"/>
    </xf>
    <xf numFmtId="1" fontId="4" fillId="16" borderId="9" xfId="0" applyNumberFormat="1" applyFont="1" applyFill="1" applyBorder="1" applyAlignment="1">
      <alignment horizontal="left"/>
    </xf>
    <xf numFmtId="1" fontId="12" fillId="0" borderId="4" xfId="0" applyNumberFormat="1" applyFont="1" applyBorder="1" applyAlignment="1">
      <alignment wrapText="1"/>
    </xf>
    <xf numFmtId="1" fontId="12" fillId="0" borderId="5" xfId="0" applyNumberFormat="1" applyFont="1" applyBorder="1" applyAlignment="1">
      <alignment wrapText="1"/>
    </xf>
    <xf numFmtId="1" fontId="12" fillId="0" borderId="3" xfId="0" applyNumberFormat="1" applyFont="1" applyBorder="1" applyAlignment="1">
      <alignment wrapText="1"/>
    </xf>
    <xf numFmtId="0" fontId="18" fillId="0" borderId="0" xfId="0" applyFont="1" applyAlignment="1">
      <alignment wrapText="1"/>
    </xf>
    <xf numFmtId="2" fontId="12" fillId="0" borderId="0" xfId="0" applyNumberFormat="1" applyFont="1" applyAlignment="1">
      <alignment textRotation="90" wrapText="1"/>
    </xf>
    <xf numFmtId="2" fontId="12" fillId="0" borderId="6" xfId="0" applyNumberFormat="1" applyFont="1" applyBorder="1" applyAlignment="1">
      <alignment textRotation="90" wrapText="1"/>
    </xf>
    <xf numFmtId="2" fontId="12" fillId="0" borderId="0" xfId="0" applyNumberFormat="1" applyFont="1" applyBorder="1" applyAlignment="1">
      <alignment textRotation="90" wrapText="1"/>
    </xf>
    <xf numFmtId="2" fontId="12" fillId="0" borderId="7" xfId="0" applyNumberFormat="1" applyFont="1" applyBorder="1" applyAlignment="1">
      <alignment textRotation="90" wrapText="1"/>
    </xf>
    <xf numFmtId="2" fontId="12" fillId="0" borderId="0" xfId="1" applyNumberFormat="1" applyFont="1" applyAlignment="1">
      <alignment textRotation="90" wrapText="1"/>
    </xf>
    <xf numFmtId="0" fontId="12" fillId="0" borderId="3" xfId="0" applyFont="1" applyBorder="1" applyAlignment="1">
      <alignment wrapText="1"/>
    </xf>
    <xf numFmtId="164" fontId="12" fillId="0" borderId="4" xfId="0" applyNumberFormat="1" applyFont="1" applyBorder="1" applyAlignment="1">
      <alignment wrapText="1"/>
    </xf>
    <xf numFmtId="2" fontId="12" fillId="0" borderId="0" xfId="0" applyNumberFormat="1" applyFont="1" applyBorder="1" applyAlignment="1">
      <alignment textRotation="90"/>
    </xf>
    <xf numFmtId="0" fontId="0" fillId="0" borderId="6" xfId="0" applyFont="1" applyBorder="1"/>
    <xf numFmtId="0" fontId="0" fillId="0" borderId="0" xfId="0" applyFont="1" applyBorder="1"/>
    <xf numFmtId="164" fontId="0" fillId="0" borderId="0" xfId="0" applyNumberFormat="1" applyBorder="1"/>
    <xf numFmtId="0" fontId="4" fillId="3" borderId="6" xfId="0" applyFont="1" applyFill="1" applyBorder="1" applyAlignment="1">
      <alignment horizontal="left"/>
    </xf>
    <xf numFmtId="0" fontId="4" fillId="5" borderId="6" xfId="0" applyFont="1" applyFill="1" applyBorder="1" applyAlignment="1">
      <alignment horizontal="left"/>
    </xf>
    <xf numFmtId="165" fontId="0" fillId="0" borderId="10" xfId="0" applyNumberFormat="1" applyBorder="1"/>
    <xf numFmtId="0" fontId="4" fillId="4" borderId="6" xfId="0" applyFont="1" applyFill="1" applyBorder="1" applyAlignment="1">
      <alignment horizontal="left"/>
    </xf>
    <xf numFmtId="164" fontId="4" fillId="4" borderId="0" xfId="0" applyNumberFormat="1" applyFont="1" applyFill="1" applyBorder="1" applyAlignment="1">
      <alignment horizontal="left"/>
    </xf>
    <xf numFmtId="0" fontId="4" fillId="3" borderId="11" xfId="0" applyFont="1" applyFill="1" applyBorder="1" applyAlignment="1">
      <alignment horizontal="left"/>
    </xf>
    <xf numFmtId="0" fontId="4" fillId="7" borderId="6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4" fillId="9" borderId="8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7" borderId="8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164" fontId="4" fillId="0" borderId="0" xfId="0" applyNumberFormat="1" applyFont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0" fillId="0" borderId="8" xfId="0" applyFont="1" applyBorder="1"/>
    <xf numFmtId="0" fontId="0" fillId="0" borderId="9" xfId="0" applyFont="1" applyBorder="1"/>
    <xf numFmtId="164" fontId="0" fillId="0" borderId="9" xfId="0" applyNumberFormat="1" applyBorder="1"/>
    <xf numFmtId="1" fontId="0" fillId="0" borderId="9" xfId="0" applyNumberFormat="1" applyFont="1" applyBorder="1"/>
    <xf numFmtId="1" fontId="0" fillId="0" borderId="10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13" xfId="0" applyFont="1" applyBorder="1"/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wrapText="1"/>
    </xf>
    <xf numFmtId="2" fontId="12" fillId="0" borderId="4" xfId="0" applyNumberFormat="1" applyFont="1" applyBorder="1" applyAlignment="1">
      <alignment horizontal="center" textRotation="90" wrapText="1"/>
    </xf>
    <xf numFmtId="2" fontId="12" fillId="0" borderId="0" xfId="0" applyNumberFormat="1" applyFont="1" applyBorder="1" applyAlignment="1">
      <alignment horizontal="center" textRotation="90" wrapText="1"/>
    </xf>
    <xf numFmtId="1" fontId="12" fillId="0" borderId="3" xfId="0" applyNumberFormat="1" applyFont="1" applyBorder="1" applyAlignment="1">
      <alignment horizontal="center" wrapText="1"/>
    </xf>
    <xf numFmtId="1" fontId="12" fillId="0" borderId="4" xfId="0" applyNumberFormat="1" applyFont="1" applyBorder="1" applyAlignment="1">
      <alignment horizontal="center" wrapText="1"/>
    </xf>
    <xf numFmtId="0" fontId="12" fillId="0" borderId="4" xfId="0" applyFont="1" applyBorder="1" applyAlignment="1">
      <alignment horizontal="center" textRotation="90" wrapText="1"/>
    </xf>
    <xf numFmtId="0" fontId="12" fillId="0" borderId="0" xfId="0" applyFont="1" applyBorder="1" applyAlignment="1">
      <alignment horizontal="center" textRotation="90" wrapText="1"/>
    </xf>
    <xf numFmtId="164" fontId="4" fillId="3" borderId="7" xfId="0" applyNumberFormat="1" applyFont="1" applyFill="1" applyBorder="1" applyAlignment="1">
      <alignment horizontal="center" textRotation="90" wrapText="1"/>
    </xf>
    <xf numFmtId="1" fontId="12" fillId="0" borderId="5" xfId="0" applyNumberFormat="1" applyFont="1" applyBorder="1" applyAlignment="1">
      <alignment horizontal="center" wrapText="1"/>
    </xf>
    <xf numFmtId="2" fontId="12" fillId="0" borderId="3" xfId="0" applyNumberFormat="1" applyFont="1" applyBorder="1" applyAlignment="1">
      <alignment horizontal="center" textRotation="90" wrapText="1"/>
    </xf>
    <xf numFmtId="2" fontId="12" fillId="0" borderId="6" xfId="0" applyNumberFormat="1" applyFont="1" applyBorder="1" applyAlignment="1">
      <alignment horizontal="center" textRotation="90" wrapText="1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1" fontId="4" fillId="0" borderId="14" xfId="0" applyNumberFormat="1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2" fontId="12" fillId="6" borderId="0" xfId="0" applyNumberFormat="1" applyFont="1" applyFill="1" applyBorder="1" applyAlignment="1">
      <alignment textRotation="90" wrapText="1"/>
    </xf>
  </cellXfs>
  <cellStyles count="4">
    <cellStyle name="Bad" xfId="3" builtinId="27"/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zoomScale="90" zoomScaleNormal="90" workbookViewId="0">
      <pane ySplit="5" topLeftCell="A12" activePane="bottomLeft" state="frozen"/>
      <selection pane="bottomLeft" activeCell="X15" sqref="X15"/>
    </sheetView>
  </sheetViews>
  <sheetFormatPr defaultRowHeight="14.5" x14ac:dyDescent="0.35"/>
  <cols>
    <col min="1" max="1" width="13.54296875" style="86" customWidth="1"/>
    <col min="2" max="2" width="6.1796875" style="86" customWidth="1"/>
    <col min="3" max="3" width="10.81640625" style="137" customWidth="1"/>
    <col min="4" max="6" width="6.26953125" style="95" customWidth="1"/>
    <col min="7" max="10" width="5.7265625" style="95" hidden="1" customWidth="1"/>
    <col min="11" max="11" width="5.7265625" style="95" customWidth="1"/>
    <col min="12" max="17" width="9.453125" style="95" hidden="1" customWidth="1"/>
    <col min="18" max="18" width="10.81640625" style="95" customWidth="1"/>
    <col min="19" max="19" width="6.453125" style="95" customWidth="1"/>
    <col min="20" max="20" width="4.81640625" style="95" customWidth="1"/>
    <col min="21" max="21" width="8.453125" style="95" customWidth="1"/>
    <col min="26" max="26" width="11.26953125" style="148" bestFit="1" customWidth="1"/>
  </cols>
  <sheetData>
    <row r="1" spans="1:27" ht="21" x14ac:dyDescent="0.5">
      <c r="A1" s="53" t="s">
        <v>6</v>
      </c>
      <c r="B1" t="s">
        <v>78</v>
      </c>
      <c r="C1"/>
    </row>
    <row r="2" spans="1:27" ht="21" x14ac:dyDescent="0.5">
      <c r="A2" s="53" t="s">
        <v>7</v>
      </c>
      <c r="B2" t="s">
        <v>432</v>
      </c>
      <c r="C2"/>
    </row>
    <row r="3" spans="1:27" ht="21.5" thickBot="1" x14ac:dyDescent="0.55000000000000004">
      <c r="A3" s="53" t="s">
        <v>8</v>
      </c>
      <c r="B3" t="s">
        <v>79</v>
      </c>
      <c r="C3"/>
    </row>
    <row r="4" spans="1:27" s="134" customFormat="1" ht="37.5" customHeight="1" x14ac:dyDescent="0.35">
      <c r="A4" s="230"/>
      <c r="B4" s="264" t="s">
        <v>430</v>
      </c>
      <c r="C4" s="231"/>
      <c r="D4" s="262" t="s">
        <v>54</v>
      </c>
      <c r="E4" s="263"/>
      <c r="F4" s="267"/>
      <c r="G4" s="268" t="s">
        <v>58</v>
      </c>
      <c r="H4" s="260" t="s">
        <v>59</v>
      </c>
      <c r="I4" s="260" t="s">
        <v>60</v>
      </c>
      <c r="J4" s="260" t="s">
        <v>61</v>
      </c>
      <c r="K4" s="222" t="s">
        <v>57</v>
      </c>
      <c r="L4" s="223"/>
      <c r="M4" s="221"/>
      <c r="N4" s="222"/>
      <c r="O4" s="223"/>
      <c r="P4" s="221"/>
      <c r="Q4" s="221"/>
      <c r="R4" s="222" t="s">
        <v>73</v>
      </c>
      <c r="S4" s="262" t="s">
        <v>67</v>
      </c>
      <c r="T4" s="263"/>
      <c r="U4" s="222" t="s">
        <v>69</v>
      </c>
      <c r="W4" s="224" t="s">
        <v>70</v>
      </c>
      <c r="X4" s="224" t="s">
        <v>71</v>
      </c>
      <c r="Y4" s="134" t="s">
        <v>77</v>
      </c>
      <c r="Z4" s="147" t="s">
        <v>76</v>
      </c>
    </row>
    <row r="5" spans="1:27" s="225" customFormat="1" ht="65" customHeight="1" x14ac:dyDescent="0.35">
      <c r="A5" s="226"/>
      <c r="B5" s="265"/>
      <c r="C5" s="227"/>
      <c r="D5" s="226" t="s">
        <v>55</v>
      </c>
      <c r="E5" s="276" t="s">
        <v>56</v>
      </c>
      <c r="F5" s="228" t="s">
        <v>74</v>
      </c>
      <c r="G5" s="269"/>
      <c r="H5" s="261"/>
      <c r="I5" s="261"/>
      <c r="J5" s="261"/>
      <c r="K5" s="228"/>
      <c r="L5" s="226" t="s">
        <v>58</v>
      </c>
      <c r="M5" s="227" t="s">
        <v>59</v>
      </c>
      <c r="N5" s="228" t="s">
        <v>62</v>
      </c>
      <c r="O5" s="226" t="s">
        <v>63</v>
      </c>
      <c r="P5" s="227" t="s">
        <v>64</v>
      </c>
      <c r="Q5" s="227" t="s">
        <v>65</v>
      </c>
      <c r="R5" s="228" t="s">
        <v>72</v>
      </c>
      <c r="S5" s="232" t="s">
        <v>75</v>
      </c>
      <c r="T5" s="232" t="s">
        <v>68</v>
      </c>
      <c r="U5" s="228"/>
      <c r="Z5" s="229"/>
    </row>
    <row r="6" spans="1:27" hidden="1" x14ac:dyDescent="0.35">
      <c r="A6" s="233"/>
      <c r="B6" s="234"/>
      <c r="C6" s="235"/>
      <c r="D6" s="96">
        <v>1</v>
      </c>
      <c r="E6" s="97"/>
      <c r="F6" s="98"/>
      <c r="G6" s="96"/>
      <c r="H6" s="97"/>
      <c r="I6" s="97"/>
      <c r="J6" s="97"/>
      <c r="K6" s="98"/>
      <c r="L6" s="96"/>
      <c r="M6" s="97"/>
      <c r="N6" s="98">
        <f t="shared" ref="N6:N45" si="0">(K6/100)*M6</f>
        <v>0</v>
      </c>
      <c r="O6" s="96">
        <f t="shared" ref="O6:O45" si="1">+N6+L6</f>
        <v>0</v>
      </c>
      <c r="P6" s="97"/>
      <c r="Q6" s="97">
        <f t="shared" ref="Q6:Q45" si="2">+O6-P6</f>
        <v>0</v>
      </c>
      <c r="R6" s="98" t="e">
        <f t="shared" ref="R6:R45" si="3">(Q6/N6)*100</f>
        <v>#DIV/0!</v>
      </c>
      <c r="S6" s="97"/>
      <c r="T6" s="97"/>
      <c r="U6" s="98"/>
    </row>
    <row r="7" spans="1:27" hidden="1" x14ac:dyDescent="0.35">
      <c r="A7" s="233"/>
      <c r="B7" s="234"/>
      <c r="C7" s="235"/>
      <c r="D7" s="96">
        <v>2</v>
      </c>
      <c r="E7" s="97"/>
      <c r="F7" s="98"/>
      <c r="G7" s="96"/>
      <c r="H7" s="97"/>
      <c r="I7" s="97"/>
      <c r="J7" s="97"/>
      <c r="K7" s="98"/>
      <c r="L7" s="96"/>
      <c r="M7" s="97"/>
      <c r="N7" s="98">
        <f t="shared" si="0"/>
        <v>0</v>
      </c>
      <c r="O7" s="96">
        <f t="shared" si="1"/>
        <v>0</v>
      </c>
      <c r="P7" s="97"/>
      <c r="Q7" s="97">
        <f t="shared" si="2"/>
        <v>0</v>
      </c>
      <c r="R7" s="98" t="e">
        <f t="shared" si="3"/>
        <v>#DIV/0!</v>
      </c>
      <c r="S7" s="97"/>
      <c r="T7" s="97"/>
      <c r="U7" s="98"/>
    </row>
    <row r="8" spans="1:27" hidden="1" x14ac:dyDescent="0.35">
      <c r="A8" s="233"/>
      <c r="B8" s="234"/>
      <c r="C8" s="235"/>
      <c r="D8" s="96">
        <v>3</v>
      </c>
      <c r="E8" s="97"/>
      <c r="F8" s="98"/>
      <c r="G8" s="96"/>
      <c r="H8" s="97"/>
      <c r="I8" s="97"/>
      <c r="J8" s="97"/>
      <c r="K8" s="98"/>
      <c r="L8" s="96"/>
      <c r="M8" s="97"/>
      <c r="N8" s="98">
        <f t="shared" si="0"/>
        <v>0</v>
      </c>
      <c r="O8" s="96">
        <f t="shared" si="1"/>
        <v>0</v>
      </c>
      <c r="P8" s="97"/>
      <c r="Q8" s="97">
        <f t="shared" si="2"/>
        <v>0</v>
      </c>
      <c r="R8" s="98" t="e">
        <f t="shared" si="3"/>
        <v>#DIV/0!</v>
      </c>
      <c r="S8" s="97"/>
      <c r="T8" s="97"/>
      <c r="U8" s="98"/>
    </row>
    <row r="9" spans="1:27" hidden="1" x14ac:dyDescent="0.35">
      <c r="A9" s="233"/>
      <c r="B9" s="234"/>
      <c r="C9" s="235"/>
      <c r="D9" s="96">
        <v>4</v>
      </c>
      <c r="E9" s="97"/>
      <c r="F9" s="98"/>
      <c r="G9" s="96"/>
      <c r="H9" s="97"/>
      <c r="I9" s="97"/>
      <c r="J9" s="97"/>
      <c r="K9" s="98"/>
      <c r="L9" s="96"/>
      <c r="M9" s="97"/>
      <c r="N9" s="98">
        <f t="shared" si="0"/>
        <v>0</v>
      </c>
      <c r="O9" s="96">
        <f t="shared" si="1"/>
        <v>0</v>
      </c>
      <c r="P9" s="97"/>
      <c r="Q9" s="97">
        <f t="shared" si="2"/>
        <v>0</v>
      </c>
      <c r="R9" s="98" t="e">
        <f t="shared" si="3"/>
        <v>#DIV/0!</v>
      </c>
      <c r="S9" s="97"/>
      <c r="T9" s="97"/>
      <c r="U9" s="98"/>
    </row>
    <row r="10" spans="1:27" hidden="1" x14ac:dyDescent="0.35">
      <c r="A10" s="233"/>
      <c r="B10" s="234"/>
      <c r="C10" s="235"/>
      <c r="D10" s="96">
        <v>5</v>
      </c>
      <c r="E10" s="97"/>
      <c r="F10" s="98"/>
      <c r="G10" s="96"/>
      <c r="H10" s="97"/>
      <c r="I10" s="97"/>
      <c r="J10" s="97"/>
      <c r="K10" s="98"/>
      <c r="L10" s="96"/>
      <c r="M10" s="97"/>
      <c r="N10" s="98">
        <f t="shared" si="0"/>
        <v>0</v>
      </c>
      <c r="O10" s="96">
        <f t="shared" si="1"/>
        <v>0</v>
      </c>
      <c r="P10" s="97"/>
      <c r="Q10" s="97">
        <f t="shared" si="2"/>
        <v>0</v>
      </c>
      <c r="R10" s="98" t="e">
        <f t="shared" si="3"/>
        <v>#DIV/0!</v>
      </c>
      <c r="S10" s="97"/>
      <c r="T10" s="97"/>
      <c r="U10" s="98"/>
    </row>
    <row r="11" spans="1:27" hidden="1" x14ac:dyDescent="0.35">
      <c r="A11" s="233"/>
      <c r="B11" s="234"/>
      <c r="C11" s="235"/>
      <c r="D11" s="96">
        <v>6</v>
      </c>
      <c r="E11" s="97"/>
      <c r="F11" s="98"/>
      <c r="G11" s="96"/>
      <c r="H11" s="97"/>
      <c r="I11" s="97"/>
      <c r="J11" s="97"/>
      <c r="K11" s="98"/>
      <c r="L11" s="96"/>
      <c r="M11" s="97"/>
      <c r="N11" s="98">
        <f t="shared" si="0"/>
        <v>0</v>
      </c>
      <c r="O11" s="96">
        <f t="shared" si="1"/>
        <v>0</v>
      </c>
      <c r="P11" s="97"/>
      <c r="Q11" s="97">
        <f t="shared" si="2"/>
        <v>0</v>
      </c>
      <c r="R11" s="98" t="e">
        <f t="shared" si="3"/>
        <v>#DIV/0!</v>
      </c>
      <c r="S11" s="97"/>
      <c r="T11" s="97"/>
      <c r="U11" s="98"/>
    </row>
    <row r="12" spans="1:27" ht="21" x14ac:dyDescent="0.5">
      <c r="A12" s="236" t="s">
        <v>6</v>
      </c>
      <c r="B12" s="90">
        <v>65</v>
      </c>
      <c r="C12" s="266" t="s">
        <v>16</v>
      </c>
      <c r="D12" s="99">
        <v>7</v>
      </c>
      <c r="E12" s="100">
        <v>125</v>
      </c>
      <c r="F12" s="101"/>
      <c r="G12" s="99"/>
      <c r="H12" s="100"/>
      <c r="I12" s="100"/>
      <c r="J12" s="100"/>
      <c r="K12" s="101">
        <v>93.74</v>
      </c>
      <c r="L12" s="99">
        <v>0.59370000000000001</v>
      </c>
      <c r="M12" s="100">
        <v>1.5145</v>
      </c>
      <c r="N12" s="101">
        <f>(K12/100)*M12</f>
        <v>1.4196922999999999</v>
      </c>
      <c r="O12" s="99">
        <f>+N12+L12</f>
        <v>2.0133923</v>
      </c>
      <c r="P12" s="100">
        <v>1.4582999999999999</v>
      </c>
      <c r="Q12" s="100">
        <f>+O12-P12</f>
        <v>0.55509230000000009</v>
      </c>
      <c r="R12" s="101">
        <f>(Q12/N12)*100</f>
        <v>39.099479513976384</v>
      </c>
      <c r="S12" s="100">
        <v>17.618415227973667</v>
      </c>
      <c r="T12" s="100">
        <v>2.4144869215306963</v>
      </c>
      <c r="U12" s="101">
        <v>13.027522935778789</v>
      </c>
      <c r="V12" s="132">
        <v>125</v>
      </c>
      <c r="W12">
        <v>1.77</v>
      </c>
      <c r="X12">
        <v>44.31</v>
      </c>
      <c r="Y12">
        <v>125</v>
      </c>
      <c r="Z12" s="148">
        <v>2884.61</v>
      </c>
      <c r="AA12">
        <f>+U12/X12</f>
        <v>0.2940086421976707</v>
      </c>
    </row>
    <row r="13" spans="1:27" ht="21" x14ac:dyDescent="0.5">
      <c r="A13" s="236" t="s">
        <v>7</v>
      </c>
      <c r="B13" s="90">
        <v>65</v>
      </c>
      <c r="C13" s="266"/>
      <c r="D13" s="99">
        <v>8</v>
      </c>
      <c r="E13" s="100">
        <v>126</v>
      </c>
      <c r="F13" s="101"/>
      <c r="G13" s="99"/>
      <c r="H13" s="100"/>
      <c r="I13" s="100"/>
      <c r="J13" s="100"/>
      <c r="K13" s="101">
        <v>93.74</v>
      </c>
      <c r="L13" s="99">
        <v>0.79290000000000005</v>
      </c>
      <c r="M13" s="100">
        <v>1.9761</v>
      </c>
      <c r="N13" s="101">
        <f>(K13/100)*M13</f>
        <v>1.8523961399999997</v>
      </c>
      <c r="O13" s="99">
        <f t="shared" si="1"/>
        <v>2.6452961399999997</v>
      </c>
      <c r="P13" s="100">
        <v>1.9701</v>
      </c>
      <c r="Q13" s="100">
        <f t="shared" si="2"/>
        <v>0.67519613999999972</v>
      </c>
      <c r="R13" s="101">
        <f>(Q13/N13)*100</f>
        <v>36.449878372128317</v>
      </c>
      <c r="S13" s="100">
        <v>17.00234192037502</v>
      </c>
      <c r="T13" s="100">
        <v>2.7749229188068205</v>
      </c>
      <c r="U13" s="101">
        <v>12.6195190636488</v>
      </c>
      <c r="V13" s="132">
        <v>126</v>
      </c>
      <c r="W13">
        <v>1.25</v>
      </c>
      <c r="X13">
        <v>44.4</v>
      </c>
      <c r="Y13">
        <v>126</v>
      </c>
      <c r="Z13" s="148">
        <v>4623.33</v>
      </c>
      <c r="AA13">
        <f t="shared" ref="AA13:AA36" si="4">+U13/X13</f>
        <v>0.28422340233443244</v>
      </c>
    </row>
    <row r="14" spans="1:27" ht="21" x14ac:dyDescent="0.5">
      <c r="A14" s="236" t="s">
        <v>8</v>
      </c>
      <c r="B14" s="90">
        <v>65</v>
      </c>
      <c r="C14" s="266"/>
      <c r="D14" s="99">
        <v>9</v>
      </c>
      <c r="E14" s="100">
        <v>127</v>
      </c>
      <c r="F14" s="101"/>
      <c r="G14" s="99"/>
      <c r="H14" s="100"/>
      <c r="I14" s="100"/>
      <c r="J14" s="100"/>
      <c r="K14" s="101">
        <v>93.74</v>
      </c>
      <c r="L14" s="99">
        <v>0.97219999999999995</v>
      </c>
      <c r="M14" s="100">
        <v>2.5390999999999999</v>
      </c>
      <c r="N14" s="101">
        <f t="shared" si="0"/>
        <v>2.3801523399999995</v>
      </c>
      <c r="O14" s="99">
        <f t="shared" si="1"/>
        <v>3.3523523399999995</v>
      </c>
      <c r="P14" s="100">
        <v>2.4571000000000001</v>
      </c>
      <c r="Q14" s="100">
        <f t="shared" si="2"/>
        <v>0.89525233999999942</v>
      </c>
      <c r="R14" s="101">
        <f t="shared" si="3"/>
        <v>37.613236974571116</v>
      </c>
      <c r="S14" s="100">
        <v>16.436398284898193</v>
      </c>
      <c r="T14" s="100">
        <v>1.3065326633171084</v>
      </c>
      <c r="U14" s="101">
        <v>11.3193655601864</v>
      </c>
      <c r="V14" s="132">
        <v>127</v>
      </c>
      <c r="W14">
        <v>1.42</v>
      </c>
      <c r="X14">
        <v>44.27</v>
      </c>
      <c r="Y14">
        <v>127</v>
      </c>
      <c r="Z14" s="148">
        <v>1718.91</v>
      </c>
      <c r="AA14">
        <f t="shared" si="4"/>
        <v>0.25568930562878694</v>
      </c>
    </row>
    <row r="15" spans="1:27" ht="21" x14ac:dyDescent="0.5">
      <c r="A15" s="237" t="s">
        <v>9</v>
      </c>
      <c r="B15" s="91">
        <v>65</v>
      </c>
      <c r="C15" s="266"/>
      <c r="D15" s="102">
        <v>10</v>
      </c>
      <c r="E15" s="103">
        <v>128</v>
      </c>
      <c r="F15" s="104"/>
      <c r="G15" s="102"/>
      <c r="H15" s="103"/>
      <c r="I15" s="103"/>
      <c r="J15" s="103"/>
      <c r="K15" s="104">
        <v>93.74</v>
      </c>
      <c r="L15" s="102">
        <v>0.61360000000000003</v>
      </c>
      <c r="M15" s="103">
        <v>2.2139000000000002</v>
      </c>
      <c r="N15" s="104">
        <f t="shared" si="0"/>
        <v>2.07530986</v>
      </c>
      <c r="O15" s="102">
        <f t="shared" si="1"/>
        <v>2.6889098599999999</v>
      </c>
      <c r="P15" s="103">
        <v>1.9063000000000001</v>
      </c>
      <c r="Q15" s="103">
        <f t="shared" si="2"/>
        <v>0.78260985999999977</v>
      </c>
      <c r="R15" s="104">
        <f t="shared" si="3"/>
        <v>37.710506516843694</v>
      </c>
      <c r="S15" s="103">
        <v>13.188405797101604</v>
      </c>
      <c r="T15" s="103">
        <v>1.9023136246797097</v>
      </c>
      <c r="U15" s="104">
        <v>9.8870740068578229</v>
      </c>
      <c r="V15" s="132">
        <v>128</v>
      </c>
      <c r="W15">
        <v>2.0499999999999998</v>
      </c>
      <c r="X15">
        <v>44.57</v>
      </c>
      <c r="Y15">
        <v>128</v>
      </c>
      <c r="Z15" s="148">
        <v>2698.15</v>
      </c>
      <c r="AA15">
        <f t="shared" si="4"/>
        <v>0.22183248837464264</v>
      </c>
    </row>
    <row r="16" spans="1:27" ht="21" x14ac:dyDescent="0.5">
      <c r="A16" s="237" t="s">
        <v>10</v>
      </c>
      <c r="B16" s="91">
        <v>65</v>
      </c>
      <c r="C16" s="266"/>
      <c r="D16" s="102">
        <v>11</v>
      </c>
      <c r="E16" s="103">
        <v>129</v>
      </c>
      <c r="F16" s="104"/>
      <c r="G16" s="102"/>
      <c r="H16" s="103"/>
      <c r="I16" s="103"/>
      <c r="J16" s="103"/>
      <c r="K16" s="104">
        <v>93.74</v>
      </c>
      <c r="L16" s="102">
        <v>0.79659999999999997</v>
      </c>
      <c r="M16" s="103">
        <v>3.3574000000000002</v>
      </c>
      <c r="N16" s="104">
        <f t="shared" si="0"/>
        <v>3.1472267599999997</v>
      </c>
      <c r="O16" s="102">
        <f t="shared" si="1"/>
        <v>3.9438267599999994</v>
      </c>
      <c r="P16" s="103">
        <v>2.8</v>
      </c>
      <c r="Q16" s="103">
        <f t="shared" si="2"/>
        <v>1.1438267599999996</v>
      </c>
      <c r="R16" s="104">
        <f t="shared" si="3"/>
        <v>36.343957624457914</v>
      </c>
      <c r="S16" s="103">
        <v>14.611005692599278</v>
      </c>
      <c r="T16" s="103">
        <v>2.6232948583415556</v>
      </c>
      <c r="U16" s="104">
        <v>8.7647697130467144</v>
      </c>
      <c r="V16" s="132">
        <v>129</v>
      </c>
      <c r="W16">
        <v>2.68</v>
      </c>
      <c r="X16">
        <v>44.42</v>
      </c>
      <c r="Y16">
        <v>129</v>
      </c>
      <c r="Z16" s="148">
        <v>5348.13</v>
      </c>
      <c r="AA16">
        <f t="shared" si="4"/>
        <v>0.1973158422567923</v>
      </c>
    </row>
    <row r="17" spans="1:27" ht="21" x14ac:dyDescent="0.5">
      <c r="A17" s="237" t="s">
        <v>11</v>
      </c>
      <c r="B17" s="91">
        <v>65</v>
      </c>
      <c r="C17" s="266"/>
      <c r="D17" s="102">
        <v>12</v>
      </c>
      <c r="E17" s="103">
        <v>130</v>
      </c>
      <c r="F17" s="104"/>
      <c r="G17" s="102"/>
      <c r="H17" s="103"/>
      <c r="I17" s="103"/>
      <c r="J17" s="103"/>
      <c r="K17" s="104">
        <v>93.74</v>
      </c>
      <c r="L17" s="102">
        <v>0.96</v>
      </c>
      <c r="M17" s="103">
        <v>3.7736999999999998</v>
      </c>
      <c r="N17" s="104">
        <f t="shared" si="0"/>
        <v>3.5374663799999992</v>
      </c>
      <c r="O17" s="102">
        <f t="shared" si="1"/>
        <v>4.4974663799999988</v>
      </c>
      <c r="P17" s="103">
        <v>3.1575000000000002</v>
      </c>
      <c r="Q17" s="103">
        <f t="shared" si="2"/>
        <v>1.3399663799999986</v>
      </c>
      <c r="R17" s="104">
        <f t="shared" si="3"/>
        <v>37.879268268833663</v>
      </c>
      <c r="S17" s="103">
        <v>16.72115833722313</v>
      </c>
      <c r="T17" s="103">
        <v>2.9501525940982405</v>
      </c>
      <c r="U17" s="104">
        <v>13.488747025331937</v>
      </c>
      <c r="V17" s="132">
        <v>130</v>
      </c>
      <c r="W17">
        <v>3.03</v>
      </c>
      <c r="X17">
        <v>44.45</v>
      </c>
      <c r="Y17">
        <v>130</v>
      </c>
      <c r="Z17" s="148">
        <v>6683.08</v>
      </c>
      <c r="AA17">
        <f t="shared" si="4"/>
        <v>0.30345887571050478</v>
      </c>
    </row>
    <row r="18" spans="1:27" x14ac:dyDescent="0.35">
      <c r="A18" s="233"/>
      <c r="B18" s="234"/>
      <c r="C18" s="235"/>
      <c r="D18" s="96">
        <v>13</v>
      </c>
      <c r="E18" s="97">
        <v>131</v>
      </c>
      <c r="F18" s="98"/>
      <c r="G18" s="96"/>
      <c r="H18" s="97"/>
      <c r="I18" s="97"/>
      <c r="J18" s="97"/>
      <c r="K18" s="98">
        <v>93.74</v>
      </c>
      <c r="L18" s="96">
        <v>3.5488</v>
      </c>
      <c r="M18" s="97">
        <v>7.9977</v>
      </c>
      <c r="N18" s="98">
        <f t="shared" si="0"/>
        <v>7.4970439799999991</v>
      </c>
      <c r="O18" s="96">
        <f t="shared" si="1"/>
        <v>11.045843979999999</v>
      </c>
      <c r="P18" s="97">
        <v>9.6639999999999997</v>
      </c>
      <c r="Q18" s="97">
        <f t="shared" si="2"/>
        <v>1.3818439799999993</v>
      </c>
      <c r="R18" s="98">
        <f t="shared" si="3"/>
        <v>18.431851056047819</v>
      </c>
      <c r="S18" s="97"/>
      <c r="T18" s="97"/>
      <c r="U18" s="98"/>
      <c r="V18" s="132">
        <v>131</v>
      </c>
      <c r="W18">
        <v>0.71</v>
      </c>
      <c r="X18">
        <v>40.06</v>
      </c>
      <c r="Y18">
        <v>131</v>
      </c>
      <c r="Z18" s="149">
        <v>22196.1</v>
      </c>
      <c r="AA18">
        <f t="shared" si="4"/>
        <v>0</v>
      </c>
    </row>
    <row r="19" spans="1:27" ht="21.5" thickBot="1" x14ac:dyDescent="0.55000000000000004">
      <c r="A19" s="236" t="s">
        <v>6</v>
      </c>
      <c r="B19" s="90">
        <v>90</v>
      </c>
      <c r="C19" s="141" t="s">
        <v>30</v>
      </c>
      <c r="D19" s="99">
        <v>23</v>
      </c>
      <c r="E19" s="100">
        <v>132</v>
      </c>
      <c r="F19" s="101"/>
      <c r="G19" s="99"/>
      <c r="H19" s="100"/>
      <c r="I19" s="100"/>
      <c r="J19" s="100"/>
      <c r="K19" s="101">
        <v>95</v>
      </c>
      <c r="L19" s="99">
        <v>10</v>
      </c>
      <c r="M19" s="100">
        <v>1.0515000000000001</v>
      </c>
      <c r="N19" s="101">
        <f t="shared" si="0"/>
        <v>0.99892500000000006</v>
      </c>
      <c r="O19" s="99">
        <f t="shared" si="1"/>
        <v>10.998925</v>
      </c>
      <c r="P19" s="100">
        <v>10.575699999999999</v>
      </c>
      <c r="Q19" s="100">
        <f t="shared" si="2"/>
        <v>0.42322500000000041</v>
      </c>
      <c r="R19" s="101">
        <f t="shared" si="3"/>
        <v>42.368045649072791</v>
      </c>
      <c r="S19" s="100"/>
      <c r="T19" s="100">
        <v>2.0376562785464252</v>
      </c>
      <c r="U19" s="238">
        <v>19.835246774861687</v>
      </c>
      <c r="V19" s="132">
        <v>132</v>
      </c>
      <c r="W19">
        <v>1.02</v>
      </c>
      <c r="X19">
        <v>44.94</v>
      </c>
      <c r="Y19">
        <v>132</v>
      </c>
      <c r="Z19" s="148">
        <v>6571.77</v>
      </c>
      <c r="AA19">
        <f t="shared" si="4"/>
        <v>0.44137175734004647</v>
      </c>
    </row>
    <row r="20" spans="1:27" ht="21" x14ac:dyDescent="0.5">
      <c r="A20" s="236" t="s">
        <v>7</v>
      </c>
      <c r="B20" s="90">
        <v>90</v>
      </c>
      <c r="C20" s="141" t="s">
        <v>30</v>
      </c>
      <c r="D20" s="99">
        <v>24</v>
      </c>
      <c r="E20" s="100">
        <v>133</v>
      </c>
      <c r="F20" s="101"/>
      <c r="G20" s="99"/>
      <c r="H20" s="100"/>
      <c r="I20" s="100"/>
      <c r="J20" s="100"/>
      <c r="K20" s="101">
        <v>95</v>
      </c>
      <c r="L20" s="99">
        <v>10</v>
      </c>
      <c r="M20" s="100">
        <v>1.0144</v>
      </c>
      <c r="N20" s="101">
        <f t="shared" si="0"/>
        <v>0.96367999999999987</v>
      </c>
      <c r="O20" s="99">
        <f t="shared" si="1"/>
        <v>10.96368</v>
      </c>
      <c r="P20" s="100">
        <v>10.5578</v>
      </c>
      <c r="Q20" s="100">
        <f t="shared" si="2"/>
        <v>0.4058799999999998</v>
      </c>
      <c r="R20" s="101">
        <f t="shared" si="3"/>
        <v>42.117715424207191</v>
      </c>
      <c r="S20" s="100"/>
      <c r="T20" s="100">
        <v>3.2740597806890377</v>
      </c>
      <c r="U20" s="101">
        <v>14.480115076599803</v>
      </c>
      <c r="V20" s="132">
        <v>133</v>
      </c>
      <c r="W20">
        <v>1.05</v>
      </c>
      <c r="X20">
        <v>44.23</v>
      </c>
      <c r="Y20">
        <v>133</v>
      </c>
      <c r="Z20" s="148">
        <v>9901.81</v>
      </c>
      <c r="AA20">
        <f t="shared" si="4"/>
        <v>0.3273822083789239</v>
      </c>
    </row>
    <row r="21" spans="1:27" ht="21" x14ac:dyDescent="0.5">
      <c r="A21" s="236" t="s">
        <v>8</v>
      </c>
      <c r="B21" s="90">
        <v>90</v>
      </c>
      <c r="C21" s="141" t="s">
        <v>30</v>
      </c>
      <c r="D21" s="99">
        <v>25</v>
      </c>
      <c r="E21" s="100">
        <v>134</v>
      </c>
      <c r="F21" s="101"/>
      <c r="G21" s="99"/>
      <c r="H21" s="100"/>
      <c r="I21" s="100"/>
      <c r="J21" s="100"/>
      <c r="K21" s="101">
        <v>95</v>
      </c>
      <c r="L21" s="99">
        <v>10</v>
      </c>
      <c r="M21" s="100">
        <v>1.0593999999999999</v>
      </c>
      <c r="N21" s="101">
        <f t="shared" si="0"/>
        <v>1.0064299999999999</v>
      </c>
      <c r="O21" s="99">
        <f t="shared" si="1"/>
        <v>11.00643</v>
      </c>
      <c r="P21" s="100">
        <v>10.6296</v>
      </c>
      <c r="Q21" s="100">
        <f t="shared" si="2"/>
        <v>0.37683</v>
      </c>
      <c r="R21" s="101">
        <f t="shared" si="3"/>
        <v>37.44224635593136</v>
      </c>
      <c r="S21" s="100"/>
      <c r="T21" s="100">
        <v>3.6143489654162861</v>
      </c>
      <c r="U21" s="101">
        <v>8.56</v>
      </c>
      <c r="V21" s="132">
        <v>134</v>
      </c>
      <c r="W21">
        <v>0.89</v>
      </c>
      <c r="X21">
        <v>43.46</v>
      </c>
      <c r="Y21">
        <v>134</v>
      </c>
      <c r="Z21" s="149">
        <v>17727.28</v>
      </c>
      <c r="AA21">
        <f t="shared" si="4"/>
        <v>0.19696272434422457</v>
      </c>
    </row>
    <row r="22" spans="1:27" ht="21" x14ac:dyDescent="0.5">
      <c r="A22" s="239" t="s">
        <v>9</v>
      </c>
      <c r="B22" s="160">
        <v>90</v>
      </c>
      <c r="C22" s="240" t="s">
        <v>30</v>
      </c>
      <c r="D22" s="105">
        <v>26</v>
      </c>
      <c r="E22" s="106">
        <v>135</v>
      </c>
      <c r="F22" s="107"/>
      <c r="G22" s="105"/>
      <c r="H22" s="106"/>
      <c r="I22" s="106"/>
      <c r="J22" s="106"/>
      <c r="K22" s="107">
        <v>95</v>
      </c>
      <c r="L22" s="105">
        <v>10</v>
      </c>
      <c r="M22" s="106">
        <v>1.03</v>
      </c>
      <c r="N22" s="107">
        <f t="shared" si="0"/>
        <v>0.97849999999999993</v>
      </c>
      <c r="O22" s="105">
        <f t="shared" si="1"/>
        <v>10.9785</v>
      </c>
      <c r="P22" s="106">
        <v>10.5792</v>
      </c>
      <c r="Q22" s="106">
        <f t="shared" si="2"/>
        <v>0.39930000000000021</v>
      </c>
      <c r="R22" s="107">
        <f t="shared" si="3"/>
        <v>40.807358201328583</v>
      </c>
      <c r="S22" s="106"/>
      <c r="T22" s="106">
        <v>5.2447621674131861</v>
      </c>
      <c r="U22" s="107">
        <v>18.400065421423523</v>
      </c>
      <c r="V22" s="132">
        <v>135</v>
      </c>
      <c r="W22">
        <v>2.5299999999999998</v>
      </c>
      <c r="X22">
        <v>43.42</v>
      </c>
      <c r="Y22">
        <v>135</v>
      </c>
      <c r="Z22" s="148">
        <v>13841.8</v>
      </c>
      <c r="AA22">
        <f t="shared" si="4"/>
        <v>0.42376935562928425</v>
      </c>
    </row>
    <row r="23" spans="1:27" ht="21" x14ac:dyDescent="0.5">
      <c r="A23" s="239" t="s">
        <v>10</v>
      </c>
      <c r="B23" s="160">
        <v>90</v>
      </c>
      <c r="C23" s="240" t="s">
        <v>30</v>
      </c>
      <c r="D23" s="105">
        <v>27</v>
      </c>
      <c r="E23" s="106">
        <v>136</v>
      </c>
      <c r="F23" s="107"/>
      <c r="G23" s="105"/>
      <c r="H23" s="106"/>
      <c r="I23" s="106"/>
      <c r="J23" s="106"/>
      <c r="K23" s="107">
        <v>95</v>
      </c>
      <c r="L23" s="105">
        <v>10</v>
      </c>
      <c r="M23" s="106">
        <v>1.0254000000000001</v>
      </c>
      <c r="N23" s="107">
        <f t="shared" si="0"/>
        <v>0.97413000000000005</v>
      </c>
      <c r="O23" s="105">
        <f t="shared" si="1"/>
        <v>10.974130000000001</v>
      </c>
      <c r="P23" s="106">
        <v>10.4091</v>
      </c>
      <c r="Q23" s="106">
        <f t="shared" si="2"/>
        <v>0.56503000000000014</v>
      </c>
      <c r="R23" s="107">
        <f t="shared" si="3"/>
        <v>58.003551887325109</v>
      </c>
      <c r="S23" s="106"/>
      <c r="T23" s="106">
        <v>5.3733727706095067</v>
      </c>
      <c r="U23" s="107">
        <v>16.358229158390156</v>
      </c>
      <c r="V23" s="132">
        <v>136</v>
      </c>
      <c r="W23">
        <v>1.86</v>
      </c>
      <c r="X23">
        <v>43.4</v>
      </c>
      <c r="Y23">
        <v>136</v>
      </c>
      <c r="Z23" s="148">
        <v>13443.67</v>
      </c>
      <c r="AA23">
        <f t="shared" si="4"/>
        <v>0.37691772254355199</v>
      </c>
    </row>
    <row r="24" spans="1:27" ht="21" x14ac:dyDescent="0.5">
      <c r="A24" s="239" t="s">
        <v>11</v>
      </c>
      <c r="B24" s="160">
        <v>90</v>
      </c>
      <c r="C24" s="240" t="s">
        <v>30</v>
      </c>
      <c r="D24" s="105">
        <v>28</v>
      </c>
      <c r="E24" s="106">
        <v>137</v>
      </c>
      <c r="F24" s="107"/>
      <c r="G24" s="105"/>
      <c r="H24" s="106"/>
      <c r="I24" s="106"/>
      <c r="J24" s="106"/>
      <c r="K24" s="107">
        <v>95</v>
      </c>
      <c r="L24" s="105">
        <v>10</v>
      </c>
      <c r="M24" s="106">
        <v>1.1565000000000001</v>
      </c>
      <c r="N24" s="107">
        <f t="shared" si="0"/>
        <v>1.0986750000000001</v>
      </c>
      <c r="O24" s="105">
        <f t="shared" si="1"/>
        <v>11.098675</v>
      </c>
      <c r="P24" s="106">
        <v>10.672599999999999</v>
      </c>
      <c r="Q24" s="106">
        <f t="shared" si="2"/>
        <v>0.42607500000000087</v>
      </c>
      <c r="R24" s="107">
        <f t="shared" si="3"/>
        <v>38.780804150454031</v>
      </c>
      <c r="S24" s="106"/>
      <c r="T24" s="106">
        <v>11.426508300863016</v>
      </c>
      <c r="U24" s="107">
        <v>12.984248186454506</v>
      </c>
      <c r="V24" s="132">
        <v>137</v>
      </c>
      <c r="W24">
        <v>2.19</v>
      </c>
      <c r="X24">
        <v>40.14</v>
      </c>
      <c r="Y24">
        <v>137</v>
      </c>
      <c r="Z24" s="149">
        <v>41892.519999999997</v>
      </c>
      <c r="AA24">
        <f t="shared" si="4"/>
        <v>0.32347404550210529</v>
      </c>
    </row>
    <row r="25" spans="1:27" ht="21" x14ac:dyDescent="0.5">
      <c r="A25" s="237" t="s">
        <v>20</v>
      </c>
      <c r="B25" s="91">
        <v>90</v>
      </c>
      <c r="C25" s="142" t="s">
        <v>30</v>
      </c>
      <c r="D25" s="102">
        <v>29</v>
      </c>
      <c r="E25" s="103">
        <v>138</v>
      </c>
      <c r="F25" s="104"/>
      <c r="G25" s="102"/>
      <c r="H25" s="103"/>
      <c r="I25" s="103"/>
      <c r="J25" s="103"/>
      <c r="K25" s="104">
        <v>95</v>
      </c>
      <c r="L25" s="102">
        <v>10</v>
      </c>
      <c r="M25" s="103">
        <v>1.0274000000000001</v>
      </c>
      <c r="N25" s="104">
        <f t="shared" si="0"/>
        <v>0.97603000000000006</v>
      </c>
      <c r="O25" s="102">
        <f t="shared" si="1"/>
        <v>10.97603</v>
      </c>
      <c r="P25" s="103">
        <v>10.7684</v>
      </c>
      <c r="Q25" s="103">
        <f t="shared" si="2"/>
        <v>0.20762999999999998</v>
      </c>
      <c r="R25" s="104">
        <f t="shared" si="3"/>
        <v>21.272911693288112</v>
      </c>
      <c r="S25" s="103"/>
      <c r="T25" s="103">
        <v>2.2713104447947412</v>
      </c>
      <c r="U25" s="104">
        <v>15.609506484918869</v>
      </c>
      <c r="V25" s="132">
        <v>138</v>
      </c>
      <c r="W25">
        <v>2.0499999999999998</v>
      </c>
      <c r="X25">
        <v>44.68</v>
      </c>
      <c r="Y25">
        <v>138</v>
      </c>
      <c r="Z25" s="148">
        <v>695.35</v>
      </c>
      <c r="AA25">
        <f t="shared" si="4"/>
        <v>0.34936227584867657</v>
      </c>
    </row>
    <row r="26" spans="1:27" ht="21" x14ac:dyDescent="0.5">
      <c r="A26" s="237" t="s">
        <v>21</v>
      </c>
      <c r="B26" s="91">
        <v>90</v>
      </c>
      <c r="C26" s="142" t="s">
        <v>30</v>
      </c>
      <c r="D26" s="102">
        <v>30</v>
      </c>
      <c r="E26" s="103">
        <v>139</v>
      </c>
      <c r="F26" s="104"/>
      <c r="G26" s="102"/>
      <c r="H26" s="103"/>
      <c r="I26" s="103"/>
      <c r="J26" s="103"/>
      <c r="K26" s="104">
        <v>95</v>
      </c>
      <c r="L26" s="102">
        <v>10</v>
      </c>
      <c r="M26" s="103">
        <v>1.0163</v>
      </c>
      <c r="N26" s="104">
        <f t="shared" si="0"/>
        <v>0.96548499999999993</v>
      </c>
      <c r="O26" s="102">
        <f t="shared" si="1"/>
        <v>10.965484999999999</v>
      </c>
      <c r="P26" s="103">
        <v>10.685499999999999</v>
      </c>
      <c r="Q26" s="103">
        <f t="shared" si="2"/>
        <v>0.27998499999999993</v>
      </c>
      <c r="R26" s="104">
        <f t="shared" si="3"/>
        <v>28.999414801887131</v>
      </c>
      <c r="S26" s="103"/>
      <c r="T26" s="103">
        <v>2.6399756812677087</v>
      </c>
      <c r="U26" s="104">
        <v>15.764986149031918</v>
      </c>
      <c r="V26" s="132">
        <v>139</v>
      </c>
      <c r="W26">
        <v>1.58</v>
      </c>
      <c r="X26">
        <v>43.92</v>
      </c>
      <c r="Y26">
        <v>139</v>
      </c>
      <c r="Z26" s="148">
        <v>1336.68</v>
      </c>
      <c r="AA26">
        <f t="shared" si="4"/>
        <v>0.35894777206356826</v>
      </c>
    </row>
    <row r="27" spans="1:27" ht="21" x14ac:dyDescent="0.5">
      <c r="A27" s="237" t="s">
        <v>22</v>
      </c>
      <c r="B27" s="91">
        <v>90</v>
      </c>
      <c r="C27" s="142" t="s">
        <v>30</v>
      </c>
      <c r="D27" s="102">
        <v>31</v>
      </c>
      <c r="E27" s="103">
        <v>140</v>
      </c>
      <c r="F27" s="104"/>
      <c r="G27" s="102"/>
      <c r="H27" s="103"/>
      <c r="I27" s="103"/>
      <c r="J27" s="103"/>
      <c r="K27" s="104">
        <v>95</v>
      </c>
      <c r="L27" s="102">
        <v>10</v>
      </c>
      <c r="M27" s="103">
        <v>1.0353000000000001</v>
      </c>
      <c r="N27" s="104">
        <f t="shared" si="0"/>
        <v>0.98353500000000005</v>
      </c>
      <c r="O27" s="102">
        <f t="shared" si="1"/>
        <v>10.983535</v>
      </c>
      <c r="P27" s="103">
        <v>10.6099</v>
      </c>
      <c r="Q27" s="103">
        <f t="shared" si="2"/>
        <v>0.37363500000000016</v>
      </c>
      <c r="R27" s="104">
        <f t="shared" si="3"/>
        <v>37.988988698927862</v>
      </c>
      <c r="S27" s="103"/>
      <c r="T27" s="103">
        <v>3.5687385714947522</v>
      </c>
      <c r="U27" s="104">
        <v>19.347316522110713</v>
      </c>
      <c r="V27" s="132">
        <v>140</v>
      </c>
      <c r="W27">
        <v>2.1</v>
      </c>
      <c r="X27">
        <v>45.54</v>
      </c>
      <c r="Y27">
        <v>140</v>
      </c>
      <c r="Z27" s="148">
        <v>4358.49</v>
      </c>
      <c r="AA27">
        <f t="shared" si="4"/>
        <v>0.42484226003756509</v>
      </c>
    </row>
    <row r="28" spans="1:27" x14ac:dyDescent="0.35">
      <c r="A28" s="233"/>
      <c r="B28" s="234"/>
      <c r="C28" s="235"/>
      <c r="D28" s="96">
        <v>38</v>
      </c>
      <c r="E28" s="97"/>
      <c r="F28" s="98"/>
      <c r="G28" s="96"/>
      <c r="H28" s="97"/>
      <c r="I28" s="97"/>
      <c r="J28" s="97"/>
      <c r="K28" s="98">
        <v>93</v>
      </c>
      <c r="L28" s="96">
        <v>6.3132999999999999</v>
      </c>
      <c r="M28" s="97">
        <v>2.1751</v>
      </c>
      <c r="N28" s="98">
        <f t="shared" si="0"/>
        <v>2.0228429999999999</v>
      </c>
      <c r="O28" s="96">
        <f t="shared" si="1"/>
        <v>8.3361429999999999</v>
      </c>
      <c r="P28" s="97">
        <v>7.2923</v>
      </c>
      <c r="Q28" s="97">
        <f t="shared" si="2"/>
        <v>1.0438429999999999</v>
      </c>
      <c r="R28" s="98">
        <f t="shared" si="3"/>
        <v>51.602768974161606</v>
      </c>
      <c r="S28" s="97"/>
      <c r="T28" s="97"/>
      <c r="U28" s="98"/>
      <c r="V28" s="132"/>
    </row>
    <row r="29" spans="1:27" ht="21" x14ac:dyDescent="0.5">
      <c r="A29" s="241" t="s">
        <v>6</v>
      </c>
      <c r="B29" s="51">
        <v>50</v>
      </c>
      <c r="C29" s="82" t="s">
        <v>31</v>
      </c>
      <c r="D29" s="108">
        <v>39</v>
      </c>
      <c r="E29" s="109">
        <v>141</v>
      </c>
      <c r="F29" s="110"/>
      <c r="G29" s="108"/>
      <c r="H29" s="109"/>
      <c r="I29" s="109"/>
      <c r="J29" s="109"/>
      <c r="K29" s="110">
        <v>93</v>
      </c>
      <c r="L29" s="108">
        <v>9.9869000000000003</v>
      </c>
      <c r="M29" s="109">
        <v>2.1385999999999998</v>
      </c>
      <c r="N29" s="110">
        <f t="shared" si="0"/>
        <v>1.9888980000000001</v>
      </c>
      <c r="O29" s="108">
        <f t="shared" si="1"/>
        <v>11.975798000000001</v>
      </c>
      <c r="P29" s="109">
        <v>11.170299999999999</v>
      </c>
      <c r="Q29" s="109">
        <f t="shared" si="2"/>
        <v>0.80549800000000182</v>
      </c>
      <c r="R29" s="110">
        <f t="shared" si="3"/>
        <v>40.499713911925191</v>
      </c>
      <c r="S29" s="109"/>
      <c r="T29" s="109">
        <v>2.1425652984148185</v>
      </c>
      <c r="U29" s="110">
        <v>10.26</v>
      </c>
      <c r="V29" s="132">
        <v>141</v>
      </c>
      <c r="W29">
        <v>1.37</v>
      </c>
      <c r="X29">
        <v>45.29</v>
      </c>
      <c r="Y29">
        <v>141</v>
      </c>
      <c r="Z29" s="148">
        <v>3800.27</v>
      </c>
      <c r="AA29">
        <f t="shared" si="4"/>
        <v>0.22654007507175977</v>
      </c>
    </row>
    <row r="30" spans="1:27" ht="21" x14ac:dyDescent="0.5">
      <c r="A30" s="236" t="s">
        <v>7</v>
      </c>
      <c r="B30" s="90">
        <v>50</v>
      </c>
      <c r="C30" s="141" t="s">
        <v>31</v>
      </c>
      <c r="D30" s="99">
        <v>40</v>
      </c>
      <c r="E30" s="100">
        <v>142</v>
      </c>
      <c r="F30" s="101"/>
      <c r="G30" s="99"/>
      <c r="H30" s="100"/>
      <c r="I30" s="100"/>
      <c r="J30" s="100"/>
      <c r="K30" s="101">
        <v>93</v>
      </c>
      <c r="L30" s="99">
        <v>9.9529999999999994</v>
      </c>
      <c r="M30" s="100">
        <v>2.2073</v>
      </c>
      <c r="N30" s="101">
        <f t="shared" si="0"/>
        <v>2.0527890000000002</v>
      </c>
      <c r="O30" s="99">
        <f t="shared" si="1"/>
        <v>12.005789</v>
      </c>
      <c r="P30" s="100">
        <v>11.174300000000001</v>
      </c>
      <c r="Q30" s="100">
        <f t="shared" si="2"/>
        <v>0.83148899999999948</v>
      </c>
      <c r="R30" s="101">
        <f t="shared" si="3"/>
        <v>40.505332014152422</v>
      </c>
      <c r="S30" s="100"/>
      <c r="T30" s="100">
        <v>1.8641382173771388</v>
      </c>
      <c r="U30" s="101">
        <v>11.12</v>
      </c>
      <c r="V30" s="132">
        <v>142</v>
      </c>
      <c r="W30">
        <v>1.36</v>
      </c>
      <c r="X30">
        <v>45.46</v>
      </c>
      <c r="Y30">
        <v>142</v>
      </c>
      <c r="Z30" s="148">
        <v>3958.44</v>
      </c>
      <c r="AA30">
        <f t="shared" si="4"/>
        <v>0.2446106467223933</v>
      </c>
    </row>
    <row r="31" spans="1:27" ht="21" x14ac:dyDescent="0.5">
      <c r="A31" s="236" t="s">
        <v>8</v>
      </c>
      <c r="B31" s="90">
        <v>50</v>
      </c>
      <c r="C31" s="141" t="s">
        <v>31</v>
      </c>
      <c r="D31" s="99">
        <v>41</v>
      </c>
      <c r="E31" s="100">
        <v>143</v>
      </c>
      <c r="F31" s="101"/>
      <c r="G31" s="99"/>
      <c r="H31" s="100"/>
      <c r="I31" s="100"/>
      <c r="J31" s="100"/>
      <c r="K31" s="101">
        <v>93</v>
      </c>
      <c r="L31" s="99">
        <v>9.9499999999999993</v>
      </c>
      <c r="M31" s="100">
        <v>2.1425000000000001</v>
      </c>
      <c r="N31" s="101">
        <f t="shared" si="0"/>
        <v>1.9925250000000001</v>
      </c>
      <c r="O31" s="99">
        <f t="shared" si="1"/>
        <v>11.942525</v>
      </c>
      <c r="P31" s="100">
        <v>11.193099999999999</v>
      </c>
      <c r="Q31" s="100">
        <f t="shared" si="2"/>
        <v>0.74942500000000045</v>
      </c>
      <c r="R31" s="101">
        <f t="shared" si="3"/>
        <v>37.611824192921063</v>
      </c>
      <c r="S31" s="100"/>
      <c r="T31" s="100">
        <v>3.631301821703218</v>
      </c>
      <c r="U31" s="101">
        <v>11.76</v>
      </c>
      <c r="V31" s="132">
        <v>143</v>
      </c>
      <c r="W31">
        <v>1.26</v>
      </c>
      <c r="X31">
        <v>44.39</v>
      </c>
      <c r="Y31">
        <v>143</v>
      </c>
      <c r="Z31" s="152">
        <v>11974.14</v>
      </c>
      <c r="AA31">
        <f t="shared" si="4"/>
        <v>0.26492453255237663</v>
      </c>
    </row>
    <row r="32" spans="1:27" ht="21" x14ac:dyDescent="0.5">
      <c r="A32" s="237" t="s">
        <v>9</v>
      </c>
      <c r="B32" s="91">
        <v>50</v>
      </c>
      <c r="C32" s="142" t="s">
        <v>31</v>
      </c>
      <c r="D32" s="102">
        <v>42</v>
      </c>
      <c r="E32" s="103">
        <v>144</v>
      </c>
      <c r="F32" s="104"/>
      <c r="G32" s="102"/>
      <c r="H32" s="103"/>
      <c r="I32" s="103"/>
      <c r="J32" s="103"/>
      <c r="K32" s="104">
        <v>93</v>
      </c>
      <c r="L32" s="102">
        <v>10.005000000000001</v>
      </c>
      <c r="M32" s="103">
        <v>2.7574999999999998</v>
      </c>
      <c r="N32" s="104">
        <f t="shared" si="0"/>
        <v>2.5644749999999998</v>
      </c>
      <c r="O32" s="102">
        <f t="shared" si="1"/>
        <v>12.569475000000001</v>
      </c>
      <c r="P32" s="103">
        <v>11.648300000000001</v>
      </c>
      <c r="Q32" s="103">
        <f t="shared" si="2"/>
        <v>0.92117499999999986</v>
      </c>
      <c r="R32" s="104">
        <f t="shared" si="3"/>
        <v>35.920607531756012</v>
      </c>
      <c r="S32" s="103"/>
      <c r="T32" s="103"/>
      <c r="U32" s="104">
        <v>12.1</v>
      </c>
      <c r="V32" s="132">
        <v>144</v>
      </c>
      <c r="W32">
        <v>2.54</v>
      </c>
      <c r="X32">
        <v>44.67</v>
      </c>
      <c r="Y32">
        <v>144</v>
      </c>
      <c r="Z32" s="148">
        <v>10495.24</v>
      </c>
      <c r="AA32">
        <f t="shared" si="4"/>
        <v>0.27087530781284974</v>
      </c>
    </row>
    <row r="33" spans="1:27" ht="21" x14ac:dyDescent="0.5">
      <c r="A33" s="237" t="s">
        <v>10</v>
      </c>
      <c r="B33" s="91">
        <v>50</v>
      </c>
      <c r="C33" s="142" t="s">
        <v>31</v>
      </c>
      <c r="D33" s="102">
        <v>43</v>
      </c>
      <c r="E33" s="103">
        <v>145</v>
      </c>
      <c r="F33" s="104"/>
      <c r="G33" s="102"/>
      <c r="H33" s="103"/>
      <c r="I33" s="103"/>
      <c r="J33" s="103"/>
      <c r="K33" s="104">
        <v>93</v>
      </c>
      <c r="L33" s="102">
        <v>9.9768000000000008</v>
      </c>
      <c r="M33" s="103">
        <v>2.7231000000000001</v>
      </c>
      <c r="N33" s="104">
        <f t="shared" si="0"/>
        <v>2.532483</v>
      </c>
      <c r="O33" s="102">
        <f t="shared" si="1"/>
        <v>12.509283</v>
      </c>
      <c r="P33" s="103">
        <v>11.6934</v>
      </c>
      <c r="Q33" s="103">
        <f t="shared" si="2"/>
        <v>0.81588299999999947</v>
      </c>
      <c r="R33" s="104">
        <f t="shared" si="3"/>
        <v>32.216721691715186</v>
      </c>
      <c r="S33" s="103"/>
      <c r="T33" s="103"/>
      <c r="U33" s="104">
        <v>18.233648533623711</v>
      </c>
      <c r="V33" s="132">
        <v>145</v>
      </c>
      <c r="W33">
        <v>2.85</v>
      </c>
      <c r="X33">
        <v>45.24</v>
      </c>
      <c r="Y33">
        <v>145</v>
      </c>
      <c r="Z33" s="148">
        <v>11059.27</v>
      </c>
      <c r="AA33">
        <f t="shared" si="4"/>
        <v>0.40304262894835785</v>
      </c>
    </row>
    <row r="34" spans="1:27" ht="21" x14ac:dyDescent="0.5">
      <c r="A34" s="237" t="s">
        <v>11</v>
      </c>
      <c r="B34" s="91">
        <v>50</v>
      </c>
      <c r="C34" s="142" t="s">
        <v>31</v>
      </c>
      <c r="D34" s="102">
        <v>44</v>
      </c>
      <c r="E34" s="103">
        <v>146</v>
      </c>
      <c r="F34" s="104"/>
      <c r="G34" s="102"/>
      <c r="H34" s="103"/>
      <c r="I34" s="103"/>
      <c r="J34" s="103"/>
      <c r="K34" s="104">
        <v>93</v>
      </c>
      <c r="L34" s="102">
        <v>9.9572000000000003</v>
      </c>
      <c r="M34" s="103">
        <v>2.9504999999999999</v>
      </c>
      <c r="N34" s="104">
        <f t="shared" si="0"/>
        <v>2.7439650000000002</v>
      </c>
      <c r="O34" s="102">
        <f t="shared" si="1"/>
        <v>12.701165</v>
      </c>
      <c r="P34" s="103">
        <v>11.823700000000001</v>
      </c>
      <c r="Q34" s="103">
        <f t="shared" si="2"/>
        <v>0.87746499999999905</v>
      </c>
      <c r="R34" s="104">
        <f t="shared" si="3"/>
        <v>31.977995346150518</v>
      </c>
      <c r="S34" s="103"/>
      <c r="T34" s="103"/>
      <c r="U34" s="104">
        <v>13.13</v>
      </c>
      <c r="V34" s="132">
        <v>146</v>
      </c>
      <c r="W34">
        <v>2.74</v>
      </c>
      <c r="X34">
        <v>42.75</v>
      </c>
      <c r="Y34">
        <v>146</v>
      </c>
      <c r="Z34" s="149">
        <v>31423.43</v>
      </c>
      <c r="AA34">
        <f t="shared" si="4"/>
        <v>0.30713450292397665</v>
      </c>
    </row>
    <row r="35" spans="1:27" ht="21" x14ac:dyDescent="0.5">
      <c r="A35" s="242" t="s">
        <v>20</v>
      </c>
      <c r="B35" s="92">
        <v>50</v>
      </c>
      <c r="C35" s="143" t="s">
        <v>31</v>
      </c>
      <c r="D35" s="111">
        <v>45</v>
      </c>
      <c r="E35" s="112">
        <v>147</v>
      </c>
      <c r="F35" s="113"/>
      <c r="G35" s="111"/>
      <c r="H35" s="112"/>
      <c r="I35" s="112"/>
      <c r="J35" s="112"/>
      <c r="K35" s="113">
        <v>93</v>
      </c>
      <c r="L35" s="111">
        <v>9.9530999999999992</v>
      </c>
      <c r="M35" s="112">
        <v>1.1223000000000001</v>
      </c>
      <c r="N35" s="113">
        <f t="shared" si="0"/>
        <v>1.0437390000000002</v>
      </c>
      <c r="O35" s="111">
        <f t="shared" si="1"/>
        <v>10.996839</v>
      </c>
      <c r="P35" s="112">
        <v>10.682399999999999</v>
      </c>
      <c r="Q35" s="112">
        <f t="shared" si="2"/>
        <v>0.31443900000000014</v>
      </c>
      <c r="R35" s="113">
        <f t="shared" si="3"/>
        <v>30.126209713347883</v>
      </c>
      <c r="S35" s="112"/>
      <c r="T35" s="112"/>
      <c r="U35" s="113">
        <v>24.025887810073957</v>
      </c>
      <c r="V35" s="132">
        <v>147</v>
      </c>
      <c r="W35">
        <v>2.2799999999999998</v>
      </c>
      <c r="X35">
        <v>46.28</v>
      </c>
      <c r="Y35">
        <v>147</v>
      </c>
      <c r="Z35" s="148">
        <v>2969.93</v>
      </c>
      <c r="AA35">
        <f t="shared" si="4"/>
        <v>0.51914191465155479</v>
      </c>
    </row>
    <row r="36" spans="1:27" ht="21" x14ac:dyDescent="0.5">
      <c r="A36" s="242" t="s">
        <v>21</v>
      </c>
      <c r="B36" s="92">
        <v>50</v>
      </c>
      <c r="C36" s="143" t="s">
        <v>31</v>
      </c>
      <c r="D36" s="111">
        <v>46</v>
      </c>
      <c r="E36" s="112">
        <v>148</v>
      </c>
      <c r="F36" s="113"/>
      <c r="G36" s="111"/>
      <c r="H36" s="112"/>
      <c r="I36" s="112"/>
      <c r="J36" s="112"/>
      <c r="K36" s="113">
        <v>93</v>
      </c>
      <c r="L36" s="111">
        <v>9.9761000000000006</v>
      </c>
      <c r="M36" s="112">
        <v>1.1225000000000001</v>
      </c>
      <c r="N36" s="113">
        <f t="shared" si="0"/>
        <v>1.0439250000000002</v>
      </c>
      <c r="O36" s="111">
        <f t="shared" si="1"/>
        <v>11.020025</v>
      </c>
      <c r="P36" s="112">
        <v>10.672700000000001</v>
      </c>
      <c r="Q36" s="112">
        <f t="shared" si="2"/>
        <v>0.34732499999999966</v>
      </c>
      <c r="R36" s="113">
        <f t="shared" si="3"/>
        <v>33.271068323873806</v>
      </c>
      <c r="S36" s="112"/>
      <c r="T36" s="112"/>
      <c r="U36" s="113">
        <v>27.733451031492848</v>
      </c>
      <c r="V36" s="132">
        <v>148</v>
      </c>
      <c r="W36">
        <v>2.19</v>
      </c>
      <c r="X36">
        <v>45.12</v>
      </c>
      <c r="Y36">
        <v>148</v>
      </c>
      <c r="Z36" s="148">
        <v>2994.42</v>
      </c>
      <c r="AA36">
        <f t="shared" si="4"/>
        <v>0.61465981896039112</v>
      </c>
    </row>
    <row r="37" spans="1:27" ht="21" x14ac:dyDescent="0.5">
      <c r="A37" s="242" t="s">
        <v>22</v>
      </c>
      <c r="B37" s="92">
        <v>50</v>
      </c>
      <c r="C37" s="143" t="s">
        <v>31</v>
      </c>
      <c r="D37" s="111">
        <v>47</v>
      </c>
      <c r="E37" s="112">
        <v>149</v>
      </c>
      <c r="F37" s="113"/>
      <c r="G37" s="111"/>
      <c r="H37" s="112"/>
      <c r="I37" s="112"/>
      <c r="J37" s="112"/>
      <c r="K37" s="113">
        <v>93</v>
      </c>
      <c r="L37" s="111">
        <v>10.207599999999999</v>
      </c>
      <c r="M37" s="112">
        <v>1.7121999999999999</v>
      </c>
      <c r="N37" s="113">
        <f t="shared" si="0"/>
        <v>1.592346</v>
      </c>
      <c r="O37" s="111">
        <f t="shared" si="1"/>
        <v>11.799945999999998</v>
      </c>
      <c r="P37" s="112">
        <v>11.305400000000001</v>
      </c>
      <c r="Q37" s="112">
        <f t="shared" si="2"/>
        <v>0.49454599999999793</v>
      </c>
      <c r="R37" s="113">
        <f t="shared" si="3"/>
        <v>31.057697259263872</v>
      </c>
      <c r="S37" s="112"/>
      <c r="T37" s="112"/>
      <c r="U37" s="113"/>
      <c r="V37" s="132">
        <v>149</v>
      </c>
      <c r="W37">
        <v>2.4500000000000002</v>
      </c>
      <c r="X37">
        <v>47.29</v>
      </c>
      <c r="Y37">
        <v>149</v>
      </c>
      <c r="Z37" s="152">
        <v>4026.41</v>
      </c>
    </row>
    <row r="38" spans="1:27" x14ac:dyDescent="0.35">
      <c r="A38" s="233"/>
      <c r="B38" s="234"/>
      <c r="C38" s="235"/>
      <c r="D38" s="96">
        <v>57</v>
      </c>
      <c r="E38" s="97">
        <v>159</v>
      </c>
      <c r="F38" s="98"/>
      <c r="G38" s="96">
        <v>1.3266</v>
      </c>
      <c r="H38" s="97">
        <v>0.63680000000000003</v>
      </c>
      <c r="I38" s="97">
        <v>1.9351</v>
      </c>
      <c r="J38" s="97">
        <f>+I38-G38</f>
        <v>0.60850000000000004</v>
      </c>
      <c r="K38" s="98">
        <f>+J38/H38*100</f>
        <v>95.555904522613062</v>
      </c>
      <c r="L38" s="96">
        <v>9.9566999999999997</v>
      </c>
      <c r="M38" s="97">
        <v>1.0426</v>
      </c>
      <c r="N38" s="98">
        <f t="shared" si="0"/>
        <v>0.99626586055276378</v>
      </c>
      <c r="O38" s="96">
        <f t="shared" si="1"/>
        <v>10.952965860552764</v>
      </c>
      <c r="P38" s="97">
        <v>10.745900000000001</v>
      </c>
      <c r="Q38" s="97">
        <f t="shared" si="2"/>
        <v>0.20706586055276333</v>
      </c>
      <c r="R38" s="98">
        <f t="shared" si="3"/>
        <v>20.78419714571729</v>
      </c>
      <c r="S38" s="97"/>
      <c r="T38" s="97"/>
      <c r="U38" s="98"/>
      <c r="V38" s="132">
        <v>159</v>
      </c>
      <c r="W38">
        <v>0.75</v>
      </c>
      <c r="X38">
        <v>43.45</v>
      </c>
      <c r="Y38">
        <v>159</v>
      </c>
      <c r="Z38" s="149">
        <v>22872.78</v>
      </c>
    </row>
    <row r="39" spans="1:27" ht="21" x14ac:dyDescent="0.5">
      <c r="A39" s="241" t="s">
        <v>6</v>
      </c>
      <c r="B39" s="51">
        <v>60</v>
      </c>
      <c r="C39" s="82">
        <v>42846</v>
      </c>
      <c r="D39" s="108">
        <v>58</v>
      </c>
      <c r="E39" s="109">
        <v>160</v>
      </c>
      <c r="F39" s="110"/>
      <c r="G39" s="108">
        <v>1.3494999999999999</v>
      </c>
      <c r="H39" s="109">
        <v>0.53159999999999996</v>
      </c>
      <c r="I39" s="109">
        <v>1.8580000000000001</v>
      </c>
      <c r="J39" s="109">
        <f t="shared" ref="J39:J99" si="5">+I39-G39</f>
        <v>0.50850000000000017</v>
      </c>
      <c r="K39" s="110">
        <f t="shared" ref="K39:K99" si="6">+J39/H39*100</f>
        <v>95.654627539503423</v>
      </c>
      <c r="L39" s="108">
        <v>9.9309999999999992</v>
      </c>
      <c r="M39" s="109">
        <v>1.4990000000000001</v>
      </c>
      <c r="N39" s="110">
        <f t="shared" si="0"/>
        <v>1.4338628668171565</v>
      </c>
      <c r="O39" s="108">
        <f t="shared" si="1"/>
        <v>11.364862866817155</v>
      </c>
      <c r="P39" s="109">
        <v>10.813800000000001</v>
      </c>
      <c r="Q39" s="109">
        <f t="shared" si="2"/>
        <v>0.55106286681715488</v>
      </c>
      <c r="R39" s="110">
        <f t="shared" si="3"/>
        <v>38.432048110736474</v>
      </c>
      <c r="S39" s="109"/>
      <c r="T39" s="109"/>
      <c r="U39" s="110">
        <v>8.74</v>
      </c>
      <c r="V39">
        <v>160</v>
      </c>
      <c r="W39">
        <v>1.33</v>
      </c>
      <c r="X39">
        <v>44.19</v>
      </c>
      <c r="Y39">
        <v>160</v>
      </c>
      <c r="Z39" s="148">
        <v>7286.67</v>
      </c>
    </row>
    <row r="40" spans="1:27" ht="21" x14ac:dyDescent="0.5">
      <c r="A40" s="236" t="s">
        <v>7</v>
      </c>
      <c r="B40" s="90">
        <v>60</v>
      </c>
      <c r="C40" s="141">
        <v>42846</v>
      </c>
      <c r="D40" s="99">
        <v>59</v>
      </c>
      <c r="E40" s="100">
        <v>161</v>
      </c>
      <c r="F40" s="101"/>
      <c r="G40" s="99"/>
      <c r="H40" s="100"/>
      <c r="I40" s="100"/>
      <c r="J40" s="100">
        <f t="shared" si="5"/>
        <v>0</v>
      </c>
      <c r="K40" s="101"/>
      <c r="L40" s="99"/>
      <c r="M40" s="100"/>
      <c r="N40" s="101">
        <f t="shared" si="0"/>
        <v>0</v>
      </c>
      <c r="O40" s="99">
        <f t="shared" si="1"/>
        <v>0</v>
      </c>
      <c r="P40" s="100"/>
      <c r="Q40" s="100">
        <f t="shared" si="2"/>
        <v>0</v>
      </c>
      <c r="R40" s="101"/>
      <c r="S40" s="100"/>
      <c r="T40" s="100"/>
      <c r="U40" s="101"/>
      <c r="V40" s="132"/>
    </row>
    <row r="41" spans="1:27" ht="21" x14ac:dyDescent="0.5">
      <c r="A41" s="236" t="s">
        <v>8</v>
      </c>
      <c r="B41" s="90">
        <v>60</v>
      </c>
      <c r="C41" s="141">
        <v>42846</v>
      </c>
      <c r="D41" s="99">
        <v>60</v>
      </c>
      <c r="E41" s="100">
        <v>162</v>
      </c>
      <c r="F41" s="101"/>
      <c r="G41" s="99">
        <v>1.3070999999999999</v>
      </c>
      <c r="H41" s="100">
        <v>0.55079999999999996</v>
      </c>
      <c r="I41" s="100">
        <v>1.8332999999999999</v>
      </c>
      <c r="J41" s="100">
        <f t="shared" si="5"/>
        <v>0.5262</v>
      </c>
      <c r="K41" s="101">
        <f t="shared" si="6"/>
        <v>95.533769063180841</v>
      </c>
      <c r="L41" s="99">
        <v>10.099500000000001</v>
      </c>
      <c r="M41" s="100">
        <v>1.4994000000000001</v>
      </c>
      <c r="N41" s="101">
        <f t="shared" si="0"/>
        <v>1.4324333333333337</v>
      </c>
      <c r="O41" s="99">
        <f t="shared" si="1"/>
        <v>11.531933333333335</v>
      </c>
      <c r="P41" s="100">
        <v>11.016</v>
      </c>
      <c r="Q41" s="100">
        <f t="shared" si="2"/>
        <v>0.51593333333333469</v>
      </c>
      <c r="R41" s="101">
        <f t="shared" si="3"/>
        <v>36.017964768575709</v>
      </c>
      <c r="S41" s="100"/>
      <c r="T41" s="100"/>
      <c r="U41" s="101">
        <v>9.35</v>
      </c>
      <c r="V41" s="132">
        <v>162</v>
      </c>
      <c r="W41">
        <v>1.27</v>
      </c>
      <c r="X41">
        <v>42.27</v>
      </c>
      <c r="Y41">
        <v>162</v>
      </c>
      <c r="Z41" s="149">
        <v>23947.67</v>
      </c>
    </row>
    <row r="42" spans="1:27" ht="21" x14ac:dyDescent="0.5">
      <c r="A42" s="237" t="s">
        <v>9</v>
      </c>
      <c r="B42" s="91">
        <v>60</v>
      </c>
      <c r="C42" s="142">
        <v>42846</v>
      </c>
      <c r="D42" s="102">
        <v>61</v>
      </c>
      <c r="E42" s="103">
        <v>163</v>
      </c>
      <c r="F42" s="104"/>
      <c r="G42" s="102">
        <v>1.3139000000000001</v>
      </c>
      <c r="H42" s="103">
        <v>0.61260000000000003</v>
      </c>
      <c r="I42" s="103">
        <v>1.8943000000000001</v>
      </c>
      <c r="J42" s="103">
        <f t="shared" si="5"/>
        <v>0.58040000000000003</v>
      </c>
      <c r="K42" s="104">
        <f t="shared" si="6"/>
        <v>94.74371531178582</v>
      </c>
      <c r="L42" s="102">
        <v>9.9345999999999997</v>
      </c>
      <c r="M42" s="103">
        <v>1.508</v>
      </c>
      <c r="N42" s="104">
        <f t="shared" si="0"/>
        <v>1.4287352269017302</v>
      </c>
      <c r="O42" s="102">
        <f t="shared" si="1"/>
        <v>11.36333522690173</v>
      </c>
      <c r="P42" s="103">
        <v>10.8293</v>
      </c>
      <c r="Q42" s="103">
        <f t="shared" si="2"/>
        <v>0.53403522690173055</v>
      </c>
      <c r="R42" s="104">
        <f t="shared" si="3"/>
        <v>37.378180144672953</v>
      </c>
      <c r="S42" s="103"/>
      <c r="T42" s="103"/>
      <c r="U42" s="104">
        <v>11.65</v>
      </c>
      <c r="V42" s="132">
        <v>163</v>
      </c>
      <c r="W42">
        <v>1.75</v>
      </c>
      <c r="X42">
        <v>40.950000000000003</v>
      </c>
      <c r="Y42">
        <v>163</v>
      </c>
      <c r="Z42" s="149">
        <v>21724.62</v>
      </c>
    </row>
    <row r="43" spans="1:27" ht="21" x14ac:dyDescent="0.5">
      <c r="A43" s="237" t="s">
        <v>10</v>
      </c>
      <c r="B43" s="91">
        <v>60</v>
      </c>
      <c r="C43" s="142">
        <v>42846</v>
      </c>
      <c r="D43" s="102">
        <v>62</v>
      </c>
      <c r="E43" s="103">
        <v>164</v>
      </c>
      <c r="F43" s="104"/>
      <c r="G43" s="102"/>
      <c r="H43" s="103"/>
      <c r="I43" s="103"/>
      <c r="J43" s="103">
        <f t="shared" si="5"/>
        <v>0</v>
      </c>
      <c r="K43" s="104"/>
      <c r="L43" s="102"/>
      <c r="M43" s="103"/>
      <c r="N43" s="104">
        <f t="shared" si="0"/>
        <v>0</v>
      </c>
      <c r="O43" s="102">
        <f t="shared" si="1"/>
        <v>0</v>
      </c>
      <c r="P43" s="103"/>
      <c r="Q43" s="103">
        <f t="shared" si="2"/>
        <v>0</v>
      </c>
      <c r="R43" s="104"/>
      <c r="S43" s="103"/>
      <c r="T43" s="103"/>
      <c r="U43" s="104"/>
      <c r="V43" s="132"/>
      <c r="Z43" s="150"/>
    </row>
    <row r="44" spans="1:27" ht="21" x14ac:dyDescent="0.5">
      <c r="A44" s="237" t="s">
        <v>11</v>
      </c>
      <c r="B44" s="91">
        <v>60</v>
      </c>
      <c r="C44" s="142">
        <v>42846</v>
      </c>
      <c r="D44" s="102">
        <v>63</v>
      </c>
      <c r="E44" s="103">
        <v>165</v>
      </c>
      <c r="F44" s="104"/>
      <c r="G44" s="102">
        <v>1.3391999999999999</v>
      </c>
      <c r="H44" s="103">
        <v>0.63070000000000004</v>
      </c>
      <c r="I44" s="103">
        <v>1.929</v>
      </c>
      <c r="J44" s="103">
        <f t="shared" si="5"/>
        <v>0.5898000000000001</v>
      </c>
      <c r="K44" s="104">
        <f t="shared" si="6"/>
        <v>93.51514190581895</v>
      </c>
      <c r="L44" s="102">
        <v>9.9626999999999999</v>
      </c>
      <c r="M44" s="103">
        <v>1.4851000000000001</v>
      </c>
      <c r="N44" s="104">
        <f t="shared" si="0"/>
        <v>1.3887933724433175</v>
      </c>
      <c r="O44" s="102">
        <f t="shared" si="1"/>
        <v>11.351493372443317</v>
      </c>
      <c r="P44" s="103">
        <v>10.8719</v>
      </c>
      <c r="Q44" s="103">
        <f t="shared" si="2"/>
        <v>0.47959337244331657</v>
      </c>
      <c r="R44" s="104">
        <f t="shared" si="3"/>
        <v>34.53309772061796</v>
      </c>
      <c r="S44" s="103"/>
      <c r="T44" s="103"/>
      <c r="U44" s="104">
        <v>7.74</v>
      </c>
      <c r="V44" s="132">
        <v>165</v>
      </c>
      <c r="W44">
        <v>1.55</v>
      </c>
      <c r="X44">
        <v>36.380000000000003</v>
      </c>
      <c r="Y44">
        <v>165</v>
      </c>
      <c r="Z44" s="149">
        <v>64625.46</v>
      </c>
    </row>
    <row r="45" spans="1:27" ht="21" x14ac:dyDescent="0.5">
      <c r="A45" s="242" t="s">
        <v>20</v>
      </c>
      <c r="B45" s="92">
        <v>60</v>
      </c>
      <c r="C45" s="143">
        <v>42846</v>
      </c>
      <c r="D45" s="111">
        <v>64</v>
      </c>
      <c r="E45" s="112">
        <v>166</v>
      </c>
      <c r="F45" s="113"/>
      <c r="G45" s="111">
        <v>1.3025</v>
      </c>
      <c r="H45" s="112">
        <v>0.34350000000000003</v>
      </c>
      <c r="I45" s="112">
        <v>1.6319999999999999</v>
      </c>
      <c r="J45" s="112">
        <f t="shared" si="5"/>
        <v>0.3294999999999999</v>
      </c>
      <c r="K45" s="113">
        <f t="shared" si="6"/>
        <v>95.924308588064008</v>
      </c>
      <c r="L45" s="111">
        <v>9.9586000000000006</v>
      </c>
      <c r="M45" s="112">
        <v>0.85629999999999995</v>
      </c>
      <c r="N45" s="113">
        <f t="shared" si="0"/>
        <v>0.82139985443959207</v>
      </c>
      <c r="O45" s="111">
        <f t="shared" si="1"/>
        <v>10.779999854439593</v>
      </c>
      <c r="P45" s="112">
        <v>10.604900000000001</v>
      </c>
      <c r="Q45" s="112">
        <f t="shared" si="2"/>
        <v>0.17509985443959231</v>
      </c>
      <c r="R45" s="113">
        <f t="shared" si="3"/>
        <v>21.317249265773956</v>
      </c>
      <c r="S45" s="112"/>
      <c r="T45" s="112"/>
      <c r="U45" s="113"/>
      <c r="V45" s="132">
        <v>166</v>
      </c>
      <c r="W45">
        <v>1.91</v>
      </c>
      <c r="X45">
        <v>41.76</v>
      </c>
      <c r="Y45">
        <v>166</v>
      </c>
      <c r="Z45" s="148">
        <v>1440.49</v>
      </c>
    </row>
    <row r="46" spans="1:27" ht="21" x14ac:dyDescent="0.5">
      <c r="A46" s="242" t="s">
        <v>21</v>
      </c>
      <c r="B46" s="92">
        <v>60</v>
      </c>
      <c r="C46" s="143">
        <v>42846</v>
      </c>
      <c r="D46" s="111">
        <v>65</v>
      </c>
      <c r="E46" s="112">
        <v>167</v>
      </c>
      <c r="F46" s="113"/>
      <c r="G46" s="111"/>
      <c r="H46" s="112"/>
      <c r="I46" s="112"/>
      <c r="J46" s="112">
        <f t="shared" si="5"/>
        <v>0</v>
      </c>
      <c r="K46" s="113"/>
      <c r="L46" s="111"/>
      <c r="M46" s="112"/>
      <c r="N46" s="113">
        <f t="shared" ref="N46:N86" si="7">(K46/100)*M46</f>
        <v>0</v>
      </c>
      <c r="O46" s="111">
        <f t="shared" ref="O46:O71" si="8">+N46+L46</f>
        <v>0</v>
      </c>
      <c r="P46" s="112"/>
      <c r="Q46" s="112">
        <f t="shared" ref="Q46:Q74" si="9">+O46-P46</f>
        <v>0</v>
      </c>
      <c r="R46" s="113"/>
      <c r="S46" s="112"/>
      <c r="T46" s="112"/>
      <c r="U46" s="113"/>
      <c r="V46" s="132"/>
    </row>
    <row r="47" spans="1:27" ht="21" x14ac:dyDescent="0.5">
      <c r="A47" s="242" t="s">
        <v>22</v>
      </c>
      <c r="B47" s="92">
        <v>60</v>
      </c>
      <c r="C47" s="143">
        <v>42846</v>
      </c>
      <c r="D47" s="111">
        <v>66</v>
      </c>
      <c r="E47" s="112">
        <v>168</v>
      </c>
      <c r="F47" s="113"/>
      <c r="G47" s="111">
        <v>1.3176000000000001</v>
      </c>
      <c r="H47" s="112">
        <v>0.47670000000000001</v>
      </c>
      <c r="I47" s="112">
        <v>1.7766</v>
      </c>
      <c r="J47" s="112">
        <f t="shared" si="5"/>
        <v>0.45899999999999985</v>
      </c>
      <c r="K47" s="113">
        <f t="shared" si="6"/>
        <v>96.286972938955287</v>
      </c>
      <c r="L47" s="111">
        <v>9.9312000000000005</v>
      </c>
      <c r="M47" s="112">
        <v>1.3588</v>
      </c>
      <c r="N47" s="113">
        <f t="shared" si="7"/>
        <v>1.3083473882945245</v>
      </c>
      <c r="O47" s="111">
        <f t="shared" si="8"/>
        <v>11.239547388294525</v>
      </c>
      <c r="P47" s="112">
        <v>10.9085</v>
      </c>
      <c r="Q47" s="112">
        <f t="shared" si="9"/>
        <v>0.33104738829452529</v>
      </c>
      <c r="R47" s="113">
        <f t="shared" ref="R47:R67" si="10">(Q47/N47)*100</f>
        <v>25.302713274496373</v>
      </c>
      <c r="S47" s="112"/>
      <c r="T47" s="112"/>
      <c r="U47" s="113">
        <v>10.71</v>
      </c>
      <c r="V47" s="132">
        <v>168</v>
      </c>
      <c r="W47">
        <v>2.37</v>
      </c>
      <c r="X47">
        <v>40.03</v>
      </c>
      <c r="Y47">
        <v>168</v>
      </c>
      <c r="Z47" s="152">
        <v>7179.45</v>
      </c>
    </row>
    <row r="48" spans="1:27" ht="21" x14ac:dyDescent="0.5">
      <c r="A48" s="243" t="s">
        <v>33</v>
      </c>
      <c r="B48" s="87">
        <v>60</v>
      </c>
      <c r="C48" s="138">
        <v>42846</v>
      </c>
      <c r="D48" s="114">
        <v>67</v>
      </c>
      <c r="E48" s="115">
        <v>169</v>
      </c>
      <c r="F48" s="116"/>
      <c r="G48" s="114">
        <v>1.2976000000000001</v>
      </c>
      <c r="H48" s="115">
        <v>0.30690000000000001</v>
      </c>
      <c r="I48" s="115">
        <v>1.5864</v>
      </c>
      <c r="J48" s="115">
        <f t="shared" si="5"/>
        <v>0.28879999999999995</v>
      </c>
      <c r="K48" s="116">
        <f t="shared" si="6"/>
        <v>94.10231345715215</v>
      </c>
      <c r="L48" s="114">
        <v>9.9876000000000005</v>
      </c>
      <c r="M48" s="115">
        <v>0.91449999999999998</v>
      </c>
      <c r="N48" s="116">
        <f t="shared" si="7"/>
        <v>0.86056565656565642</v>
      </c>
      <c r="O48" s="114">
        <f t="shared" si="8"/>
        <v>10.848165656565657</v>
      </c>
      <c r="P48" s="115">
        <v>10.539300000000001</v>
      </c>
      <c r="Q48" s="115">
        <f t="shared" si="9"/>
        <v>0.30886565656565601</v>
      </c>
      <c r="R48" s="116">
        <f t="shared" si="10"/>
        <v>35.891004272501</v>
      </c>
      <c r="S48" s="115"/>
      <c r="T48" s="115"/>
      <c r="U48" s="116"/>
      <c r="V48" s="132">
        <v>169</v>
      </c>
      <c r="W48">
        <v>1.3</v>
      </c>
      <c r="X48">
        <v>45.28</v>
      </c>
      <c r="Y48">
        <v>169</v>
      </c>
      <c r="Z48" s="148">
        <v>1685.92</v>
      </c>
    </row>
    <row r="49" spans="1:27" ht="21" x14ac:dyDescent="0.5">
      <c r="A49" s="243" t="s">
        <v>34</v>
      </c>
      <c r="B49" s="87">
        <v>60</v>
      </c>
      <c r="C49" s="138">
        <v>42846</v>
      </c>
      <c r="D49" s="114">
        <v>68</v>
      </c>
      <c r="E49" s="115">
        <v>170</v>
      </c>
      <c r="F49" s="116"/>
      <c r="G49" s="114"/>
      <c r="H49" s="115"/>
      <c r="I49" s="115"/>
      <c r="J49" s="115">
        <f t="shared" si="5"/>
        <v>0</v>
      </c>
      <c r="K49" s="116"/>
      <c r="L49" s="114"/>
      <c r="M49" s="115"/>
      <c r="N49" s="116">
        <f t="shared" si="7"/>
        <v>0</v>
      </c>
      <c r="O49" s="114">
        <f t="shared" si="8"/>
        <v>0</v>
      </c>
      <c r="P49" s="115"/>
      <c r="Q49" s="115">
        <f t="shared" si="9"/>
        <v>0</v>
      </c>
      <c r="R49" s="116"/>
      <c r="S49" s="115"/>
      <c r="T49" s="115"/>
      <c r="U49" s="116"/>
      <c r="V49" s="132"/>
    </row>
    <row r="50" spans="1:27" ht="21.5" thickBot="1" x14ac:dyDescent="0.55000000000000004">
      <c r="A50" s="244" t="s">
        <v>35</v>
      </c>
      <c r="B50" s="88">
        <v>60</v>
      </c>
      <c r="C50" s="139">
        <v>42846</v>
      </c>
      <c r="D50" s="117">
        <v>69</v>
      </c>
      <c r="E50" s="118">
        <v>171</v>
      </c>
      <c r="F50" s="119"/>
      <c r="G50" s="117">
        <v>1.3249</v>
      </c>
      <c r="H50" s="118">
        <v>0.33900000000000002</v>
      </c>
      <c r="I50" s="118">
        <v>1.6458999999999999</v>
      </c>
      <c r="J50" s="118">
        <f t="shared" si="5"/>
        <v>0.32099999999999995</v>
      </c>
      <c r="K50" s="119">
        <f t="shared" si="6"/>
        <v>94.69026548672565</v>
      </c>
      <c r="L50" s="117">
        <v>9.9884000000000004</v>
      </c>
      <c r="M50" s="118">
        <v>1.1792</v>
      </c>
      <c r="N50" s="119">
        <f t="shared" si="7"/>
        <v>1.116587610619469</v>
      </c>
      <c r="O50" s="117">
        <f t="shared" si="8"/>
        <v>11.104987610619469</v>
      </c>
      <c r="P50" s="118">
        <v>10.6938</v>
      </c>
      <c r="Q50" s="118">
        <f t="shared" si="9"/>
        <v>0.41118761061946962</v>
      </c>
      <c r="R50" s="119">
        <f t="shared" si="10"/>
        <v>36.825378206672724</v>
      </c>
      <c r="S50" s="118"/>
      <c r="T50" s="118"/>
      <c r="U50" s="119"/>
      <c r="V50" s="132">
        <v>171</v>
      </c>
      <c r="W50">
        <v>1.35</v>
      </c>
      <c r="X50">
        <v>44.74</v>
      </c>
      <c r="Y50">
        <v>171</v>
      </c>
      <c r="Z50" s="152">
        <v>6336.04</v>
      </c>
    </row>
    <row r="51" spans="1:27" ht="21" x14ac:dyDescent="0.5">
      <c r="A51" s="241" t="s">
        <v>6</v>
      </c>
      <c r="B51" s="51">
        <v>70</v>
      </c>
      <c r="C51" s="82">
        <v>42859</v>
      </c>
      <c r="D51" s="108">
        <v>70</v>
      </c>
      <c r="E51" s="109">
        <v>172</v>
      </c>
      <c r="F51" s="110"/>
      <c r="G51" s="108">
        <v>1.2198</v>
      </c>
      <c r="H51" s="109">
        <v>0.43840000000000001</v>
      </c>
      <c r="I51" s="109">
        <v>1.635</v>
      </c>
      <c r="J51" s="109">
        <f t="shared" si="5"/>
        <v>0.41520000000000001</v>
      </c>
      <c r="K51" s="110">
        <f t="shared" si="6"/>
        <v>94.708029197080293</v>
      </c>
      <c r="L51" s="108">
        <v>9.9342000000000006</v>
      </c>
      <c r="M51" s="109">
        <v>1.4724999999999999</v>
      </c>
      <c r="N51" s="110">
        <f t="shared" si="7"/>
        <v>1.3945757299270072</v>
      </c>
      <c r="O51" s="108">
        <f t="shared" si="8"/>
        <v>11.328775729927008</v>
      </c>
      <c r="P51" s="109">
        <v>10.9132</v>
      </c>
      <c r="Q51" s="109">
        <f t="shared" si="9"/>
        <v>0.4155757299270082</v>
      </c>
      <c r="R51" s="110">
        <f t="shared" si="10"/>
        <v>29.799437994576287</v>
      </c>
      <c r="S51" s="109"/>
      <c r="T51" s="109"/>
      <c r="U51" s="110">
        <v>15.3</v>
      </c>
      <c r="V51" s="132">
        <v>172</v>
      </c>
      <c r="W51">
        <v>1.1399999999999999</v>
      </c>
      <c r="X51">
        <v>45.43</v>
      </c>
      <c r="Y51">
        <v>172</v>
      </c>
      <c r="Z51" s="148">
        <v>7595.54</v>
      </c>
    </row>
    <row r="52" spans="1:27" ht="21" x14ac:dyDescent="0.5">
      <c r="A52" s="236" t="s">
        <v>7</v>
      </c>
      <c r="B52" s="90">
        <v>70</v>
      </c>
      <c r="C52" s="141">
        <v>42859</v>
      </c>
      <c r="D52" s="99">
        <v>71</v>
      </c>
      <c r="E52" s="100">
        <v>173</v>
      </c>
      <c r="F52" s="101"/>
      <c r="G52" s="99">
        <v>1.3076000000000001</v>
      </c>
      <c r="H52" s="100">
        <v>0.40410000000000001</v>
      </c>
      <c r="I52" s="100">
        <v>1.6987000000000001</v>
      </c>
      <c r="J52" s="100">
        <f t="shared" si="5"/>
        <v>0.3911</v>
      </c>
      <c r="K52" s="101">
        <f t="shared" si="6"/>
        <v>96.782974511259596</v>
      </c>
      <c r="L52" s="99">
        <v>9.9337999999999997</v>
      </c>
      <c r="M52" s="100">
        <v>1.4908999999999999</v>
      </c>
      <c r="N52" s="101">
        <f t="shared" si="7"/>
        <v>1.4429373669883694</v>
      </c>
      <c r="O52" s="99">
        <f t="shared" si="8"/>
        <v>11.376737366988369</v>
      </c>
      <c r="P52" s="100">
        <v>10.931100000000001</v>
      </c>
      <c r="Q52" s="100">
        <f t="shared" si="9"/>
        <v>0.4456373669883682</v>
      </c>
      <c r="R52" s="101">
        <f t="shared" si="10"/>
        <v>30.884040928157642</v>
      </c>
      <c r="S52" s="100"/>
      <c r="T52" s="100"/>
      <c r="U52" s="101">
        <v>12.46</v>
      </c>
      <c r="V52" s="132">
        <v>173</v>
      </c>
      <c r="W52">
        <v>1.1000000000000001</v>
      </c>
      <c r="X52">
        <v>43.15</v>
      </c>
      <c r="Y52">
        <v>173</v>
      </c>
      <c r="Z52" s="149">
        <v>21184.06</v>
      </c>
    </row>
    <row r="53" spans="1:27" ht="21" x14ac:dyDescent="0.5">
      <c r="A53" s="236" t="s">
        <v>8</v>
      </c>
      <c r="B53" s="90">
        <v>70</v>
      </c>
      <c r="C53" s="141">
        <v>42859</v>
      </c>
      <c r="D53" s="99">
        <v>72</v>
      </c>
      <c r="E53" s="100">
        <v>174</v>
      </c>
      <c r="F53" s="101"/>
      <c r="G53" s="99">
        <v>1.258</v>
      </c>
      <c r="H53" s="100">
        <v>0.41</v>
      </c>
      <c r="I53" s="100">
        <v>1.6492</v>
      </c>
      <c r="J53" s="100">
        <f t="shared" si="5"/>
        <v>0.39119999999999999</v>
      </c>
      <c r="K53" s="101">
        <f t="shared" si="6"/>
        <v>95.41463414634147</v>
      </c>
      <c r="L53" s="99">
        <v>9.9596</v>
      </c>
      <c r="M53" s="100">
        <v>1.4476</v>
      </c>
      <c r="N53" s="101">
        <f t="shared" si="7"/>
        <v>1.3812222439024391</v>
      </c>
      <c r="O53" s="99">
        <f t="shared" si="8"/>
        <v>11.340822243902439</v>
      </c>
      <c r="P53" s="100">
        <v>10.8879</v>
      </c>
      <c r="Q53" s="100">
        <f t="shared" si="9"/>
        <v>0.45292224390243874</v>
      </c>
      <c r="R53" s="101">
        <f t="shared" si="10"/>
        <v>32.791409630268767</v>
      </c>
      <c r="S53" s="100"/>
      <c r="T53" s="100"/>
      <c r="U53" s="101">
        <v>11.98</v>
      </c>
      <c r="V53" s="132">
        <v>174</v>
      </c>
      <c r="W53">
        <v>1.2</v>
      </c>
      <c r="X53">
        <v>44.59</v>
      </c>
      <c r="Y53">
        <v>174</v>
      </c>
      <c r="Z53" s="148">
        <v>10555.93</v>
      </c>
    </row>
    <row r="54" spans="1:27" ht="21" x14ac:dyDescent="0.5">
      <c r="A54" s="237" t="s">
        <v>9</v>
      </c>
      <c r="B54" s="91">
        <v>70</v>
      </c>
      <c r="C54" s="142">
        <v>42859</v>
      </c>
      <c r="D54" s="102">
        <v>73</v>
      </c>
      <c r="E54" s="103">
        <v>175</v>
      </c>
      <c r="F54" s="104"/>
      <c r="G54" s="102">
        <v>1.3242</v>
      </c>
      <c r="H54" s="103">
        <v>0.50170000000000003</v>
      </c>
      <c r="I54" s="103">
        <v>1.8153999999999999</v>
      </c>
      <c r="J54" s="103">
        <f t="shared" si="5"/>
        <v>0.49119999999999986</v>
      </c>
      <c r="K54" s="104">
        <f t="shared" si="6"/>
        <v>97.907115806258687</v>
      </c>
      <c r="L54" s="102">
        <v>10.096399999999999</v>
      </c>
      <c r="M54" s="103">
        <v>1.4437</v>
      </c>
      <c r="N54" s="104">
        <f t="shared" si="7"/>
        <v>1.4134850308949565</v>
      </c>
      <c r="O54" s="102">
        <f t="shared" si="8"/>
        <v>11.509885030894957</v>
      </c>
      <c r="P54" s="103">
        <v>10.9724</v>
      </c>
      <c r="Q54" s="103">
        <f t="shared" si="9"/>
        <v>0.53748503089495614</v>
      </c>
      <c r="R54" s="104">
        <f t="shared" si="10"/>
        <v>38.025519842586817</v>
      </c>
      <c r="S54" s="103"/>
      <c r="T54" s="103"/>
      <c r="U54" s="104">
        <v>5.28</v>
      </c>
      <c r="V54" s="132">
        <v>175</v>
      </c>
      <c r="W54">
        <v>3.31</v>
      </c>
      <c r="X54">
        <v>42.91</v>
      </c>
      <c r="Y54">
        <v>175</v>
      </c>
      <c r="Z54" s="149">
        <v>18710.939999999999</v>
      </c>
    </row>
    <row r="55" spans="1:27" ht="21" x14ac:dyDescent="0.5">
      <c r="A55" s="237" t="s">
        <v>10</v>
      </c>
      <c r="B55" s="91">
        <v>70</v>
      </c>
      <c r="C55" s="142">
        <v>42859</v>
      </c>
      <c r="D55" s="102">
        <v>74</v>
      </c>
      <c r="E55" s="103">
        <v>176</v>
      </c>
      <c r="F55" s="104"/>
      <c r="G55" s="102">
        <v>1.2992999999999999</v>
      </c>
      <c r="H55" s="103">
        <v>0.47060000000000002</v>
      </c>
      <c r="I55" s="103">
        <v>1.7629999999999999</v>
      </c>
      <c r="J55" s="103">
        <f t="shared" si="5"/>
        <v>0.4637</v>
      </c>
      <c r="K55" s="104">
        <f t="shared" si="6"/>
        <v>98.533786655333614</v>
      </c>
      <c r="L55" s="102">
        <v>9.9353999999999996</v>
      </c>
      <c r="M55" s="103">
        <v>1.4735</v>
      </c>
      <c r="N55" s="104">
        <f t="shared" si="7"/>
        <v>1.4518953463663409</v>
      </c>
      <c r="O55" s="102">
        <f t="shared" si="8"/>
        <v>11.38729534636634</v>
      </c>
      <c r="P55" s="103">
        <v>10.880800000000001</v>
      </c>
      <c r="Q55" s="103">
        <f t="shared" si="9"/>
        <v>0.50649534636633931</v>
      </c>
      <c r="R55" s="104">
        <f t="shared" si="10"/>
        <v>34.885113974223103</v>
      </c>
      <c r="S55" s="103"/>
      <c r="T55" s="103"/>
      <c r="U55" s="104">
        <v>4</v>
      </c>
      <c r="V55" s="132">
        <v>176</v>
      </c>
      <c r="W55">
        <v>3.08</v>
      </c>
      <c r="X55">
        <v>38.31</v>
      </c>
      <c r="Y55">
        <v>176</v>
      </c>
      <c r="Z55" s="149">
        <v>59753.59</v>
      </c>
    </row>
    <row r="56" spans="1:27" ht="21" x14ac:dyDescent="0.5">
      <c r="A56" s="237" t="s">
        <v>11</v>
      </c>
      <c r="B56" s="91">
        <v>70</v>
      </c>
      <c r="C56" s="142">
        <v>42859</v>
      </c>
      <c r="D56" s="102">
        <v>75</v>
      </c>
      <c r="E56" s="103">
        <v>177</v>
      </c>
      <c r="F56" s="104"/>
      <c r="G56" s="102">
        <v>1.2548999999999999</v>
      </c>
      <c r="H56" s="103">
        <v>0.47989999999999999</v>
      </c>
      <c r="I56" s="103">
        <v>1.7274</v>
      </c>
      <c r="J56" s="103">
        <f t="shared" si="5"/>
        <v>0.47250000000000014</v>
      </c>
      <c r="K56" s="104">
        <f t="shared" si="6"/>
        <v>98.458012085851252</v>
      </c>
      <c r="L56" s="102">
        <v>9.9276</v>
      </c>
      <c r="M56" s="103">
        <v>1.4368000000000001</v>
      </c>
      <c r="N56" s="104">
        <f t="shared" si="7"/>
        <v>1.4146447176495109</v>
      </c>
      <c r="O56" s="102">
        <f t="shared" si="8"/>
        <v>11.34224471764951</v>
      </c>
      <c r="P56" s="103">
        <v>10.831300000000001</v>
      </c>
      <c r="Q56" s="103">
        <f t="shared" si="9"/>
        <v>0.51094471764950988</v>
      </c>
      <c r="R56" s="104">
        <f t="shared" si="10"/>
        <v>36.118235997690299</v>
      </c>
      <c r="S56" s="103"/>
      <c r="T56" s="103"/>
      <c r="U56" s="104">
        <v>6.17</v>
      </c>
      <c r="V56" s="132">
        <v>177</v>
      </c>
      <c r="W56">
        <v>3.17</v>
      </c>
      <c r="X56">
        <v>42.77</v>
      </c>
      <c r="Y56">
        <v>177</v>
      </c>
      <c r="Z56" s="149">
        <v>25394.19</v>
      </c>
    </row>
    <row r="57" spans="1:27" ht="21" x14ac:dyDescent="0.5">
      <c r="A57" s="242" t="s">
        <v>20</v>
      </c>
      <c r="B57" s="92">
        <v>70</v>
      </c>
      <c r="C57" s="143">
        <v>42859</v>
      </c>
      <c r="D57" s="111">
        <v>76</v>
      </c>
      <c r="E57" s="112">
        <v>178</v>
      </c>
      <c r="F57" s="113"/>
      <c r="G57" s="111">
        <v>1.3003</v>
      </c>
      <c r="H57" s="112">
        <v>0.36180000000000001</v>
      </c>
      <c r="I57" s="112">
        <v>1.6372</v>
      </c>
      <c r="J57" s="112">
        <f t="shared" si="5"/>
        <v>0.33689999999999998</v>
      </c>
      <c r="K57" s="113">
        <f t="shared" si="6"/>
        <v>93.117744610281918</v>
      </c>
      <c r="L57" s="111">
        <v>9.9475999999999996</v>
      </c>
      <c r="M57" s="112">
        <v>1.3259000000000001</v>
      </c>
      <c r="N57" s="113">
        <f t="shared" si="7"/>
        <v>1.2346481757877279</v>
      </c>
      <c r="O57" s="111">
        <f t="shared" si="8"/>
        <v>11.182248175787727</v>
      </c>
      <c r="P57" s="112">
        <v>10.9008</v>
      </c>
      <c r="Q57" s="112">
        <f t="shared" si="9"/>
        <v>0.28144817578772674</v>
      </c>
      <c r="R57" s="113">
        <f t="shared" si="10"/>
        <v>22.795820000151679</v>
      </c>
      <c r="S57" s="112"/>
      <c r="T57" s="112"/>
      <c r="U57" s="113"/>
      <c r="V57" s="132">
        <v>178</v>
      </c>
      <c r="W57">
        <v>2.62</v>
      </c>
      <c r="X57">
        <v>41.46</v>
      </c>
      <c r="Y57">
        <v>178</v>
      </c>
      <c r="Z57" s="148">
        <v>1868.29</v>
      </c>
    </row>
    <row r="58" spans="1:27" ht="21" x14ac:dyDescent="0.5">
      <c r="A58" s="242" t="s">
        <v>21</v>
      </c>
      <c r="B58" s="92">
        <v>70</v>
      </c>
      <c r="C58" s="143">
        <v>42859</v>
      </c>
      <c r="D58" s="111">
        <v>77</v>
      </c>
      <c r="E58" s="112">
        <v>179</v>
      </c>
      <c r="F58" s="113"/>
      <c r="G58" s="111">
        <v>1.3170999999999999</v>
      </c>
      <c r="H58" s="112">
        <v>0.26040000000000002</v>
      </c>
      <c r="I58" s="112">
        <v>1.5579000000000001</v>
      </c>
      <c r="J58" s="112">
        <f t="shared" si="5"/>
        <v>0.24080000000000013</v>
      </c>
      <c r="K58" s="113">
        <f t="shared" si="6"/>
        <v>92.473118279569931</v>
      </c>
      <c r="L58" s="111">
        <v>9.9324999999999992</v>
      </c>
      <c r="M58" s="112">
        <v>1.2101</v>
      </c>
      <c r="N58" s="113">
        <f t="shared" si="7"/>
        <v>1.1190172043010758</v>
      </c>
      <c r="O58" s="111">
        <f t="shared" si="8"/>
        <v>11.051517204301074</v>
      </c>
      <c r="P58" s="112">
        <v>10.7995</v>
      </c>
      <c r="Q58" s="112">
        <f t="shared" si="9"/>
        <v>0.25201720430107422</v>
      </c>
      <c r="R58" s="113">
        <f t="shared" si="10"/>
        <v>22.521298451213806</v>
      </c>
      <c r="S58" s="112"/>
      <c r="T58" s="112"/>
      <c r="U58" s="113"/>
      <c r="V58" s="132">
        <v>179</v>
      </c>
      <c r="W58">
        <v>2.9</v>
      </c>
      <c r="X58">
        <v>42.05</v>
      </c>
      <c r="Y58">
        <v>179</v>
      </c>
      <c r="Z58" s="148">
        <v>10402.370000000001</v>
      </c>
    </row>
    <row r="59" spans="1:27" ht="21" x14ac:dyDescent="0.5">
      <c r="A59" s="242" t="s">
        <v>22</v>
      </c>
      <c r="B59" s="92">
        <v>70</v>
      </c>
      <c r="C59" s="143">
        <v>42859</v>
      </c>
      <c r="D59" s="111">
        <v>78</v>
      </c>
      <c r="E59" s="112">
        <v>180</v>
      </c>
      <c r="F59" s="113"/>
      <c r="G59" s="111">
        <v>1.3053999999999999</v>
      </c>
      <c r="H59" s="112">
        <v>0.43619999999999998</v>
      </c>
      <c r="I59" s="112">
        <v>1.7079</v>
      </c>
      <c r="J59" s="112">
        <f t="shared" si="5"/>
        <v>0.40250000000000008</v>
      </c>
      <c r="K59" s="113">
        <f t="shared" si="6"/>
        <v>92.274186153140775</v>
      </c>
      <c r="L59" s="111">
        <v>9.9883000000000006</v>
      </c>
      <c r="M59" s="112">
        <v>1.2997000000000001</v>
      </c>
      <c r="N59" s="113">
        <f t="shared" si="7"/>
        <v>1.1992875974323709</v>
      </c>
      <c r="O59" s="111">
        <f t="shared" si="8"/>
        <v>11.187587597432371</v>
      </c>
      <c r="P59" s="112">
        <v>10.957599999999999</v>
      </c>
      <c r="Q59" s="112">
        <f t="shared" si="9"/>
        <v>0.22998759743237152</v>
      </c>
      <c r="R59" s="113">
        <f t="shared" si="10"/>
        <v>19.177017916700397</v>
      </c>
      <c r="S59" s="112"/>
      <c r="T59" s="112"/>
      <c r="U59" s="113">
        <v>12.73</v>
      </c>
      <c r="V59" s="132">
        <v>180</v>
      </c>
      <c r="W59">
        <v>2.61</v>
      </c>
      <c r="X59">
        <v>38.35</v>
      </c>
      <c r="Y59">
        <v>180</v>
      </c>
      <c r="Z59" s="148">
        <v>3039.1</v>
      </c>
    </row>
    <row r="60" spans="1:27" ht="21" x14ac:dyDescent="0.5">
      <c r="A60" s="243" t="s">
        <v>33</v>
      </c>
      <c r="B60" s="87">
        <v>70</v>
      </c>
      <c r="C60" s="138">
        <v>42859</v>
      </c>
      <c r="D60" s="114">
        <v>79</v>
      </c>
      <c r="E60" s="115">
        <v>181</v>
      </c>
      <c r="F60" s="116"/>
      <c r="G60" s="114">
        <v>1.2765</v>
      </c>
      <c r="H60" s="115">
        <v>0.48470000000000002</v>
      </c>
      <c r="I60" s="115">
        <v>1.7219</v>
      </c>
      <c r="J60" s="115">
        <f t="shared" si="5"/>
        <v>0.44540000000000002</v>
      </c>
      <c r="K60" s="116">
        <f t="shared" si="6"/>
        <v>91.891891891891902</v>
      </c>
      <c r="L60" s="114">
        <v>9.9603000000000002</v>
      </c>
      <c r="M60" s="115">
        <v>1.4109</v>
      </c>
      <c r="N60" s="116">
        <f t="shared" si="7"/>
        <v>1.2965027027027027</v>
      </c>
      <c r="O60" s="114">
        <f t="shared" si="8"/>
        <v>11.256802702702704</v>
      </c>
      <c r="P60" s="115">
        <v>10.9404</v>
      </c>
      <c r="Q60" s="115">
        <f t="shared" si="9"/>
        <v>0.31640270270270321</v>
      </c>
      <c r="R60" s="116">
        <f t="shared" si="10"/>
        <v>24.404322647621708</v>
      </c>
      <c r="S60" s="115"/>
      <c r="T60" s="115"/>
      <c r="U60" s="116">
        <v>6.03</v>
      </c>
      <c r="V60" s="132">
        <v>181</v>
      </c>
      <c r="W60">
        <v>2.29</v>
      </c>
      <c r="X60">
        <v>44.98</v>
      </c>
      <c r="Y60">
        <v>181</v>
      </c>
      <c r="Z60" s="148">
        <v>8726.98</v>
      </c>
    </row>
    <row r="61" spans="1:27" ht="21" x14ac:dyDescent="0.5">
      <c r="A61" s="243" t="s">
        <v>34</v>
      </c>
      <c r="B61" s="87">
        <v>70</v>
      </c>
      <c r="C61" s="138">
        <v>42859</v>
      </c>
      <c r="D61" s="114">
        <v>80</v>
      </c>
      <c r="E61" s="115">
        <v>182</v>
      </c>
      <c r="F61" s="116"/>
      <c r="G61" s="114">
        <v>1.2508999999999999</v>
      </c>
      <c r="H61" s="115">
        <v>0.44869999999999999</v>
      </c>
      <c r="I61" s="115">
        <v>1.6640999999999999</v>
      </c>
      <c r="J61" s="115">
        <f t="shared" si="5"/>
        <v>0.41320000000000001</v>
      </c>
      <c r="K61" s="116">
        <f t="shared" si="6"/>
        <v>92.088254958769795</v>
      </c>
      <c r="L61" s="114">
        <v>9.9228000000000005</v>
      </c>
      <c r="M61" s="115">
        <v>1.2770999999999999</v>
      </c>
      <c r="N61" s="116">
        <f t="shared" si="7"/>
        <v>1.1760591040784489</v>
      </c>
      <c r="O61" s="114">
        <f t="shared" si="8"/>
        <v>11.09885910407845</v>
      </c>
      <c r="P61" s="115">
        <v>10.8283</v>
      </c>
      <c r="Q61" s="115">
        <f t="shared" si="9"/>
        <v>0.27055910407844941</v>
      </c>
      <c r="R61" s="116">
        <f t="shared" si="10"/>
        <v>23.005570310214765</v>
      </c>
      <c r="S61" s="115"/>
      <c r="T61" s="115"/>
      <c r="U61" s="116"/>
      <c r="V61" s="132">
        <v>182</v>
      </c>
      <c r="W61">
        <v>1.95</v>
      </c>
      <c r="X61">
        <v>43.35</v>
      </c>
      <c r="Y61">
        <v>182</v>
      </c>
      <c r="Z61" s="149">
        <v>19430.78</v>
      </c>
    </row>
    <row r="62" spans="1:27" ht="21.5" thickBot="1" x14ac:dyDescent="0.55000000000000004">
      <c r="A62" s="244" t="s">
        <v>35</v>
      </c>
      <c r="B62" s="88">
        <v>70</v>
      </c>
      <c r="C62" s="139">
        <v>42859</v>
      </c>
      <c r="D62" s="117">
        <v>81</v>
      </c>
      <c r="E62" s="118">
        <v>183</v>
      </c>
      <c r="F62" s="119"/>
      <c r="G62" s="117">
        <v>1.2841</v>
      </c>
      <c r="H62" s="118">
        <v>0.43340000000000001</v>
      </c>
      <c r="I62" s="118">
        <v>1.6833</v>
      </c>
      <c r="J62" s="118">
        <f t="shared" si="5"/>
        <v>0.3992</v>
      </c>
      <c r="K62" s="119">
        <f t="shared" si="6"/>
        <v>92.108906322104289</v>
      </c>
      <c r="L62" s="117">
        <v>9.93</v>
      </c>
      <c r="M62" s="118">
        <v>1.4585999999999999</v>
      </c>
      <c r="N62" s="119">
        <f t="shared" si="7"/>
        <v>1.343500507614213</v>
      </c>
      <c r="O62" s="117">
        <f t="shared" si="8"/>
        <v>11.273500507614212</v>
      </c>
      <c r="P62" s="118">
        <v>10.9406</v>
      </c>
      <c r="Q62" s="118">
        <f t="shared" si="9"/>
        <v>0.33290050761421242</v>
      </c>
      <c r="R62" s="119">
        <f t="shared" si="10"/>
        <v>24.778591874548439</v>
      </c>
      <c r="S62" s="118"/>
      <c r="T62" s="118"/>
      <c r="U62" s="119"/>
      <c r="V62" s="132">
        <v>183</v>
      </c>
      <c r="W62">
        <v>2.09</v>
      </c>
      <c r="X62">
        <v>44.09</v>
      </c>
      <c r="Y62">
        <v>183</v>
      </c>
      <c r="Z62" s="148">
        <v>9342.14</v>
      </c>
    </row>
    <row r="63" spans="1:27" ht="21" x14ac:dyDescent="0.5">
      <c r="A63" s="241" t="s">
        <v>6</v>
      </c>
      <c r="B63" s="51">
        <v>80</v>
      </c>
      <c r="C63" s="82">
        <v>42866</v>
      </c>
      <c r="D63" s="108">
        <v>82</v>
      </c>
      <c r="E63" s="109">
        <v>184</v>
      </c>
      <c r="F63" s="110"/>
      <c r="G63" s="108">
        <v>1.2591000000000001</v>
      </c>
      <c r="H63" s="109">
        <v>0.46279999999999999</v>
      </c>
      <c r="I63" s="109">
        <v>1.6756</v>
      </c>
      <c r="J63" s="109">
        <f t="shared" si="5"/>
        <v>0.41649999999999987</v>
      </c>
      <c r="K63" s="110">
        <f t="shared" si="6"/>
        <v>89.99567847882453</v>
      </c>
      <c r="L63" s="108">
        <v>9.9337999999999997</v>
      </c>
      <c r="M63" s="109">
        <v>1.4874000000000001</v>
      </c>
      <c r="N63" s="110">
        <f t="shared" si="7"/>
        <v>1.3385957216940361</v>
      </c>
      <c r="O63" s="108">
        <f t="shared" si="8"/>
        <v>11.272395721694036</v>
      </c>
      <c r="P63" s="109">
        <v>10.8698</v>
      </c>
      <c r="Q63" s="109">
        <f t="shared" si="9"/>
        <v>0.4025957216940359</v>
      </c>
      <c r="R63" s="110">
        <f t="shared" si="10"/>
        <v>30.075975529380749</v>
      </c>
      <c r="S63" s="109"/>
      <c r="T63" s="109"/>
      <c r="U63" s="110"/>
      <c r="V63" s="132">
        <v>184</v>
      </c>
      <c r="W63">
        <v>1.1299999999999999</v>
      </c>
      <c r="X63">
        <v>45.16</v>
      </c>
      <c r="Y63">
        <v>184</v>
      </c>
      <c r="Z63" s="148">
        <v>6712.39</v>
      </c>
    </row>
    <row r="64" spans="1:27" ht="21" x14ac:dyDescent="0.5">
      <c r="A64" s="236" t="s">
        <v>7</v>
      </c>
      <c r="B64" s="90">
        <v>80</v>
      </c>
      <c r="C64" s="141">
        <v>42866</v>
      </c>
      <c r="D64" s="99">
        <v>83</v>
      </c>
      <c r="E64" s="100">
        <v>185</v>
      </c>
      <c r="F64" s="101"/>
      <c r="G64" s="99">
        <v>1.2861</v>
      </c>
      <c r="H64" s="100">
        <v>0.46810000000000002</v>
      </c>
      <c r="I64" s="100">
        <v>1.7198</v>
      </c>
      <c r="J64" s="100">
        <f t="shared" si="5"/>
        <v>0.43369999999999997</v>
      </c>
      <c r="K64" s="101">
        <f t="shared" si="6"/>
        <v>92.651142918179858</v>
      </c>
      <c r="L64" s="99">
        <v>9.9922000000000004</v>
      </c>
      <c r="M64" s="100">
        <v>1.3416999999999999</v>
      </c>
      <c r="N64" s="101">
        <f t="shared" si="7"/>
        <v>1.2431003845332191</v>
      </c>
      <c r="O64" s="99">
        <f t="shared" si="8"/>
        <v>11.23530038453322</v>
      </c>
      <c r="P64" s="100">
        <v>10.9237</v>
      </c>
      <c r="Q64" s="100">
        <f t="shared" si="9"/>
        <v>0.31160038453321981</v>
      </c>
      <c r="R64" s="101">
        <f t="shared" si="10"/>
        <v>25.06638952172997</v>
      </c>
      <c r="S64" s="100"/>
      <c r="T64" s="100"/>
      <c r="U64" s="101"/>
      <c r="V64" s="132">
        <v>185</v>
      </c>
      <c r="W64">
        <v>0.98</v>
      </c>
      <c r="X64">
        <v>43.55</v>
      </c>
      <c r="Y64">
        <v>185</v>
      </c>
      <c r="Z64" s="149">
        <v>22190.63</v>
      </c>
      <c r="AA64">
        <v>365117.6</v>
      </c>
    </row>
    <row r="65" spans="1:26" ht="21" x14ac:dyDescent="0.5">
      <c r="A65" s="236" t="s">
        <v>8</v>
      </c>
      <c r="B65" s="90">
        <v>80</v>
      </c>
      <c r="C65" s="141">
        <v>42866</v>
      </c>
      <c r="D65" s="99">
        <v>84</v>
      </c>
      <c r="E65" s="100">
        <v>186</v>
      </c>
      <c r="F65" s="101"/>
      <c r="G65" s="99">
        <v>1.2297</v>
      </c>
      <c r="H65" s="100">
        <f>1.6743-G65</f>
        <v>0.44459999999999988</v>
      </c>
      <c r="I65" s="100">
        <v>1.6335</v>
      </c>
      <c r="J65" s="100">
        <f t="shared" si="5"/>
        <v>0.40379999999999994</v>
      </c>
      <c r="K65" s="101">
        <f t="shared" si="6"/>
        <v>90.823211875843469</v>
      </c>
      <c r="L65" s="99">
        <v>9.9360999999999997</v>
      </c>
      <c r="M65" s="100">
        <v>1.4452</v>
      </c>
      <c r="N65" s="101">
        <f t="shared" si="7"/>
        <v>1.3125770580296898</v>
      </c>
      <c r="O65" s="99">
        <f t="shared" si="8"/>
        <v>11.24867705802969</v>
      </c>
      <c r="P65" s="100">
        <v>10.905900000000001</v>
      </c>
      <c r="Q65" s="100">
        <f t="shared" si="9"/>
        <v>0.34277705802968939</v>
      </c>
      <c r="R65" s="101">
        <f t="shared" si="10"/>
        <v>26.114814054744507</v>
      </c>
      <c r="S65" s="100"/>
      <c r="T65" s="100"/>
      <c r="U65" s="101"/>
      <c r="V65" s="132">
        <v>186</v>
      </c>
      <c r="W65">
        <v>1.06</v>
      </c>
      <c r="X65">
        <v>44.2</v>
      </c>
      <c r="Y65">
        <v>186</v>
      </c>
      <c r="Z65" s="148">
        <v>12301.49</v>
      </c>
    </row>
    <row r="66" spans="1:26" ht="21" x14ac:dyDescent="0.5">
      <c r="A66" s="237" t="s">
        <v>9</v>
      </c>
      <c r="B66" s="91">
        <v>80</v>
      </c>
      <c r="C66" s="142">
        <v>42866</v>
      </c>
      <c r="D66" s="102">
        <v>85</v>
      </c>
      <c r="E66" s="103">
        <v>187</v>
      </c>
      <c r="F66" s="104"/>
      <c r="G66" s="102">
        <v>1.3272999999999999</v>
      </c>
      <c r="H66" s="103">
        <v>0.55789999999999995</v>
      </c>
      <c r="I66" s="103">
        <v>1.8517999999999999</v>
      </c>
      <c r="J66" s="103">
        <f t="shared" si="5"/>
        <v>0.52449999999999997</v>
      </c>
      <c r="K66" s="104">
        <f t="shared" si="6"/>
        <v>94.013264025811083</v>
      </c>
      <c r="L66" s="102">
        <v>9.9585000000000008</v>
      </c>
      <c r="M66" s="103">
        <v>1.4908999999999999</v>
      </c>
      <c r="N66" s="104">
        <f t="shared" si="7"/>
        <v>1.4016437533608173</v>
      </c>
      <c r="O66" s="102">
        <f t="shared" si="8"/>
        <v>11.360143753360818</v>
      </c>
      <c r="P66" s="103">
        <v>10.8993</v>
      </c>
      <c r="Q66" s="103">
        <f t="shared" si="9"/>
        <v>0.46084375336081784</v>
      </c>
      <c r="R66" s="104">
        <f t="shared" si="10"/>
        <v>32.878807632525827</v>
      </c>
      <c r="S66" s="103"/>
      <c r="T66" s="103"/>
      <c r="U66" s="104"/>
      <c r="V66" s="132">
        <v>187</v>
      </c>
      <c r="W66">
        <v>2.0499999999999998</v>
      </c>
      <c r="X66">
        <v>41.55</v>
      </c>
      <c r="Y66">
        <v>187</v>
      </c>
      <c r="Z66" s="149">
        <v>25118.66</v>
      </c>
    </row>
    <row r="67" spans="1:26" ht="21" x14ac:dyDescent="0.5">
      <c r="A67" s="237" t="s">
        <v>10</v>
      </c>
      <c r="B67" s="91">
        <v>80</v>
      </c>
      <c r="C67" s="142">
        <v>42866</v>
      </c>
      <c r="D67" s="102">
        <v>86</v>
      </c>
      <c r="E67" s="103">
        <v>188</v>
      </c>
      <c r="F67" s="104"/>
      <c r="G67" s="102">
        <v>1.2410000000000001</v>
      </c>
      <c r="H67" s="103">
        <v>0.45850000000000002</v>
      </c>
      <c r="I67" s="103">
        <v>1.6687000000000001</v>
      </c>
      <c r="J67" s="103">
        <f t="shared" si="5"/>
        <v>0.42769999999999997</v>
      </c>
      <c r="K67" s="104">
        <f t="shared" si="6"/>
        <v>93.282442748091583</v>
      </c>
      <c r="L67" s="102">
        <v>9.9382999999999999</v>
      </c>
      <c r="M67" s="103">
        <v>1.4771000000000001</v>
      </c>
      <c r="N67" s="104">
        <f t="shared" si="7"/>
        <v>1.3778749618320609</v>
      </c>
      <c r="O67" s="102">
        <f t="shared" si="8"/>
        <v>11.316174961832061</v>
      </c>
      <c r="P67" s="103">
        <v>10.8683</v>
      </c>
      <c r="Q67" s="103">
        <f t="shared" si="9"/>
        <v>0.44787496183206166</v>
      </c>
      <c r="R67" s="104">
        <f t="shared" si="10"/>
        <v>32.504760899098898</v>
      </c>
      <c r="S67" s="103"/>
      <c r="T67" s="103"/>
      <c r="U67" s="104"/>
      <c r="V67" s="132">
        <v>188</v>
      </c>
      <c r="W67">
        <v>2.34</v>
      </c>
      <c r="X67">
        <v>36.520000000000003</v>
      </c>
      <c r="Y67">
        <v>188</v>
      </c>
      <c r="Z67" s="149">
        <v>72143</v>
      </c>
    </row>
    <row r="68" spans="1:26" ht="21" x14ac:dyDescent="0.5">
      <c r="A68" s="237" t="s">
        <v>11</v>
      </c>
      <c r="B68" s="91">
        <v>80</v>
      </c>
      <c r="C68" s="142">
        <v>42866</v>
      </c>
      <c r="D68" s="102">
        <v>87</v>
      </c>
      <c r="E68" s="103">
        <v>189</v>
      </c>
      <c r="F68" s="104"/>
      <c r="G68" s="102">
        <v>1.3101</v>
      </c>
      <c r="H68" s="103">
        <v>0.50780000000000003</v>
      </c>
      <c r="I68" s="103">
        <v>1.7775000000000001</v>
      </c>
      <c r="J68" s="103">
        <f t="shared" si="5"/>
        <v>0.46740000000000004</v>
      </c>
      <c r="K68" s="104">
        <f t="shared" si="6"/>
        <v>92.044111855061047</v>
      </c>
      <c r="L68" s="102">
        <v>9.9638000000000009</v>
      </c>
      <c r="M68" s="103">
        <v>1.4914000000000001</v>
      </c>
      <c r="N68" s="104">
        <f t="shared" si="7"/>
        <v>1.3727458842063807</v>
      </c>
      <c r="O68" s="102">
        <f t="shared" si="8"/>
        <v>11.336545884206382</v>
      </c>
      <c r="P68" s="103">
        <v>10.938700000000001</v>
      </c>
      <c r="Q68" s="103">
        <f t="shared" si="9"/>
        <v>0.39784588420638123</v>
      </c>
      <c r="R68" s="104">
        <f t="shared" ref="R68:R75" si="11">(Q68/N68)*100</f>
        <v>28.981757569529048</v>
      </c>
      <c r="S68" s="103"/>
      <c r="T68" s="103"/>
      <c r="U68" s="104"/>
      <c r="V68" s="132">
        <v>189</v>
      </c>
      <c r="W68">
        <v>2.12</v>
      </c>
      <c r="X68">
        <v>39.950000000000003</v>
      </c>
      <c r="Y68">
        <v>189</v>
      </c>
      <c r="Z68" s="149">
        <v>41546.61</v>
      </c>
    </row>
    <row r="69" spans="1:26" ht="21" x14ac:dyDescent="0.5">
      <c r="A69" s="242" t="s">
        <v>20</v>
      </c>
      <c r="B69" s="92">
        <v>80</v>
      </c>
      <c r="C69" s="143">
        <v>42866</v>
      </c>
      <c r="D69" s="111">
        <v>88</v>
      </c>
      <c r="E69" s="112">
        <v>190</v>
      </c>
      <c r="F69" s="113"/>
      <c r="G69" s="111">
        <v>1.2683</v>
      </c>
      <c r="H69" s="112">
        <v>0.38</v>
      </c>
      <c r="I69" s="112">
        <v>1.6195999999999999</v>
      </c>
      <c r="J69" s="112">
        <f t="shared" si="5"/>
        <v>0.35129999999999995</v>
      </c>
      <c r="K69" s="113">
        <f t="shared" si="6"/>
        <v>92.447368421052616</v>
      </c>
      <c r="L69" s="111">
        <v>9.9384999999999994</v>
      </c>
      <c r="M69" s="112">
        <v>1.4046000000000001</v>
      </c>
      <c r="N69" s="113">
        <f t="shared" si="7"/>
        <v>1.298515736842105</v>
      </c>
      <c r="O69" s="111">
        <f t="shared" si="8"/>
        <v>11.237015736842105</v>
      </c>
      <c r="P69" s="112">
        <v>10.983000000000001</v>
      </c>
      <c r="Q69" s="112">
        <f t="shared" si="9"/>
        <v>0.25401573684210454</v>
      </c>
      <c r="R69" s="113">
        <f t="shared" si="11"/>
        <v>19.562006807853727</v>
      </c>
      <c r="S69" s="112"/>
      <c r="T69" s="112"/>
      <c r="U69" s="113"/>
      <c r="V69" s="132">
        <v>190</v>
      </c>
      <c r="W69">
        <v>2.4900000000000002</v>
      </c>
      <c r="X69">
        <v>42.25</v>
      </c>
      <c r="Y69">
        <v>190</v>
      </c>
      <c r="Z69" s="148">
        <v>2188</v>
      </c>
    </row>
    <row r="70" spans="1:26" ht="21" x14ac:dyDescent="0.5">
      <c r="A70" s="242" t="s">
        <v>21</v>
      </c>
      <c r="B70" s="92">
        <v>80</v>
      </c>
      <c r="C70" s="143">
        <v>42866</v>
      </c>
      <c r="D70" s="111">
        <v>89</v>
      </c>
      <c r="E70" s="112">
        <v>191</v>
      </c>
      <c r="F70" s="113"/>
      <c r="G70" s="111">
        <v>1.3101</v>
      </c>
      <c r="H70" s="112">
        <v>0.27929999999999999</v>
      </c>
      <c r="I70" s="112">
        <v>1.5679000000000001</v>
      </c>
      <c r="J70" s="112">
        <f t="shared" si="5"/>
        <v>0.25780000000000003</v>
      </c>
      <c r="K70" s="113">
        <f t="shared" si="6"/>
        <v>92.302184031507352</v>
      </c>
      <c r="L70" s="111">
        <v>9.9444999999999997</v>
      </c>
      <c r="M70" s="112">
        <v>1.2226999999999999</v>
      </c>
      <c r="N70" s="113">
        <f t="shared" si="7"/>
        <v>1.1285788041532403</v>
      </c>
      <c r="O70" s="111">
        <f t="shared" si="8"/>
        <v>11.073078804153241</v>
      </c>
      <c r="P70" s="112">
        <v>10.8772</v>
      </c>
      <c r="Q70" s="112">
        <f t="shared" si="9"/>
        <v>0.19587880415324044</v>
      </c>
      <c r="R70" s="113">
        <f t="shared" si="11"/>
        <v>17.356236306440831</v>
      </c>
      <c r="S70" s="112"/>
      <c r="T70" s="112"/>
      <c r="U70" s="113"/>
      <c r="V70" s="132">
        <v>191</v>
      </c>
      <c r="W70">
        <v>2.54</v>
      </c>
      <c r="X70">
        <v>41.09</v>
      </c>
      <c r="Y70">
        <v>191</v>
      </c>
      <c r="Z70" s="148">
        <v>11385.68</v>
      </c>
    </row>
    <row r="71" spans="1:26" ht="21" x14ac:dyDescent="0.5">
      <c r="A71" s="242" t="s">
        <v>22</v>
      </c>
      <c r="B71" s="92">
        <v>80</v>
      </c>
      <c r="C71" s="143">
        <v>42866</v>
      </c>
      <c r="D71" s="111">
        <v>90</v>
      </c>
      <c r="E71" s="112">
        <v>192</v>
      </c>
      <c r="F71" s="113"/>
      <c r="G71" s="111">
        <v>1.2585</v>
      </c>
      <c r="H71" s="112">
        <v>0.30170000000000002</v>
      </c>
      <c r="I71" s="112">
        <v>1.5361</v>
      </c>
      <c r="J71" s="112">
        <f t="shared" si="5"/>
        <v>0.27760000000000007</v>
      </c>
      <c r="K71" s="113">
        <f t="shared" si="6"/>
        <v>92.011932383162105</v>
      </c>
      <c r="L71" s="111">
        <v>9.9943000000000008</v>
      </c>
      <c r="M71" s="112">
        <v>1.4112</v>
      </c>
      <c r="N71" s="113">
        <f t="shared" si="7"/>
        <v>1.2984723897911836</v>
      </c>
      <c r="O71" s="111">
        <f t="shared" si="8"/>
        <v>11.292772389791185</v>
      </c>
      <c r="P71" s="112">
        <v>11.0138</v>
      </c>
      <c r="Q71" s="112">
        <f t="shared" si="9"/>
        <v>0.27897238979118555</v>
      </c>
      <c r="R71" s="113">
        <f t="shared" si="11"/>
        <v>21.484660897260131</v>
      </c>
      <c r="S71" s="112"/>
      <c r="T71" s="112"/>
      <c r="U71" s="113"/>
      <c r="V71" s="132">
        <v>192</v>
      </c>
      <c r="W71">
        <v>2.92</v>
      </c>
      <c r="X71">
        <v>37.35</v>
      </c>
      <c r="Y71">
        <v>192</v>
      </c>
      <c r="Z71" s="148">
        <v>4898.38</v>
      </c>
    </row>
    <row r="72" spans="1:26" ht="21" x14ac:dyDescent="0.5">
      <c r="A72" s="243" t="s">
        <v>33</v>
      </c>
      <c r="B72" s="87">
        <v>80</v>
      </c>
      <c r="C72" s="138">
        <v>42866</v>
      </c>
      <c r="D72" s="114">
        <v>91</v>
      </c>
      <c r="E72" s="115">
        <v>193</v>
      </c>
      <c r="F72" s="116"/>
      <c r="G72" s="114">
        <v>1.3161</v>
      </c>
      <c r="H72" s="115">
        <v>0.44419999999999998</v>
      </c>
      <c r="I72" s="115">
        <v>1.7258</v>
      </c>
      <c r="J72" s="115">
        <f t="shared" si="5"/>
        <v>0.40969999999999995</v>
      </c>
      <c r="K72" s="116">
        <f t="shared" si="6"/>
        <v>92.233228275551554</v>
      </c>
      <c r="L72" s="114">
        <v>9.9436999999999998</v>
      </c>
      <c r="M72" s="115">
        <v>1.4614</v>
      </c>
      <c r="N72" s="116">
        <f t="shared" si="7"/>
        <v>1.3478963980189103</v>
      </c>
      <c r="O72" s="114">
        <f>+N72+L72</f>
        <v>11.29159639801891</v>
      </c>
      <c r="P72" s="115">
        <v>11.055400000000001</v>
      </c>
      <c r="Q72" s="115">
        <f t="shared" si="9"/>
        <v>0.2361963980189099</v>
      </c>
      <c r="R72" s="116">
        <f t="shared" si="11"/>
        <v>17.523334758224955</v>
      </c>
      <c r="S72" s="115"/>
      <c r="T72" s="115"/>
      <c r="U72" s="116"/>
      <c r="V72" s="132">
        <v>193</v>
      </c>
      <c r="W72">
        <v>1.56</v>
      </c>
      <c r="X72">
        <v>44.87</v>
      </c>
      <c r="Y72">
        <v>193</v>
      </c>
      <c r="Z72" s="148">
        <v>8273.4599999999991</v>
      </c>
    </row>
    <row r="73" spans="1:26" ht="21" x14ac:dyDescent="0.5">
      <c r="A73" s="243" t="s">
        <v>34</v>
      </c>
      <c r="B73" s="87">
        <v>80</v>
      </c>
      <c r="C73" s="138">
        <v>42866</v>
      </c>
      <c r="D73" s="114">
        <v>92</v>
      </c>
      <c r="E73" s="115">
        <v>194</v>
      </c>
      <c r="F73" s="116"/>
      <c r="G73" s="114">
        <v>1.3270999999999999</v>
      </c>
      <c r="H73" s="115">
        <v>0.36830000000000002</v>
      </c>
      <c r="I73" s="115">
        <v>1.6672</v>
      </c>
      <c r="J73" s="115">
        <f t="shared" si="5"/>
        <v>0.34010000000000007</v>
      </c>
      <c r="K73" s="116">
        <f t="shared" si="6"/>
        <v>92.343198479500415</v>
      </c>
      <c r="L73" s="114">
        <v>9.9339999999999993</v>
      </c>
      <c r="M73" s="115">
        <v>1.484</v>
      </c>
      <c r="N73" s="116">
        <f t="shared" si="7"/>
        <v>1.370373065435786</v>
      </c>
      <c r="O73" s="114">
        <f>+N73+L73</f>
        <v>11.304373065435785</v>
      </c>
      <c r="P73" s="115">
        <v>11.095700000000001</v>
      </c>
      <c r="Q73" s="115">
        <f t="shared" si="9"/>
        <v>0.20867306543578401</v>
      </c>
      <c r="R73" s="116">
        <f t="shared" si="11"/>
        <v>15.227464016846016</v>
      </c>
      <c r="S73" s="115"/>
      <c r="T73" s="115"/>
      <c r="U73" s="116"/>
      <c r="V73" s="132">
        <v>194</v>
      </c>
      <c r="W73">
        <v>1.21</v>
      </c>
      <c r="X73">
        <v>42.58</v>
      </c>
      <c r="Y73">
        <v>194</v>
      </c>
      <c r="Z73" s="149">
        <v>30579.72</v>
      </c>
    </row>
    <row r="74" spans="1:26" ht="21.5" thickBot="1" x14ac:dyDescent="0.55000000000000004">
      <c r="A74" s="244" t="s">
        <v>35</v>
      </c>
      <c r="B74" s="88">
        <v>80</v>
      </c>
      <c r="C74" s="139">
        <v>42866</v>
      </c>
      <c r="D74" s="117">
        <v>93</v>
      </c>
      <c r="E74" s="118">
        <v>195</v>
      </c>
      <c r="F74" s="119"/>
      <c r="G74" s="117">
        <v>1.3326</v>
      </c>
      <c r="H74" s="118">
        <v>0.53900000000000003</v>
      </c>
      <c r="I74" s="118">
        <v>1.8222</v>
      </c>
      <c r="J74" s="118">
        <f t="shared" si="5"/>
        <v>0.48960000000000004</v>
      </c>
      <c r="K74" s="119">
        <f t="shared" si="6"/>
        <v>90.834879406307977</v>
      </c>
      <c r="L74" s="117">
        <v>9.9602000000000004</v>
      </c>
      <c r="M74" s="118">
        <v>1.5155000000000001</v>
      </c>
      <c r="N74" s="119">
        <f t="shared" si="7"/>
        <v>1.3766025974025975</v>
      </c>
      <c r="O74" s="117">
        <f t="shared" ref="O74" si="12">+N74+L74</f>
        <v>11.336802597402597</v>
      </c>
      <c r="P74" s="118">
        <v>11.0411</v>
      </c>
      <c r="Q74" s="118">
        <f t="shared" si="9"/>
        <v>0.29570259740259708</v>
      </c>
      <c r="R74" s="119">
        <f t="shared" si="11"/>
        <v>21.480607254449101</v>
      </c>
      <c r="S74" s="118"/>
      <c r="T74" s="118"/>
      <c r="U74" s="119"/>
      <c r="V74" s="132">
        <v>195</v>
      </c>
      <c r="W74">
        <v>2.0499999999999998</v>
      </c>
      <c r="X74">
        <v>43.91</v>
      </c>
      <c r="Y74">
        <v>195</v>
      </c>
    </row>
    <row r="75" spans="1:26" ht="21.5" thickBot="1" x14ac:dyDescent="0.55000000000000004">
      <c r="A75" s="245" t="s">
        <v>6</v>
      </c>
      <c r="B75" s="89">
        <v>90</v>
      </c>
      <c r="C75" s="140">
        <v>42877</v>
      </c>
      <c r="D75" s="120">
        <v>94</v>
      </c>
      <c r="E75" s="121">
        <v>196</v>
      </c>
      <c r="F75" s="122">
        <v>213</v>
      </c>
      <c r="G75" s="120">
        <v>1.3069</v>
      </c>
      <c r="H75" s="121">
        <f>1.8515-G75</f>
        <v>0.54459999999999997</v>
      </c>
      <c r="I75" s="121">
        <v>1.8158000000000001</v>
      </c>
      <c r="J75" s="121">
        <f t="shared" si="5"/>
        <v>0.50890000000000013</v>
      </c>
      <c r="K75" s="122">
        <f t="shared" si="6"/>
        <v>93.444730077120852</v>
      </c>
      <c r="L75" s="120">
        <v>9.9352999999999998</v>
      </c>
      <c r="M75" s="121">
        <v>1.4999</v>
      </c>
      <c r="N75" s="122">
        <f t="shared" si="7"/>
        <v>1.4015775064267357</v>
      </c>
      <c r="O75" s="120">
        <f>+N75+L75</f>
        <v>11.336877506426735</v>
      </c>
      <c r="P75" s="121">
        <v>10.993399999999999</v>
      </c>
      <c r="Q75" s="121">
        <f>+O75-P75</f>
        <v>0.34347750642673525</v>
      </c>
      <c r="R75" s="122">
        <f t="shared" si="11"/>
        <v>24.506493922153265</v>
      </c>
      <c r="S75" s="121"/>
      <c r="T75" s="121"/>
      <c r="U75" s="122"/>
      <c r="V75" s="132">
        <v>196</v>
      </c>
      <c r="W75">
        <v>1</v>
      </c>
      <c r="X75">
        <v>44.96</v>
      </c>
      <c r="Y75">
        <v>196</v>
      </c>
    </row>
    <row r="76" spans="1:26" s="44" customFormat="1" ht="21" x14ac:dyDescent="0.5">
      <c r="A76" s="245" t="s">
        <v>51</v>
      </c>
      <c r="B76" s="90">
        <v>90</v>
      </c>
      <c r="C76" s="141"/>
      <c r="D76" s="120">
        <v>94.1</v>
      </c>
      <c r="E76" s="121">
        <v>197</v>
      </c>
      <c r="F76" s="122">
        <v>214</v>
      </c>
      <c r="G76" s="120">
        <v>1.3261000000000001</v>
      </c>
      <c r="H76" s="121">
        <v>0.55730000000000002</v>
      </c>
      <c r="I76" s="121">
        <v>1.8474999999999999</v>
      </c>
      <c r="J76" s="121">
        <f t="shared" si="5"/>
        <v>0.52139999999999986</v>
      </c>
      <c r="K76" s="122">
        <v>93.444699999999997</v>
      </c>
      <c r="L76" s="120">
        <f>11.4826-M76</f>
        <v>9.9617000000000004</v>
      </c>
      <c r="M76" s="121">
        <v>1.5208999999999999</v>
      </c>
      <c r="N76" s="122">
        <f t="shared" si="7"/>
        <v>1.4212004423</v>
      </c>
      <c r="O76" s="120">
        <f t="shared" ref="O76:O99" si="13">+N76+L76</f>
        <v>11.3829004423</v>
      </c>
      <c r="P76" s="121">
        <v>11.054399999999999</v>
      </c>
      <c r="Q76" s="121">
        <f t="shared" ref="Q76:Q99" si="14">+O76-P76</f>
        <v>0.32850044230000108</v>
      </c>
      <c r="R76" s="122">
        <f t="shared" ref="R76:R99" si="15">(Q76/N76)*100</f>
        <v>23.114293559349893</v>
      </c>
      <c r="S76" s="121"/>
      <c r="T76" s="121"/>
      <c r="U76" s="122"/>
      <c r="V76" s="132">
        <v>197</v>
      </c>
      <c r="W76">
        <v>0.85</v>
      </c>
      <c r="X76">
        <v>45.73</v>
      </c>
      <c r="Y76">
        <v>197</v>
      </c>
      <c r="Z76" s="148"/>
    </row>
    <row r="77" spans="1:26" ht="21" x14ac:dyDescent="0.5">
      <c r="A77" s="236" t="s">
        <v>7</v>
      </c>
      <c r="B77" s="90">
        <v>90</v>
      </c>
      <c r="C77" s="141">
        <v>42877</v>
      </c>
      <c r="D77" s="99">
        <v>95</v>
      </c>
      <c r="E77" s="100">
        <v>198</v>
      </c>
      <c r="F77" s="101">
        <v>215</v>
      </c>
      <c r="G77" s="99">
        <v>1.2576000000000001</v>
      </c>
      <c r="H77" s="100">
        <f>1.9526-G77</f>
        <v>0.69499999999999984</v>
      </c>
      <c r="I77" s="100">
        <v>1.9063000000000001</v>
      </c>
      <c r="J77" s="100">
        <f t="shared" si="5"/>
        <v>0.64870000000000005</v>
      </c>
      <c r="K77" s="101">
        <f t="shared" si="6"/>
        <v>93.338129496402914</v>
      </c>
      <c r="L77" s="99">
        <v>9.9644999999999992</v>
      </c>
      <c r="M77" s="100">
        <v>1.5130999999999999</v>
      </c>
      <c r="N77" s="101">
        <f t="shared" si="7"/>
        <v>1.4122992374100722</v>
      </c>
      <c r="O77" s="99">
        <f t="shared" si="13"/>
        <v>11.376799237410072</v>
      </c>
      <c r="P77" s="100">
        <v>11.0472</v>
      </c>
      <c r="Q77" s="100">
        <f t="shared" si="14"/>
        <v>0.32959923741007202</v>
      </c>
      <c r="R77" s="101">
        <f t="shared" si="15"/>
        <v>23.337776349331151</v>
      </c>
      <c r="S77" s="100"/>
      <c r="T77" s="100"/>
      <c r="U77" s="101"/>
      <c r="V77" s="132">
        <v>198</v>
      </c>
      <c r="W77">
        <v>0.92</v>
      </c>
      <c r="X77">
        <v>41.64</v>
      </c>
      <c r="Y77">
        <v>198</v>
      </c>
    </row>
    <row r="78" spans="1:26" s="44" customFormat="1" ht="21" x14ac:dyDescent="0.5">
      <c r="A78" s="236" t="s">
        <v>52</v>
      </c>
      <c r="B78" s="90">
        <v>90</v>
      </c>
      <c r="C78" s="141"/>
      <c r="D78" s="99">
        <v>95.1</v>
      </c>
      <c r="E78" s="100">
        <v>199</v>
      </c>
      <c r="F78" s="101">
        <v>216</v>
      </c>
      <c r="G78" s="99">
        <v>1.3488</v>
      </c>
      <c r="H78" s="100">
        <v>0.59440000000000004</v>
      </c>
      <c r="I78" s="100">
        <v>1.9026000000000001</v>
      </c>
      <c r="J78" s="100">
        <f t="shared" si="5"/>
        <v>0.55380000000000007</v>
      </c>
      <c r="K78" s="101">
        <v>93.338099999999997</v>
      </c>
      <c r="L78" s="99">
        <v>9.9631000000000007</v>
      </c>
      <c r="M78" s="100">
        <v>1.5593999999999999</v>
      </c>
      <c r="N78" s="101">
        <f t="shared" si="7"/>
        <v>1.4555143313999999</v>
      </c>
      <c r="O78" s="99">
        <f t="shared" si="13"/>
        <v>11.418614331400001</v>
      </c>
      <c r="P78" s="100">
        <v>11.1214</v>
      </c>
      <c r="Q78" s="100">
        <f t="shared" si="14"/>
        <v>0.29721433140000109</v>
      </c>
      <c r="R78" s="101">
        <f t="shared" si="15"/>
        <v>20.419883541381743</v>
      </c>
      <c r="S78" s="100"/>
      <c r="T78" s="100"/>
      <c r="U78" s="101"/>
      <c r="V78" s="132">
        <v>199</v>
      </c>
      <c r="W78">
        <v>0.91</v>
      </c>
      <c r="X78">
        <v>44.53</v>
      </c>
      <c r="Y78">
        <v>199</v>
      </c>
      <c r="Z78" s="148"/>
    </row>
    <row r="79" spans="1:26" ht="21" x14ac:dyDescent="0.5">
      <c r="A79" s="236" t="s">
        <v>8</v>
      </c>
      <c r="B79" s="90">
        <v>90</v>
      </c>
      <c r="C79" s="141">
        <v>42877</v>
      </c>
      <c r="D79" s="99">
        <v>96</v>
      </c>
      <c r="E79" s="100">
        <v>200</v>
      </c>
      <c r="F79" s="101">
        <v>217</v>
      </c>
      <c r="G79" s="99">
        <v>1.3248</v>
      </c>
      <c r="H79" s="100">
        <f>1.9543-G79</f>
        <v>0.62949999999999995</v>
      </c>
      <c r="I79" s="100">
        <v>1.9085000000000001</v>
      </c>
      <c r="J79" s="100">
        <f t="shared" si="5"/>
        <v>0.58370000000000011</v>
      </c>
      <c r="K79" s="101">
        <f t="shared" si="6"/>
        <v>92.724384432088982</v>
      </c>
      <c r="L79" s="99">
        <v>9.9314</v>
      </c>
      <c r="M79" s="100">
        <v>1.5103</v>
      </c>
      <c r="N79" s="101">
        <f t="shared" si="7"/>
        <v>1.4004163780778398</v>
      </c>
      <c r="O79" s="99">
        <f t="shared" si="13"/>
        <v>11.331816378077839</v>
      </c>
      <c r="P79" s="100">
        <v>11.049200000000001</v>
      </c>
      <c r="Q79" s="100">
        <f t="shared" si="14"/>
        <v>0.28261637807783835</v>
      </c>
      <c r="R79" s="101">
        <f t="shared" si="15"/>
        <v>20.180882093491881</v>
      </c>
      <c r="S79" s="100"/>
      <c r="T79" s="100"/>
      <c r="U79" s="101"/>
      <c r="V79" s="132">
        <v>200</v>
      </c>
      <c r="W79">
        <v>0.99</v>
      </c>
      <c r="X79">
        <v>43.74</v>
      </c>
      <c r="Y79">
        <v>200</v>
      </c>
      <c r="Z79" s="148">
        <v>17303.7</v>
      </c>
    </row>
    <row r="80" spans="1:26" s="44" customFormat="1" ht="21" x14ac:dyDescent="0.5">
      <c r="A80" s="236" t="s">
        <v>53</v>
      </c>
      <c r="B80" s="90">
        <v>90</v>
      </c>
      <c r="C80" s="141"/>
      <c r="D80" s="99">
        <v>96.1</v>
      </c>
      <c r="E80" s="100">
        <v>201</v>
      </c>
      <c r="F80" s="101">
        <v>218</v>
      </c>
      <c r="G80" s="99">
        <v>1.327</v>
      </c>
      <c r="H80" s="100">
        <v>0.52059999999999995</v>
      </c>
      <c r="I80" s="100">
        <v>1.8057000000000001</v>
      </c>
      <c r="J80" s="100">
        <f t="shared" si="5"/>
        <v>0.47870000000000013</v>
      </c>
      <c r="K80" s="101">
        <f t="shared" si="6"/>
        <v>91.951594314252816</v>
      </c>
      <c r="L80" s="99">
        <v>9.9384999999999994</v>
      </c>
      <c r="M80" s="100">
        <v>1.5137</v>
      </c>
      <c r="N80" s="101">
        <f t="shared" si="7"/>
        <v>1.391871283134845</v>
      </c>
      <c r="O80" s="99">
        <f t="shared" si="13"/>
        <v>11.330371283134845</v>
      </c>
      <c r="P80" s="100">
        <v>11.0603</v>
      </c>
      <c r="Q80" s="100">
        <f t="shared" si="14"/>
        <v>0.27007128313484507</v>
      </c>
      <c r="R80" s="101">
        <f t="shared" si="15"/>
        <v>19.403466858413552</v>
      </c>
      <c r="S80" s="100"/>
      <c r="T80" s="100"/>
      <c r="U80" s="101"/>
      <c r="V80" s="132">
        <v>201</v>
      </c>
      <c r="W80">
        <v>0.79</v>
      </c>
      <c r="X80">
        <v>45.16</v>
      </c>
      <c r="Y80">
        <v>201</v>
      </c>
      <c r="Z80" s="148">
        <v>4653.3500000000004</v>
      </c>
    </row>
    <row r="81" spans="1:26" s="44" customFormat="1" ht="21" x14ac:dyDescent="0.5">
      <c r="A81" s="237" t="s">
        <v>45</v>
      </c>
      <c r="B81" s="91">
        <v>90</v>
      </c>
      <c r="C81" s="142">
        <v>42877</v>
      </c>
      <c r="D81" s="102">
        <v>97</v>
      </c>
      <c r="E81" s="103">
        <v>202</v>
      </c>
      <c r="F81" s="104">
        <v>227</v>
      </c>
      <c r="G81" s="102">
        <v>1.3062</v>
      </c>
      <c r="H81" s="103">
        <v>0.50739999999999996</v>
      </c>
      <c r="I81" s="103">
        <v>1.7775000000000001</v>
      </c>
      <c r="J81" s="103">
        <f t="shared" si="5"/>
        <v>0.47130000000000005</v>
      </c>
      <c r="K81" s="104">
        <f t="shared" si="6"/>
        <v>92.885297595585357</v>
      </c>
      <c r="L81" s="102">
        <v>9.9974000000000007</v>
      </c>
      <c r="M81" s="103">
        <v>1.5333000000000001</v>
      </c>
      <c r="N81" s="104">
        <f t="shared" si="7"/>
        <v>1.4242102680331103</v>
      </c>
      <c r="O81" s="102">
        <f t="shared" si="13"/>
        <v>11.421610268033112</v>
      </c>
      <c r="P81" s="103">
        <v>10.9777</v>
      </c>
      <c r="Q81" s="103">
        <f t="shared" si="14"/>
        <v>0.44391026803311107</v>
      </c>
      <c r="R81" s="104">
        <f t="shared" si="15"/>
        <v>31.168871478940279</v>
      </c>
      <c r="S81" s="103"/>
      <c r="T81" s="103"/>
      <c r="U81" s="104"/>
      <c r="V81" s="132">
        <v>202</v>
      </c>
      <c r="W81">
        <v>1.69</v>
      </c>
      <c r="X81">
        <v>41.73</v>
      </c>
      <c r="Y81">
        <v>202</v>
      </c>
      <c r="Z81" s="148">
        <v>2593.4</v>
      </c>
    </row>
    <row r="82" spans="1:26" s="44" customFormat="1" ht="21" x14ac:dyDescent="0.5">
      <c r="A82" s="237" t="s">
        <v>46</v>
      </c>
      <c r="B82" s="91">
        <v>90</v>
      </c>
      <c r="C82" s="142"/>
      <c r="D82" s="102">
        <v>97.1</v>
      </c>
      <c r="E82" s="103">
        <v>203</v>
      </c>
      <c r="F82" s="104">
        <v>228</v>
      </c>
      <c r="G82" s="102">
        <v>1.3025</v>
      </c>
      <c r="H82" s="103">
        <v>0.52969999999999995</v>
      </c>
      <c r="I82" s="103">
        <v>1.7919</v>
      </c>
      <c r="J82" s="103">
        <f t="shared" si="5"/>
        <v>0.48940000000000006</v>
      </c>
      <c r="K82" s="104">
        <f t="shared" si="6"/>
        <v>92.39191995469136</v>
      </c>
      <c r="L82" s="102">
        <v>9.9337999999999997</v>
      </c>
      <c r="M82" s="103">
        <v>1.5989</v>
      </c>
      <c r="N82" s="104">
        <f t="shared" si="7"/>
        <v>1.4772544081555601</v>
      </c>
      <c r="O82" s="102">
        <f t="shared" si="13"/>
        <v>11.411054408155559</v>
      </c>
      <c r="P82" s="103">
        <v>11.032500000000001</v>
      </c>
      <c r="Q82" s="103">
        <f t="shared" si="14"/>
        <v>0.37855440815555852</v>
      </c>
      <c r="R82" s="104">
        <f t="shared" si="15"/>
        <v>25.625539248057226</v>
      </c>
      <c r="S82" s="103"/>
      <c r="T82" s="103"/>
      <c r="U82" s="104"/>
      <c r="V82" s="132">
        <v>203</v>
      </c>
      <c r="W82">
        <v>1.65</v>
      </c>
      <c r="X82">
        <v>41.4</v>
      </c>
      <c r="Y82">
        <v>203</v>
      </c>
      <c r="Z82" s="149">
        <v>19340.740000000002</v>
      </c>
    </row>
    <row r="83" spans="1:26" s="44" customFormat="1" ht="21" x14ac:dyDescent="0.5">
      <c r="A83" s="237" t="s">
        <v>47</v>
      </c>
      <c r="B83" s="91">
        <v>90</v>
      </c>
      <c r="C83" s="142">
        <v>42877</v>
      </c>
      <c r="D83" s="102">
        <v>98</v>
      </c>
      <c r="E83" s="103">
        <v>204</v>
      </c>
      <c r="F83" s="104">
        <v>229</v>
      </c>
      <c r="G83" s="102">
        <v>1.3387</v>
      </c>
      <c r="H83" s="103">
        <v>0.57020000000000004</v>
      </c>
      <c r="I83" s="103">
        <v>1.8705000000000001</v>
      </c>
      <c r="J83" s="103">
        <f t="shared" si="5"/>
        <v>0.53180000000000005</v>
      </c>
      <c r="K83" s="104">
        <f t="shared" si="6"/>
        <v>93.265520869870215</v>
      </c>
      <c r="L83" s="102">
        <v>9.9583999999999993</v>
      </c>
      <c r="M83" s="103">
        <v>1.5329999999999999</v>
      </c>
      <c r="N83" s="104">
        <f t="shared" si="7"/>
        <v>1.4297604349351103</v>
      </c>
      <c r="O83" s="102">
        <f t="shared" si="13"/>
        <v>11.388160434935109</v>
      </c>
      <c r="P83" s="103">
        <v>11.0762</v>
      </c>
      <c r="Q83" s="103">
        <f t="shared" si="14"/>
        <v>0.31196043493510928</v>
      </c>
      <c r="R83" s="104">
        <f t="shared" si="15"/>
        <v>21.819070336022246</v>
      </c>
      <c r="S83" s="103"/>
      <c r="T83" s="103"/>
      <c r="U83" s="104"/>
      <c r="V83" s="132">
        <v>204</v>
      </c>
      <c r="W83">
        <v>1.79</v>
      </c>
      <c r="X83">
        <v>35</v>
      </c>
      <c r="Y83">
        <v>204</v>
      </c>
      <c r="Z83" s="148">
        <v>13173.1</v>
      </c>
    </row>
    <row r="84" spans="1:26" s="44" customFormat="1" ht="21" x14ac:dyDescent="0.5">
      <c r="A84" s="237" t="s">
        <v>10</v>
      </c>
      <c r="B84" s="91">
        <v>90</v>
      </c>
      <c r="C84" s="142"/>
      <c r="D84" s="102">
        <v>98.1</v>
      </c>
      <c r="E84" s="103">
        <v>205</v>
      </c>
      <c r="F84" s="104">
        <v>230</v>
      </c>
      <c r="G84" s="102">
        <v>1.3028999999999999</v>
      </c>
      <c r="H84" s="103">
        <v>0.51419999999999999</v>
      </c>
      <c r="I84" s="103">
        <v>1.7817000000000001</v>
      </c>
      <c r="J84" s="103">
        <f t="shared" si="5"/>
        <v>0.47880000000000011</v>
      </c>
      <c r="K84" s="104">
        <f t="shared" si="6"/>
        <v>93.115519253208888</v>
      </c>
      <c r="L84" s="102">
        <v>9.9998000000000005</v>
      </c>
      <c r="M84" s="103">
        <v>1.5837000000000001</v>
      </c>
      <c r="N84" s="104">
        <f t="shared" si="7"/>
        <v>1.4746704784130693</v>
      </c>
      <c r="O84" s="102">
        <f t="shared" si="13"/>
        <v>11.474470478413069</v>
      </c>
      <c r="P84" s="103">
        <v>11.1457</v>
      </c>
      <c r="Q84" s="103">
        <f t="shared" si="14"/>
        <v>0.32877047841306961</v>
      </c>
      <c r="R84" s="104">
        <f t="shared" si="15"/>
        <v>22.294504652108309</v>
      </c>
      <c r="S84" s="103"/>
      <c r="T84" s="103"/>
      <c r="U84" s="104"/>
      <c r="V84" s="132">
        <v>205</v>
      </c>
      <c r="W84">
        <v>1.45</v>
      </c>
      <c r="X84">
        <v>34.96</v>
      </c>
      <c r="Y84">
        <v>205</v>
      </c>
      <c r="Z84" s="148">
        <v>12673.14</v>
      </c>
    </row>
    <row r="85" spans="1:26" s="44" customFormat="1" ht="21" x14ac:dyDescent="0.5">
      <c r="A85" s="237" t="s">
        <v>48</v>
      </c>
      <c r="B85" s="91">
        <v>90</v>
      </c>
      <c r="C85" s="142">
        <v>42877</v>
      </c>
      <c r="D85" s="102">
        <v>99</v>
      </c>
      <c r="E85" s="103">
        <v>206</v>
      </c>
      <c r="F85" s="104">
        <v>231</v>
      </c>
      <c r="G85" s="102">
        <v>1.3052999999999999</v>
      </c>
      <c r="H85" s="103">
        <v>0.56489999999999996</v>
      </c>
      <c r="I85" s="103">
        <v>1.8260000000000001</v>
      </c>
      <c r="J85" s="103">
        <f t="shared" si="5"/>
        <v>0.52070000000000016</v>
      </c>
      <c r="K85" s="104">
        <f t="shared" si="6"/>
        <v>92.175606302000389</v>
      </c>
      <c r="L85" s="102">
        <v>9.9316999999999993</v>
      </c>
      <c r="M85" s="103">
        <v>1.5589</v>
      </c>
      <c r="N85" s="104">
        <f t="shared" si="7"/>
        <v>1.4369255266418841</v>
      </c>
      <c r="O85" s="102">
        <f t="shared" si="13"/>
        <v>11.368625526641884</v>
      </c>
      <c r="P85" s="103">
        <v>11.0169</v>
      </c>
      <c r="Q85" s="103">
        <f t="shared" si="14"/>
        <v>0.35172552664188395</v>
      </c>
      <c r="R85" s="104">
        <f t="shared" si="15"/>
        <v>24.477644813219488</v>
      </c>
      <c r="S85" s="103"/>
      <c r="T85" s="103"/>
      <c r="U85" s="104"/>
      <c r="V85" s="132">
        <v>206</v>
      </c>
      <c r="W85">
        <v>1.72</v>
      </c>
      <c r="X85">
        <v>38.5</v>
      </c>
      <c r="Y85">
        <v>206</v>
      </c>
      <c r="Z85" s="148">
        <v>6484.08</v>
      </c>
    </row>
    <row r="86" spans="1:26" s="44" customFormat="1" ht="21" x14ac:dyDescent="0.5">
      <c r="A86" s="237" t="s">
        <v>11</v>
      </c>
      <c r="B86" s="91">
        <v>90</v>
      </c>
      <c r="C86" s="142"/>
      <c r="D86" s="102">
        <v>99.1</v>
      </c>
      <c r="E86" s="103">
        <v>207</v>
      </c>
      <c r="F86" s="104">
        <v>232</v>
      </c>
      <c r="G86" s="102">
        <v>1.3246</v>
      </c>
      <c r="H86" s="103">
        <v>0.52729999999999999</v>
      </c>
      <c r="I86" s="103">
        <v>1.8106</v>
      </c>
      <c r="J86" s="103">
        <f t="shared" si="5"/>
        <v>0.48599999999999999</v>
      </c>
      <c r="K86" s="104">
        <f t="shared" si="6"/>
        <v>92.167646501043038</v>
      </c>
      <c r="L86" s="102">
        <v>9.9486000000000008</v>
      </c>
      <c r="M86" s="103">
        <v>1.502</v>
      </c>
      <c r="N86" s="104">
        <f t="shared" si="7"/>
        <v>1.3843580504456663</v>
      </c>
      <c r="O86" s="102">
        <f t="shared" si="13"/>
        <v>11.332958050445667</v>
      </c>
      <c r="P86" s="103">
        <v>10.9595</v>
      </c>
      <c r="Q86" s="103">
        <f t="shared" si="14"/>
        <v>0.3734580504456666</v>
      </c>
      <c r="R86" s="104">
        <f t="shared" si="15"/>
        <v>26.976984048703244</v>
      </c>
      <c r="S86" s="103"/>
      <c r="T86" s="103"/>
      <c r="U86" s="104"/>
      <c r="V86" s="132">
        <v>207</v>
      </c>
      <c r="W86">
        <v>1.38</v>
      </c>
      <c r="X86">
        <v>38.6</v>
      </c>
      <c r="Y86">
        <v>207</v>
      </c>
      <c r="Z86" s="149">
        <v>44838.58</v>
      </c>
    </row>
    <row r="87" spans="1:26" ht="21" x14ac:dyDescent="0.5">
      <c r="A87" s="242" t="s">
        <v>20</v>
      </c>
      <c r="B87" s="92">
        <v>90</v>
      </c>
      <c r="C87" s="143">
        <v>42877</v>
      </c>
      <c r="D87" s="111">
        <v>100</v>
      </c>
      <c r="E87" s="112">
        <v>208</v>
      </c>
      <c r="F87" s="113">
        <v>233</v>
      </c>
      <c r="G87" s="111">
        <v>1.2987</v>
      </c>
      <c r="H87" s="112">
        <f>2.0303-G87</f>
        <v>0.73160000000000003</v>
      </c>
      <c r="I87" s="112">
        <v>1.9744999999999999</v>
      </c>
      <c r="J87" s="112">
        <f t="shared" si="5"/>
        <v>0.67579999999999996</v>
      </c>
      <c r="K87" s="113">
        <f t="shared" si="6"/>
        <v>92.372881355932194</v>
      </c>
      <c r="L87" s="111">
        <v>9.9626000000000001</v>
      </c>
      <c r="M87" s="112">
        <v>1.5559000000000001</v>
      </c>
      <c r="N87" s="113">
        <f>(K87/100)*M87</f>
        <v>1.437229661016949</v>
      </c>
      <c r="O87" s="111">
        <f t="shared" si="13"/>
        <v>11.399829661016948</v>
      </c>
      <c r="P87" s="112">
        <v>11.113</v>
      </c>
      <c r="Q87" s="112">
        <f t="shared" si="14"/>
        <v>0.28682966101694873</v>
      </c>
      <c r="R87" s="113">
        <f t="shared" si="15"/>
        <v>19.9571208970176</v>
      </c>
      <c r="S87" s="112"/>
      <c r="T87" s="112"/>
      <c r="U87" s="113"/>
      <c r="V87" s="132">
        <v>208</v>
      </c>
      <c r="W87">
        <v>2.93</v>
      </c>
      <c r="X87">
        <v>42.88</v>
      </c>
      <c r="Y87">
        <v>208</v>
      </c>
      <c r="Z87" s="149">
        <v>1040.74</v>
      </c>
    </row>
    <row r="88" spans="1:26" ht="21" x14ac:dyDescent="0.5">
      <c r="A88" s="242" t="s">
        <v>21</v>
      </c>
      <c r="B88" s="92">
        <v>90</v>
      </c>
      <c r="C88" s="143">
        <v>42877</v>
      </c>
      <c r="D88" s="111">
        <v>101</v>
      </c>
      <c r="E88" s="112">
        <v>209</v>
      </c>
      <c r="F88" s="113">
        <v>234</v>
      </c>
      <c r="G88" s="111">
        <v>1.2546999999999999</v>
      </c>
      <c r="H88" s="112">
        <f>1.8577-G88</f>
        <v>0.60299999999999998</v>
      </c>
      <c r="I88" s="112">
        <v>1.8158000000000001</v>
      </c>
      <c r="J88" s="112">
        <f t="shared" si="5"/>
        <v>0.56110000000000015</v>
      </c>
      <c r="K88" s="113">
        <f t="shared" si="6"/>
        <v>93.051409618573828</v>
      </c>
      <c r="L88" s="111">
        <v>9.9612999999999996</v>
      </c>
      <c r="M88" s="112">
        <v>1.3081</v>
      </c>
      <c r="N88" s="113">
        <f t="shared" ref="N88:N99" si="16">(K88/100)*M88</f>
        <v>1.2172054892205644</v>
      </c>
      <c r="O88" s="111">
        <f t="shared" si="13"/>
        <v>11.178505489220564</v>
      </c>
      <c r="P88" s="112">
        <v>10.9961</v>
      </c>
      <c r="Q88" s="112">
        <f t="shared" si="14"/>
        <v>0.18240548922056377</v>
      </c>
      <c r="R88" s="113">
        <f t="shared" si="15"/>
        <v>14.985595352298883</v>
      </c>
      <c r="S88" s="112"/>
      <c r="T88" s="112"/>
      <c r="U88" s="113"/>
      <c r="V88" s="132">
        <v>209</v>
      </c>
      <c r="W88">
        <v>2.65</v>
      </c>
      <c r="X88">
        <v>42.8</v>
      </c>
      <c r="Y88">
        <v>209</v>
      </c>
      <c r="Z88" s="149">
        <v>11450.23</v>
      </c>
    </row>
    <row r="89" spans="1:26" ht="21" x14ac:dyDescent="0.5">
      <c r="A89" s="242" t="s">
        <v>22</v>
      </c>
      <c r="B89" s="92">
        <v>90</v>
      </c>
      <c r="C89" s="143">
        <v>42877</v>
      </c>
      <c r="D89" s="111">
        <v>102</v>
      </c>
      <c r="E89" s="112">
        <v>210</v>
      </c>
      <c r="F89" s="113">
        <v>235</v>
      </c>
      <c r="G89" s="111">
        <v>1.3242</v>
      </c>
      <c r="H89" s="112">
        <f>2.1633-G89</f>
        <v>0.83909999999999996</v>
      </c>
      <c r="I89" s="112">
        <v>2.1021000000000001</v>
      </c>
      <c r="J89" s="112">
        <f t="shared" si="5"/>
        <v>0.77790000000000004</v>
      </c>
      <c r="K89" s="113">
        <f t="shared" si="6"/>
        <v>92.706471219163404</v>
      </c>
      <c r="L89" s="111">
        <v>9.9331999999999994</v>
      </c>
      <c r="M89" s="112">
        <v>1.4185000000000001</v>
      </c>
      <c r="N89" s="113">
        <f t="shared" si="16"/>
        <v>1.315041294243833</v>
      </c>
      <c r="O89" s="111">
        <f t="shared" si="13"/>
        <v>11.248241294243833</v>
      </c>
      <c r="P89" s="112">
        <v>11.026199999999999</v>
      </c>
      <c r="Q89" s="112">
        <f t="shared" si="14"/>
        <v>0.22204129424383368</v>
      </c>
      <c r="R89" s="113">
        <f t="shared" si="15"/>
        <v>16.88473930178067</v>
      </c>
      <c r="S89" s="112"/>
      <c r="T89" s="112"/>
      <c r="U89" s="113"/>
      <c r="V89" s="132">
        <v>210</v>
      </c>
      <c r="W89">
        <v>3.06</v>
      </c>
      <c r="X89">
        <v>40.85</v>
      </c>
      <c r="Y89">
        <v>210</v>
      </c>
      <c r="Z89" s="149">
        <v>5335.65</v>
      </c>
    </row>
    <row r="90" spans="1:26" s="44" customFormat="1" ht="21" x14ac:dyDescent="0.5">
      <c r="A90" s="242" t="s">
        <v>33</v>
      </c>
      <c r="B90" s="92">
        <v>90</v>
      </c>
      <c r="C90" s="143">
        <v>42877</v>
      </c>
      <c r="D90" s="111">
        <v>103</v>
      </c>
      <c r="E90" s="112">
        <v>211</v>
      </c>
      <c r="F90" s="113">
        <v>236</v>
      </c>
      <c r="G90" s="111">
        <v>1.3131999999999999</v>
      </c>
      <c r="H90" s="112">
        <v>0.58240000000000003</v>
      </c>
      <c r="I90" s="112">
        <v>1.8555999999999999</v>
      </c>
      <c r="J90" s="112">
        <f t="shared" si="5"/>
        <v>0.54239999999999999</v>
      </c>
      <c r="K90" s="113">
        <f t="shared" si="6"/>
        <v>93.131868131868117</v>
      </c>
      <c r="L90" s="111">
        <v>9.9337999999999997</v>
      </c>
      <c r="M90" s="112">
        <v>1.5254000000000001</v>
      </c>
      <c r="N90" s="113">
        <f t="shared" si="16"/>
        <v>1.4206335164835162</v>
      </c>
      <c r="O90" s="111">
        <f t="shared" si="13"/>
        <v>11.354433516483516</v>
      </c>
      <c r="P90" s="112">
        <v>11.075699999999999</v>
      </c>
      <c r="Q90" s="112">
        <f t="shared" si="14"/>
        <v>0.2787335164835163</v>
      </c>
      <c r="R90" s="113">
        <f t="shared" si="15"/>
        <v>19.620367480380395</v>
      </c>
      <c r="S90" s="112"/>
      <c r="T90" s="112"/>
      <c r="U90" s="113"/>
      <c r="V90" s="132">
        <v>211</v>
      </c>
      <c r="W90">
        <v>1.18</v>
      </c>
      <c r="X90">
        <v>44.38</v>
      </c>
      <c r="Y90">
        <v>211</v>
      </c>
      <c r="Z90" s="149">
        <v>11577.23</v>
      </c>
    </row>
    <row r="91" spans="1:26" s="44" customFormat="1" ht="21" x14ac:dyDescent="0.5">
      <c r="A91" s="242" t="s">
        <v>34</v>
      </c>
      <c r="B91" s="92">
        <v>90</v>
      </c>
      <c r="C91" s="143">
        <v>42877</v>
      </c>
      <c r="D91" s="111">
        <v>104</v>
      </c>
      <c r="E91" s="112">
        <v>212</v>
      </c>
      <c r="F91" s="113">
        <v>237</v>
      </c>
      <c r="G91" s="111">
        <v>1.3174999999999999</v>
      </c>
      <c r="H91" s="112">
        <v>0.58779999999999999</v>
      </c>
      <c r="I91" s="112">
        <v>1.8714999999999999</v>
      </c>
      <c r="J91" s="112">
        <f t="shared" si="5"/>
        <v>0.55400000000000005</v>
      </c>
      <c r="K91" s="113">
        <f t="shared" si="6"/>
        <v>94.249744811160269</v>
      </c>
      <c r="L91" s="111">
        <v>10.0937</v>
      </c>
      <c r="M91" s="112">
        <v>1.5442</v>
      </c>
      <c r="N91" s="113">
        <f t="shared" si="16"/>
        <v>1.4554045593739369</v>
      </c>
      <c r="O91" s="111">
        <f t="shared" si="13"/>
        <v>11.549104559373937</v>
      </c>
      <c r="P91" s="112">
        <v>11.268599999999999</v>
      </c>
      <c r="Q91" s="112">
        <f t="shared" si="14"/>
        <v>0.28050455937393792</v>
      </c>
      <c r="R91" s="113">
        <f t="shared" si="15"/>
        <v>19.273304976768863</v>
      </c>
      <c r="S91" s="112"/>
      <c r="T91" s="112"/>
      <c r="U91" s="113"/>
      <c r="V91" s="132">
        <v>212</v>
      </c>
      <c r="W91">
        <v>1.19</v>
      </c>
      <c r="X91">
        <v>41.99</v>
      </c>
      <c r="Y91">
        <v>212</v>
      </c>
      <c r="Z91" s="149">
        <v>29071.9</v>
      </c>
    </row>
    <row r="92" spans="1:26" s="44" customFormat="1" ht="21.5" thickBot="1" x14ac:dyDescent="0.55000000000000004">
      <c r="A92" s="246" t="s">
        <v>35</v>
      </c>
      <c r="B92" s="93">
        <v>90</v>
      </c>
      <c r="C92" s="144">
        <v>42877</v>
      </c>
      <c r="D92" s="123">
        <v>105</v>
      </c>
      <c r="E92" s="124">
        <v>213</v>
      </c>
      <c r="F92" s="125">
        <v>238</v>
      </c>
      <c r="G92" s="123">
        <v>1.2979000000000001</v>
      </c>
      <c r="H92" s="124">
        <v>0.62570000000000003</v>
      </c>
      <c r="I92" s="124">
        <v>1.8836999999999999</v>
      </c>
      <c r="J92" s="124">
        <f t="shared" si="5"/>
        <v>0.58579999999999988</v>
      </c>
      <c r="K92" s="125">
        <f t="shared" si="6"/>
        <v>93.6231420808694</v>
      </c>
      <c r="L92" s="123">
        <v>10.104699999999999</v>
      </c>
      <c r="M92" s="124">
        <v>1.5501</v>
      </c>
      <c r="N92" s="125">
        <f t="shared" si="16"/>
        <v>1.4512523253955567</v>
      </c>
      <c r="O92" s="123">
        <f t="shared" si="13"/>
        <v>11.555952325395555</v>
      </c>
      <c r="P92" s="124">
        <v>11.325200000000001</v>
      </c>
      <c r="Q92" s="124">
        <f t="shared" si="14"/>
        <v>0.23075232539555479</v>
      </c>
      <c r="R92" s="125">
        <f t="shared" si="15"/>
        <v>15.900220889062858</v>
      </c>
      <c r="S92" s="124"/>
      <c r="T92" s="124"/>
      <c r="U92" s="125"/>
      <c r="V92" s="132">
        <v>213</v>
      </c>
      <c r="W92">
        <v>1.03</v>
      </c>
      <c r="X92">
        <v>42.48</v>
      </c>
      <c r="Y92">
        <v>213</v>
      </c>
      <c r="Z92" s="148">
        <v>1299.68</v>
      </c>
    </row>
    <row r="93" spans="1:26" ht="21" x14ac:dyDescent="0.5">
      <c r="A93" s="247" t="s">
        <v>36</v>
      </c>
      <c r="B93" s="94"/>
      <c r="C93" s="248"/>
      <c r="D93" s="126">
        <v>118</v>
      </c>
      <c r="E93" s="127">
        <v>220</v>
      </c>
      <c r="F93" s="128"/>
      <c r="G93" s="126">
        <v>1.3131999999999999</v>
      </c>
      <c r="H93" s="127">
        <v>0.58240000000000003</v>
      </c>
      <c r="I93" s="127">
        <v>1.8555999999999999</v>
      </c>
      <c r="J93" s="127">
        <f t="shared" si="5"/>
        <v>0.54239999999999999</v>
      </c>
      <c r="K93" s="128">
        <f t="shared" si="6"/>
        <v>93.131868131868117</v>
      </c>
      <c r="L93" s="126">
        <v>9.7843</v>
      </c>
      <c r="M93" s="127">
        <v>1.5015000000000001</v>
      </c>
      <c r="N93" s="128">
        <f t="shared" si="16"/>
        <v>1.3983749999999997</v>
      </c>
      <c r="O93" s="126">
        <f t="shared" si="13"/>
        <v>11.182675</v>
      </c>
      <c r="P93" s="127">
        <v>10.841900000000001</v>
      </c>
      <c r="Q93" s="127">
        <f t="shared" si="14"/>
        <v>0.34077499999999894</v>
      </c>
      <c r="R93" s="128">
        <f t="shared" si="15"/>
        <v>24.369357289711203</v>
      </c>
      <c r="S93" s="127"/>
      <c r="T93" s="127"/>
      <c r="U93" s="128"/>
      <c r="V93" s="132">
        <v>220</v>
      </c>
      <c r="W93">
        <v>0.94</v>
      </c>
      <c r="X93">
        <v>45.84</v>
      </c>
      <c r="Y93">
        <v>220</v>
      </c>
      <c r="Z93" s="148">
        <v>8576.93</v>
      </c>
    </row>
    <row r="94" spans="1:26" ht="21" x14ac:dyDescent="0.5">
      <c r="A94" s="247" t="s">
        <v>37</v>
      </c>
      <c r="B94" s="94"/>
      <c r="C94" s="248"/>
      <c r="D94" s="126">
        <v>119</v>
      </c>
      <c r="E94" s="127">
        <v>221</v>
      </c>
      <c r="F94" s="128"/>
      <c r="G94" s="126">
        <v>1.3174999999999999</v>
      </c>
      <c r="H94" s="127">
        <v>0.58779999999999999</v>
      </c>
      <c r="I94" s="127">
        <v>1.8714999999999999</v>
      </c>
      <c r="J94" s="127">
        <f t="shared" si="5"/>
        <v>0.55400000000000005</v>
      </c>
      <c r="K94" s="128">
        <f t="shared" si="6"/>
        <v>94.249744811160269</v>
      </c>
      <c r="L94" s="126">
        <v>9.7509999999999994</v>
      </c>
      <c r="M94" s="127">
        <v>1.5078</v>
      </c>
      <c r="N94" s="128">
        <f t="shared" si="16"/>
        <v>1.4210976522626746</v>
      </c>
      <c r="O94" s="126">
        <f t="shared" si="13"/>
        <v>11.172097652262675</v>
      </c>
      <c r="P94" s="127">
        <v>10.831</v>
      </c>
      <c r="Q94" s="127">
        <f t="shared" si="14"/>
        <v>0.34109765226267541</v>
      </c>
      <c r="R94" s="128">
        <f t="shared" si="15"/>
        <v>24.002407696584331</v>
      </c>
      <c r="S94" s="127"/>
      <c r="T94" s="127"/>
      <c r="U94" s="128"/>
      <c r="V94" s="132">
        <v>221</v>
      </c>
      <c r="W94">
        <v>1.1399999999999999</v>
      </c>
      <c r="X94">
        <v>42.87</v>
      </c>
      <c r="Y94">
        <v>221</v>
      </c>
      <c r="Z94" s="148">
        <v>5365.64</v>
      </c>
    </row>
    <row r="95" spans="1:26" ht="21" x14ac:dyDescent="0.5">
      <c r="A95" s="247" t="s">
        <v>38</v>
      </c>
      <c r="B95" s="94"/>
      <c r="C95" s="248"/>
      <c r="D95" s="126">
        <v>120</v>
      </c>
      <c r="E95" s="127">
        <v>222</v>
      </c>
      <c r="F95" s="128"/>
      <c r="G95" s="126">
        <v>1.2979000000000001</v>
      </c>
      <c r="H95" s="127">
        <v>0.62570000000000003</v>
      </c>
      <c r="I95" s="127">
        <v>1.8836999999999999</v>
      </c>
      <c r="J95" s="127">
        <f t="shared" si="5"/>
        <v>0.58579999999999988</v>
      </c>
      <c r="K95" s="128">
        <f t="shared" si="6"/>
        <v>93.6231420808694</v>
      </c>
      <c r="L95" s="126">
        <v>9.7860999999999994</v>
      </c>
      <c r="M95" s="127">
        <v>1.0601</v>
      </c>
      <c r="N95" s="128">
        <f t="shared" si="16"/>
        <v>0.99249892919929661</v>
      </c>
      <c r="O95" s="126">
        <f t="shared" si="13"/>
        <v>10.778598929199296</v>
      </c>
      <c r="P95" s="127">
        <v>10.446899999999999</v>
      </c>
      <c r="Q95" s="127">
        <f t="shared" si="14"/>
        <v>0.33169892919929644</v>
      </c>
      <c r="R95" s="128">
        <f t="shared" si="15"/>
        <v>33.420583079812104</v>
      </c>
      <c r="S95" s="127"/>
      <c r="T95" s="127"/>
      <c r="U95" s="128"/>
      <c r="V95" s="132">
        <v>222</v>
      </c>
      <c r="W95">
        <v>4.45</v>
      </c>
      <c r="X95">
        <v>43.22</v>
      </c>
      <c r="Y95">
        <v>222</v>
      </c>
      <c r="Z95" s="148">
        <v>14836.95</v>
      </c>
    </row>
    <row r="96" spans="1:26" ht="21" x14ac:dyDescent="0.5">
      <c r="A96" s="247" t="s">
        <v>39</v>
      </c>
      <c r="B96" s="94"/>
      <c r="C96" s="248"/>
      <c r="D96" s="126">
        <v>121</v>
      </c>
      <c r="E96" s="127">
        <v>223</v>
      </c>
      <c r="F96" s="128"/>
      <c r="G96" s="126">
        <v>1.3131999999999999</v>
      </c>
      <c r="H96" s="127">
        <v>0.58240000000000003</v>
      </c>
      <c r="I96" s="127">
        <v>1.8555999999999999</v>
      </c>
      <c r="J96" s="127">
        <f t="shared" si="5"/>
        <v>0.54239999999999999</v>
      </c>
      <c r="K96" s="128">
        <f t="shared" si="6"/>
        <v>93.131868131868117</v>
      </c>
      <c r="L96" s="126">
        <v>9.7978000000000005</v>
      </c>
      <c r="M96" s="127">
        <v>1.5331999999999999</v>
      </c>
      <c r="N96" s="128">
        <f t="shared" si="16"/>
        <v>1.4278978021978017</v>
      </c>
      <c r="O96" s="126">
        <f t="shared" si="13"/>
        <v>11.225697802197802</v>
      </c>
      <c r="P96" s="127">
        <v>10.7828</v>
      </c>
      <c r="Q96" s="127">
        <f t="shared" si="14"/>
        <v>0.44289780219780184</v>
      </c>
      <c r="R96" s="128">
        <f t="shared" si="15"/>
        <v>31.017472084913873</v>
      </c>
      <c r="S96" s="127"/>
      <c r="T96" s="127"/>
      <c r="U96" s="128"/>
      <c r="V96" s="132">
        <v>223</v>
      </c>
      <c r="W96">
        <v>2.13</v>
      </c>
      <c r="X96">
        <v>40.35</v>
      </c>
      <c r="Y96">
        <v>223</v>
      </c>
      <c r="Z96" s="149">
        <v>41452.269999999997</v>
      </c>
    </row>
    <row r="97" spans="1:26" ht="21" x14ac:dyDescent="0.5">
      <c r="A97" s="247" t="s">
        <v>40</v>
      </c>
      <c r="B97" s="94"/>
      <c r="C97" s="248"/>
      <c r="D97" s="126">
        <v>122</v>
      </c>
      <c r="E97" s="127">
        <v>224</v>
      </c>
      <c r="F97" s="128"/>
      <c r="G97" s="126">
        <v>1.3174999999999999</v>
      </c>
      <c r="H97" s="127">
        <v>0.58779999999999999</v>
      </c>
      <c r="I97" s="127">
        <v>1.8714999999999999</v>
      </c>
      <c r="J97" s="127">
        <f t="shared" si="5"/>
        <v>0.55400000000000005</v>
      </c>
      <c r="K97" s="128">
        <f t="shared" si="6"/>
        <v>94.249744811160269</v>
      </c>
      <c r="L97" s="126">
        <v>9.7597000000000005</v>
      </c>
      <c r="M97" s="127">
        <v>1.5876999999999999</v>
      </c>
      <c r="N97" s="128">
        <f t="shared" si="16"/>
        <v>1.4964031983667916</v>
      </c>
      <c r="O97" s="126">
        <f t="shared" si="13"/>
        <v>11.256103198366793</v>
      </c>
      <c r="P97" s="127">
        <v>10.852499999999999</v>
      </c>
      <c r="Q97" s="127">
        <f t="shared" si="14"/>
        <v>0.40360319836679359</v>
      </c>
      <c r="R97" s="128">
        <f t="shared" si="15"/>
        <v>26.971554111037406</v>
      </c>
      <c r="S97" s="127"/>
      <c r="T97" s="127"/>
      <c r="U97" s="128"/>
      <c r="V97" s="132">
        <v>224</v>
      </c>
      <c r="W97">
        <v>1.34</v>
      </c>
      <c r="X97">
        <v>44.9</v>
      </c>
      <c r="Y97">
        <v>224</v>
      </c>
      <c r="Z97" s="149">
        <v>10659.51</v>
      </c>
    </row>
    <row r="98" spans="1:26" ht="21" x14ac:dyDescent="0.5">
      <c r="A98" s="249" t="s">
        <v>41</v>
      </c>
      <c r="B98" s="153"/>
      <c r="C98" s="248"/>
      <c r="D98" s="126">
        <v>123</v>
      </c>
      <c r="E98" s="127">
        <v>225</v>
      </c>
      <c r="F98" s="128"/>
      <c r="G98" s="126">
        <v>1.2979000000000001</v>
      </c>
      <c r="H98" s="127">
        <v>0.62570000000000003</v>
      </c>
      <c r="I98" s="127">
        <v>1.8836999999999999</v>
      </c>
      <c r="J98" s="127">
        <f t="shared" si="5"/>
        <v>0.58579999999999988</v>
      </c>
      <c r="K98" s="128">
        <f t="shared" si="6"/>
        <v>93.6231420808694</v>
      </c>
      <c r="L98" s="126">
        <v>9.7859999999999996</v>
      </c>
      <c r="M98" s="127">
        <v>1.1384000000000001</v>
      </c>
      <c r="N98" s="128">
        <f t="shared" si="16"/>
        <v>1.0658058494486173</v>
      </c>
      <c r="O98" s="126">
        <f t="shared" si="13"/>
        <v>10.851805849448617</v>
      </c>
      <c r="P98" s="127">
        <v>10.6533</v>
      </c>
      <c r="Q98" s="127">
        <f t="shared" si="14"/>
        <v>0.19850584944861716</v>
      </c>
      <c r="R98" s="128">
        <f t="shared" si="15"/>
        <v>18.624954024348046</v>
      </c>
      <c r="S98" s="127"/>
      <c r="T98" s="127"/>
      <c r="U98" s="128"/>
      <c r="V98" s="132">
        <v>225</v>
      </c>
      <c r="W98">
        <v>1.56</v>
      </c>
      <c r="X98">
        <v>39.11</v>
      </c>
      <c r="Y98">
        <v>225</v>
      </c>
      <c r="Z98" s="148">
        <v>6635.9</v>
      </c>
    </row>
    <row r="99" spans="1:26" ht="21.5" thickBot="1" x14ac:dyDescent="0.55000000000000004">
      <c r="A99" s="247" t="s">
        <v>42</v>
      </c>
      <c r="B99" s="94"/>
      <c r="C99" s="248"/>
      <c r="D99" s="129">
        <v>124</v>
      </c>
      <c r="E99" s="130">
        <v>226</v>
      </c>
      <c r="F99" s="131"/>
      <c r="G99" s="129">
        <v>1.2979000000000001</v>
      </c>
      <c r="H99" s="130">
        <v>0.62570000000000003</v>
      </c>
      <c r="I99" s="130">
        <v>1.8836999999999999</v>
      </c>
      <c r="J99" s="130">
        <f t="shared" si="5"/>
        <v>0.58579999999999988</v>
      </c>
      <c r="K99" s="131">
        <f t="shared" si="6"/>
        <v>93.6231420808694</v>
      </c>
      <c r="L99" s="129">
        <v>9.7822999999999993</v>
      </c>
      <c r="M99" s="130">
        <v>1.552</v>
      </c>
      <c r="N99" s="131">
        <f t="shared" si="16"/>
        <v>1.4530311650950931</v>
      </c>
      <c r="O99" s="129">
        <f t="shared" si="13"/>
        <v>11.235331165095092</v>
      </c>
      <c r="P99" s="130">
        <v>10.731</v>
      </c>
      <c r="Q99" s="130">
        <f t="shared" si="14"/>
        <v>0.5043311650950919</v>
      </c>
      <c r="R99" s="131">
        <f t="shared" si="15"/>
        <v>34.708902135769819</v>
      </c>
      <c r="S99" s="127"/>
      <c r="T99" s="127"/>
      <c r="U99" s="128"/>
      <c r="V99" s="132">
        <v>226</v>
      </c>
      <c r="W99">
        <v>3.41</v>
      </c>
      <c r="X99">
        <v>43.29</v>
      </c>
      <c r="Y99">
        <v>226</v>
      </c>
      <c r="Z99" s="150">
        <v>20781</v>
      </c>
    </row>
    <row r="100" spans="1:26" ht="15" thickBot="1" x14ac:dyDescent="0.4">
      <c r="A100" s="250"/>
      <c r="B100" s="251"/>
      <c r="C100" s="252"/>
      <c r="D100" s="253" t="s">
        <v>49</v>
      </c>
      <c r="E100" s="253"/>
      <c r="F100" s="253"/>
      <c r="G100" s="253"/>
      <c r="H100" s="253"/>
      <c r="I100" s="253"/>
      <c r="J100" s="253"/>
      <c r="K100" s="253"/>
      <c r="L100" s="253"/>
      <c r="M100" s="253"/>
      <c r="N100" s="253"/>
      <c r="O100" s="253"/>
      <c r="P100" s="253"/>
      <c r="Q100" s="253"/>
      <c r="R100" s="253"/>
      <c r="S100" s="253"/>
      <c r="T100" s="253"/>
      <c r="U100" s="254"/>
    </row>
    <row r="101" spans="1:26" x14ac:dyDescent="0.35">
      <c r="Y101" s="44"/>
      <c r="Z101" s="151"/>
    </row>
    <row r="102" spans="1:26" x14ac:dyDescent="0.35">
      <c r="A102" s="86">
        <f>90*0.5</f>
        <v>45</v>
      </c>
      <c r="Y102" s="44"/>
      <c r="Z102" s="151"/>
    </row>
    <row r="103" spans="1:26" x14ac:dyDescent="0.35">
      <c r="Y103" s="44"/>
      <c r="Z103" s="151"/>
    </row>
    <row r="105" spans="1:26" x14ac:dyDescent="0.35">
      <c r="V105" s="44"/>
      <c r="W105" s="44"/>
      <c r="X105" s="44"/>
    </row>
    <row r="107" spans="1:26" x14ac:dyDescent="0.35">
      <c r="V107" s="44"/>
      <c r="W107" s="44"/>
      <c r="X107" s="44"/>
    </row>
    <row r="109" spans="1:26" x14ac:dyDescent="0.35">
      <c r="V109" s="44"/>
      <c r="W109" s="44"/>
      <c r="X109" s="44"/>
    </row>
    <row r="110" spans="1:26" x14ac:dyDescent="0.35">
      <c r="V110" s="44"/>
      <c r="W110" s="44"/>
      <c r="X110" s="44"/>
    </row>
    <row r="111" spans="1:26" x14ac:dyDescent="0.35">
      <c r="V111" s="44"/>
      <c r="W111" s="44"/>
      <c r="X111" s="44"/>
    </row>
    <row r="112" spans="1:26" x14ac:dyDescent="0.35">
      <c r="V112" s="44"/>
      <c r="W112" s="44"/>
      <c r="X112" s="44"/>
    </row>
    <row r="113" spans="22:24" x14ac:dyDescent="0.35">
      <c r="V113" s="44"/>
      <c r="W113" s="44"/>
      <c r="X113" s="44"/>
    </row>
    <row r="114" spans="22:24" x14ac:dyDescent="0.35">
      <c r="V114" s="44"/>
      <c r="W114" s="44"/>
      <c r="X114" s="44"/>
    </row>
    <row r="115" spans="22:24" x14ac:dyDescent="0.35">
      <c r="V115" s="44"/>
      <c r="W115" s="44"/>
      <c r="X115" s="44"/>
    </row>
    <row r="119" spans="22:24" x14ac:dyDescent="0.35">
      <c r="V119" s="44"/>
      <c r="W119" s="44"/>
      <c r="X119" s="44"/>
    </row>
    <row r="120" spans="22:24" x14ac:dyDescent="0.35">
      <c r="V120" s="44"/>
      <c r="W120" s="44"/>
      <c r="X120" s="44"/>
    </row>
    <row r="121" spans="22:24" x14ac:dyDescent="0.35">
      <c r="V121" s="44"/>
      <c r="W121" s="44"/>
      <c r="X121" s="44"/>
    </row>
  </sheetData>
  <mergeCells count="8">
    <mergeCell ref="I4:I5"/>
    <mergeCell ref="J4:J5"/>
    <mergeCell ref="S4:T4"/>
    <mergeCell ref="B4:B5"/>
    <mergeCell ref="C12:C17"/>
    <mergeCell ref="D4:F4"/>
    <mergeCell ref="G4:G5"/>
    <mergeCell ref="H4:H5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8"/>
  <sheetViews>
    <sheetView zoomScale="110" zoomScaleNormal="110" workbookViewId="0">
      <selection activeCell="A4" sqref="A4"/>
    </sheetView>
  </sheetViews>
  <sheetFormatPr defaultRowHeight="14.5" x14ac:dyDescent="0.35"/>
  <cols>
    <col min="1" max="2" width="12.81640625" style="86" customWidth="1"/>
    <col min="3" max="3" width="9.453125" style="95" customWidth="1"/>
    <col min="4" max="4" width="10.54296875" style="95" customWidth="1"/>
    <col min="7" max="7" width="8.7265625" style="165"/>
    <col min="8" max="23" width="8.7265625" customWidth="1"/>
  </cols>
  <sheetData>
    <row r="1" spans="1:26" ht="18.5" x14ac:dyDescent="0.45">
      <c r="A1" s="5"/>
      <c r="B1" s="5" t="s">
        <v>430</v>
      </c>
      <c r="C1" s="145" t="s">
        <v>54</v>
      </c>
      <c r="D1" s="146"/>
      <c r="E1" s="133" t="s">
        <v>70</v>
      </c>
      <c r="F1" s="133" t="s">
        <v>71</v>
      </c>
      <c r="G1" s="163"/>
      <c r="H1" s="155" t="s">
        <v>80</v>
      </c>
      <c r="I1" s="155" t="s">
        <v>81</v>
      </c>
      <c r="J1" s="155" t="s">
        <v>82</v>
      </c>
      <c r="K1" s="156" t="s">
        <v>83</v>
      </c>
      <c r="L1" s="156" t="s">
        <v>84</v>
      </c>
      <c r="M1" s="155" t="s">
        <v>85</v>
      </c>
      <c r="N1" s="155" t="s">
        <v>86</v>
      </c>
      <c r="O1" s="155" t="s">
        <v>87</v>
      </c>
      <c r="P1" s="155" t="s">
        <v>88</v>
      </c>
      <c r="Q1" s="155" t="s">
        <v>89</v>
      </c>
      <c r="R1" s="156" t="s">
        <v>90</v>
      </c>
      <c r="S1" s="155" t="s">
        <v>91</v>
      </c>
      <c r="T1" s="156" t="s">
        <v>92</v>
      </c>
      <c r="U1" s="155" t="s">
        <v>93</v>
      </c>
      <c r="V1" s="156" t="s">
        <v>94</v>
      </c>
      <c r="W1" s="155" t="s">
        <v>95</v>
      </c>
      <c r="X1" s="156" t="s">
        <v>76</v>
      </c>
      <c r="Y1" s="156" t="s">
        <v>96</v>
      </c>
      <c r="Z1" s="155" t="s">
        <v>97</v>
      </c>
    </row>
    <row r="2" spans="1:26" ht="21" x14ac:dyDescent="0.5">
      <c r="A2" s="134"/>
      <c r="B2" s="134"/>
      <c r="C2" s="135" t="s">
        <v>55</v>
      </c>
      <c r="D2" s="136" t="s">
        <v>56</v>
      </c>
      <c r="E2" s="134"/>
      <c r="F2" s="134"/>
      <c r="G2" s="164" t="s">
        <v>98</v>
      </c>
      <c r="H2" s="158" t="s">
        <v>99</v>
      </c>
      <c r="I2" s="158" t="s">
        <v>99</v>
      </c>
      <c r="J2" s="158" t="s">
        <v>99</v>
      </c>
      <c r="K2" s="158" t="s">
        <v>99</v>
      </c>
      <c r="L2" s="158" t="s">
        <v>99</v>
      </c>
      <c r="M2" s="158" t="s">
        <v>99</v>
      </c>
      <c r="N2" s="158" t="s">
        <v>99</v>
      </c>
      <c r="O2" s="158" t="s">
        <v>99</v>
      </c>
      <c r="P2" s="158" t="s">
        <v>99</v>
      </c>
      <c r="Q2" s="158" t="s">
        <v>99</v>
      </c>
      <c r="R2" s="158" t="s">
        <v>99</v>
      </c>
      <c r="S2" s="158" t="s">
        <v>99</v>
      </c>
      <c r="T2" s="158" t="s">
        <v>99</v>
      </c>
      <c r="U2" s="158" t="s">
        <v>99</v>
      </c>
      <c r="V2" s="158" t="s">
        <v>99</v>
      </c>
      <c r="W2" s="158" t="s">
        <v>99</v>
      </c>
      <c r="X2" s="158" t="s">
        <v>99</v>
      </c>
      <c r="Y2" s="158" t="s">
        <v>99</v>
      </c>
      <c r="Z2" s="158" t="s">
        <v>99</v>
      </c>
    </row>
    <row r="3" spans="1:26" ht="15.5" x14ac:dyDescent="0.35">
      <c r="A3" s="134"/>
      <c r="B3" s="134"/>
      <c r="C3" s="135"/>
      <c r="D3" s="136"/>
      <c r="E3" s="134"/>
      <c r="F3" s="134"/>
    </row>
    <row r="4" spans="1:26" ht="21" x14ac:dyDescent="0.5">
      <c r="A4" s="53" t="s">
        <v>6</v>
      </c>
      <c r="B4" s="53">
        <v>65</v>
      </c>
      <c r="C4" s="99">
        <v>7</v>
      </c>
      <c r="D4" s="100">
        <v>125</v>
      </c>
      <c r="E4">
        <v>1.77</v>
      </c>
      <c r="F4">
        <v>44.31</v>
      </c>
      <c r="G4" s="165">
        <v>125</v>
      </c>
      <c r="H4">
        <v>17.309999999999999</v>
      </c>
      <c r="I4">
        <v>6.31</v>
      </c>
      <c r="J4">
        <v>3519.81</v>
      </c>
      <c r="K4" t="s">
        <v>100</v>
      </c>
      <c r="L4">
        <v>2.12</v>
      </c>
      <c r="M4">
        <v>20.89</v>
      </c>
      <c r="N4">
        <v>40.840000000000003</v>
      </c>
      <c r="O4" t="s">
        <v>101</v>
      </c>
      <c r="P4">
        <v>694.76</v>
      </c>
      <c r="Q4">
        <v>175.2</v>
      </c>
      <c r="R4" t="s">
        <v>102</v>
      </c>
      <c r="S4">
        <v>33.74</v>
      </c>
      <c r="T4">
        <v>1.1100000000000001</v>
      </c>
      <c r="U4">
        <v>837.54</v>
      </c>
      <c r="V4" t="s">
        <v>103</v>
      </c>
      <c r="W4">
        <v>1031.8800000000001</v>
      </c>
      <c r="X4">
        <v>2884.61</v>
      </c>
      <c r="Y4">
        <v>0.18</v>
      </c>
      <c r="Z4">
        <v>788.6</v>
      </c>
    </row>
    <row r="5" spans="1:26" ht="21" x14ac:dyDescent="0.5">
      <c r="A5" s="53" t="s">
        <v>7</v>
      </c>
      <c r="B5" s="53">
        <v>65</v>
      </c>
      <c r="C5" s="99">
        <v>8</v>
      </c>
      <c r="D5" s="100">
        <v>126</v>
      </c>
      <c r="E5">
        <v>1.25</v>
      </c>
      <c r="F5">
        <v>44.4</v>
      </c>
      <c r="G5" s="165">
        <v>126</v>
      </c>
      <c r="H5">
        <v>14.57</v>
      </c>
      <c r="I5">
        <v>6.78</v>
      </c>
      <c r="J5">
        <v>3134.65</v>
      </c>
      <c r="K5" t="s">
        <v>104</v>
      </c>
      <c r="L5">
        <v>2.25</v>
      </c>
      <c r="M5">
        <v>23.54</v>
      </c>
      <c r="N5">
        <v>33.58</v>
      </c>
      <c r="O5" t="s">
        <v>105</v>
      </c>
      <c r="P5">
        <v>582.64</v>
      </c>
      <c r="Q5">
        <v>139.74</v>
      </c>
      <c r="R5" t="s">
        <v>106</v>
      </c>
      <c r="S5">
        <v>28.53</v>
      </c>
      <c r="T5" t="s">
        <v>102</v>
      </c>
      <c r="U5">
        <v>720.58</v>
      </c>
      <c r="V5" t="s">
        <v>107</v>
      </c>
      <c r="W5">
        <v>825.01</v>
      </c>
      <c r="X5">
        <v>4623.33</v>
      </c>
      <c r="Y5">
        <v>0.23</v>
      </c>
      <c r="Z5">
        <v>637.73</v>
      </c>
    </row>
    <row r="6" spans="1:26" ht="21" x14ac:dyDescent="0.5">
      <c r="A6" s="53" t="s">
        <v>8</v>
      </c>
      <c r="B6" s="53">
        <v>65</v>
      </c>
      <c r="C6" s="99">
        <v>9</v>
      </c>
      <c r="D6" s="100">
        <v>127</v>
      </c>
      <c r="E6">
        <v>1.42</v>
      </c>
      <c r="F6">
        <v>44.27</v>
      </c>
      <c r="G6" s="165">
        <v>127</v>
      </c>
      <c r="H6">
        <v>12.53</v>
      </c>
      <c r="I6">
        <v>5.91</v>
      </c>
      <c r="J6">
        <v>2473.7399999999998</v>
      </c>
      <c r="K6" t="s">
        <v>108</v>
      </c>
      <c r="L6">
        <v>2.25</v>
      </c>
      <c r="M6">
        <v>8.1300000000000008</v>
      </c>
      <c r="N6">
        <v>31.74</v>
      </c>
      <c r="O6" t="s">
        <v>109</v>
      </c>
      <c r="P6">
        <v>462.32</v>
      </c>
      <c r="Q6">
        <v>118.57</v>
      </c>
      <c r="R6" t="s">
        <v>110</v>
      </c>
      <c r="S6">
        <v>21.12</v>
      </c>
      <c r="T6" t="s">
        <v>111</v>
      </c>
      <c r="U6">
        <v>375.33</v>
      </c>
      <c r="V6" t="s">
        <v>112</v>
      </c>
      <c r="W6">
        <v>598.58000000000004</v>
      </c>
      <c r="X6">
        <v>1718.91</v>
      </c>
      <c r="Y6" t="s">
        <v>113</v>
      </c>
      <c r="Z6">
        <v>584.55999999999995</v>
      </c>
    </row>
    <row r="7" spans="1:26" ht="21" x14ac:dyDescent="0.5">
      <c r="A7" s="59" t="s">
        <v>9</v>
      </c>
      <c r="B7" s="59">
        <v>65</v>
      </c>
      <c r="C7" s="102">
        <v>10</v>
      </c>
      <c r="D7" s="103">
        <v>128</v>
      </c>
      <c r="E7">
        <v>2.0499999999999998</v>
      </c>
      <c r="F7">
        <v>44.57</v>
      </c>
      <c r="G7" s="165">
        <v>128</v>
      </c>
      <c r="H7">
        <v>15.43</v>
      </c>
      <c r="I7">
        <v>9.61</v>
      </c>
      <c r="J7">
        <v>4743.0200000000004</v>
      </c>
      <c r="K7" t="s">
        <v>114</v>
      </c>
      <c r="L7">
        <v>1.3</v>
      </c>
      <c r="M7">
        <v>26.83</v>
      </c>
      <c r="N7">
        <v>54.14</v>
      </c>
      <c r="O7" t="s">
        <v>115</v>
      </c>
      <c r="P7">
        <v>876.45</v>
      </c>
      <c r="Q7">
        <v>264.17</v>
      </c>
      <c r="R7" t="s">
        <v>116</v>
      </c>
      <c r="S7">
        <v>2.19</v>
      </c>
      <c r="T7" t="s">
        <v>117</v>
      </c>
      <c r="U7">
        <v>666.59</v>
      </c>
      <c r="V7" t="s">
        <v>118</v>
      </c>
      <c r="W7">
        <v>1339.63</v>
      </c>
      <c r="X7">
        <v>2698.15</v>
      </c>
      <c r="Y7">
        <v>0.21</v>
      </c>
      <c r="Z7">
        <v>461.28</v>
      </c>
    </row>
    <row r="8" spans="1:26" ht="21" x14ac:dyDescent="0.5">
      <c r="A8" s="59" t="s">
        <v>10</v>
      </c>
      <c r="B8" s="59">
        <v>65</v>
      </c>
      <c r="C8" s="102">
        <v>11</v>
      </c>
      <c r="D8" s="103">
        <v>129</v>
      </c>
      <c r="E8">
        <v>2.68</v>
      </c>
      <c r="F8">
        <v>44.42</v>
      </c>
      <c r="G8" s="165">
        <v>129</v>
      </c>
      <c r="H8">
        <v>12.96</v>
      </c>
      <c r="I8">
        <v>9.75</v>
      </c>
      <c r="J8">
        <v>4726.84</v>
      </c>
      <c r="K8" t="s">
        <v>119</v>
      </c>
      <c r="L8">
        <v>1.06</v>
      </c>
      <c r="M8">
        <v>20.02</v>
      </c>
      <c r="N8">
        <v>49.01</v>
      </c>
      <c r="O8" t="s">
        <v>120</v>
      </c>
      <c r="P8">
        <v>752.08</v>
      </c>
      <c r="Q8">
        <v>252.83</v>
      </c>
      <c r="R8" t="s">
        <v>121</v>
      </c>
      <c r="S8" t="s">
        <v>122</v>
      </c>
      <c r="T8" t="s">
        <v>123</v>
      </c>
      <c r="U8">
        <v>683.11</v>
      </c>
      <c r="V8" t="s">
        <v>124</v>
      </c>
      <c r="W8">
        <v>1601.55</v>
      </c>
      <c r="X8">
        <v>5348.13</v>
      </c>
      <c r="Y8">
        <v>0.24</v>
      </c>
      <c r="Z8">
        <v>491.46</v>
      </c>
    </row>
    <row r="9" spans="1:26" ht="21" x14ac:dyDescent="0.5">
      <c r="A9" s="59" t="s">
        <v>11</v>
      </c>
      <c r="B9" s="59">
        <v>65</v>
      </c>
      <c r="C9" s="102">
        <v>12</v>
      </c>
      <c r="D9" s="103">
        <v>130</v>
      </c>
      <c r="E9">
        <v>3.03</v>
      </c>
      <c r="F9">
        <v>44.45</v>
      </c>
      <c r="G9" s="165">
        <v>130</v>
      </c>
      <c r="H9">
        <v>12.35</v>
      </c>
      <c r="I9">
        <v>7.85</v>
      </c>
      <c r="J9">
        <v>4738.43</v>
      </c>
      <c r="K9" t="s">
        <v>125</v>
      </c>
      <c r="L9">
        <v>2.2000000000000002</v>
      </c>
      <c r="M9">
        <v>23.06</v>
      </c>
      <c r="N9">
        <v>73.33</v>
      </c>
      <c r="O9">
        <v>88.6</v>
      </c>
      <c r="P9">
        <v>857.63</v>
      </c>
      <c r="Q9">
        <v>270.95999999999998</v>
      </c>
      <c r="R9" t="s">
        <v>126</v>
      </c>
      <c r="S9">
        <v>0.33</v>
      </c>
      <c r="T9">
        <v>2.25</v>
      </c>
      <c r="U9">
        <v>1053.96</v>
      </c>
      <c r="V9" t="s">
        <v>127</v>
      </c>
      <c r="W9">
        <v>1677.43</v>
      </c>
      <c r="X9">
        <v>6683.08</v>
      </c>
      <c r="Y9">
        <v>0.19</v>
      </c>
      <c r="Z9">
        <v>691.1</v>
      </c>
    </row>
    <row r="10" spans="1:26" x14ac:dyDescent="0.35">
      <c r="C10" s="96">
        <v>13</v>
      </c>
      <c r="D10" s="97">
        <v>131</v>
      </c>
      <c r="E10">
        <v>0.71</v>
      </c>
      <c r="F10">
        <v>40.06</v>
      </c>
      <c r="G10" s="165">
        <v>131</v>
      </c>
      <c r="H10">
        <v>53.33</v>
      </c>
      <c r="I10">
        <v>7.71</v>
      </c>
      <c r="J10">
        <v>1294.69</v>
      </c>
      <c r="K10" t="s">
        <v>128</v>
      </c>
      <c r="L10" t="s">
        <v>129</v>
      </c>
      <c r="M10">
        <v>2.52</v>
      </c>
      <c r="N10">
        <v>34.07</v>
      </c>
      <c r="O10">
        <v>293.39999999999998</v>
      </c>
      <c r="P10">
        <v>303.85000000000002</v>
      </c>
      <c r="Q10">
        <v>28.78</v>
      </c>
      <c r="R10" t="s">
        <v>130</v>
      </c>
      <c r="S10">
        <v>3.33</v>
      </c>
      <c r="T10" t="s">
        <v>131</v>
      </c>
      <c r="U10">
        <v>40.56</v>
      </c>
      <c r="V10" t="s">
        <v>132</v>
      </c>
      <c r="W10">
        <v>338.85</v>
      </c>
      <c r="X10" s="157">
        <v>22196.1</v>
      </c>
      <c r="Y10" t="s">
        <v>102</v>
      </c>
      <c r="Z10" t="s">
        <v>133</v>
      </c>
    </row>
    <row r="11" spans="1:26" ht="21" x14ac:dyDescent="0.5">
      <c r="A11" s="53" t="s">
        <v>6</v>
      </c>
      <c r="B11" s="53">
        <v>90</v>
      </c>
      <c r="C11" s="99">
        <v>23</v>
      </c>
      <c r="D11" s="100">
        <v>132</v>
      </c>
      <c r="E11">
        <v>1.02</v>
      </c>
      <c r="F11">
        <v>44.94</v>
      </c>
      <c r="G11" s="165">
        <v>132</v>
      </c>
      <c r="H11">
        <v>10.45</v>
      </c>
      <c r="I11">
        <v>8.26</v>
      </c>
      <c r="J11">
        <v>1105.48</v>
      </c>
      <c r="K11" t="s">
        <v>134</v>
      </c>
      <c r="L11">
        <v>55.76</v>
      </c>
      <c r="M11">
        <v>17.59</v>
      </c>
      <c r="N11">
        <v>301.75</v>
      </c>
      <c r="O11">
        <v>538.79</v>
      </c>
      <c r="P11">
        <v>399.03</v>
      </c>
      <c r="Q11">
        <v>37.799999999999997</v>
      </c>
      <c r="R11" t="s">
        <v>135</v>
      </c>
      <c r="S11">
        <v>1.63</v>
      </c>
      <c r="T11">
        <v>19.8</v>
      </c>
      <c r="U11">
        <v>25.41</v>
      </c>
      <c r="V11" t="s">
        <v>136</v>
      </c>
      <c r="W11">
        <v>485.99</v>
      </c>
      <c r="X11">
        <v>6571.77</v>
      </c>
      <c r="Y11">
        <v>0.05</v>
      </c>
      <c r="Z11">
        <v>186.1</v>
      </c>
    </row>
    <row r="12" spans="1:26" ht="21" x14ac:dyDescent="0.5">
      <c r="A12" s="53" t="s">
        <v>7</v>
      </c>
      <c r="B12" s="53">
        <v>90</v>
      </c>
      <c r="C12" s="99">
        <v>24</v>
      </c>
      <c r="D12" s="100">
        <v>133</v>
      </c>
      <c r="E12">
        <v>1.05</v>
      </c>
      <c r="F12">
        <v>44.23</v>
      </c>
      <c r="G12" s="165">
        <v>133</v>
      </c>
      <c r="H12">
        <v>14.9</v>
      </c>
      <c r="I12">
        <v>9.4499999999999993</v>
      </c>
      <c r="J12">
        <v>1792.21</v>
      </c>
      <c r="K12" t="s">
        <v>137</v>
      </c>
      <c r="L12">
        <v>31.01</v>
      </c>
      <c r="M12">
        <v>17.989999999999998</v>
      </c>
      <c r="N12">
        <v>288.60000000000002</v>
      </c>
      <c r="O12">
        <v>1596.25</v>
      </c>
      <c r="P12">
        <v>516.25</v>
      </c>
      <c r="Q12">
        <v>41.63</v>
      </c>
      <c r="R12" t="s">
        <v>138</v>
      </c>
      <c r="S12">
        <v>19.239999999999998</v>
      </c>
      <c r="T12" t="s">
        <v>139</v>
      </c>
      <c r="U12">
        <v>50.27</v>
      </c>
      <c r="V12" t="s">
        <v>140</v>
      </c>
      <c r="W12">
        <v>794.79</v>
      </c>
      <c r="X12">
        <v>9901.81</v>
      </c>
      <c r="Y12">
        <v>7.0000000000000007E-2</v>
      </c>
      <c r="Z12">
        <v>230.57</v>
      </c>
    </row>
    <row r="13" spans="1:26" ht="21" x14ac:dyDescent="0.5">
      <c r="A13" s="53" t="s">
        <v>8</v>
      </c>
      <c r="B13" s="53">
        <v>90</v>
      </c>
      <c r="C13" s="99">
        <v>25</v>
      </c>
      <c r="D13" s="100">
        <v>134</v>
      </c>
      <c r="E13">
        <v>0.89</v>
      </c>
      <c r="F13">
        <v>43.46</v>
      </c>
      <c r="G13" s="165">
        <v>134</v>
      </c>
      <c r="H13">
        <v>9.52</v>
      </c>
      <c r="I13">
        <v>9.56</v>
      </c>
      <c r="J13">
        <v>1071.45</v>
      </c>
      <c r="K13" t="s">
        <v>141</v>
      </c>
      <c r="L13">
        <v>21.38</v>
      </c>
      <c r="M13">
        <v>8.0299999999999994</v>
      </c>
      <c r="N13">
        <v>140.02000000000001</v>
      </c>
      <c r="O13">
        <v>1378.75</v>
      </c>
      <c r="P13">
        <v>332.04</v>
      </c>
      <c r="Q13">
        <v>22.03</v>
      </c>
      <c r="R13" t="s">
        <v>142</v>
      </c>
      <c r="S13">
        <v>9.4600000000000009</v>
      </c>
      <c r="T13" t="s">
        <v>143</v>
      </c>
      <c r="U13" t="s">
        <v>144</v>
      </c>
      <c r="V13" t="s">
        <v>145</v>
      </c>
      <c r="W13">
        <v>473.11</v>
      </c>
      <c r="X13" s="157">
        <v>17727.28</v>
      </c>
      <c r="Y13" t="s">
        <v>146</v>
      </c>
      <c r="Z13">
        <v>148.84</v>
      </c>
    </row>
    <row r="14" spans="1:26" ht="21" x14ac:dyDescent="0.5">
      <c r="A14" s="61" t="s">
        <v>9</v>
      </c>
      <c r="B14" s="61">
        <v>90</v>
      </c>
      <c r="C14" s="105">
        <v>26</v>
      </c>
      <c r="D14" s="106">
        <v>135</v>
      </c>
      <c r="E14">
        <v>2.5299999999999998</v>
      </c>
      <c r="F14">
        <v>43.42</v>
      </c>
      <c r="G14" s="165">
        <v>135</v>
      </c>
      <c r="H14">
        <v>39.81</v>
      </c>
      <c r="I14">
        <v>13.88</v>
      </c>
      <c r="J14">
        <v>4508.18</v>
      </c>
      <c r="K14" t="s">
        <v>147</v>
      </c>
      <c r="L14">
        <v>15.1</v>
      </c>
      <c r="M14">
        <v>37.979999999999997</v>
      </c>
      <c r="N14">
        <v>202.11</v>
      </c>
      <c r="O14">
        <v>380.17</v>
      </c>
      <c r="P14">
        <v>898.48</v>
      </c>
      <c r="Q14">
        <v>222.66</v>
      </c>
      <c r="R14">
        <v>3.62</v>
      </c>
      <c r="S14">
        <v>4.82</v>
      </c>
      <c r="T14" t="s">
        <v>148</v>
      </c>
      <c r="U14">
        <v>768.83</v>
      </c>
      <c r="V14" t="s">
        <v>149</v>
      </c>
      <c r="W14">
        <v>1603.75</v>
      </c>
      <c r="X14">
        <v>13841.8</v>
      </c>
      <c r="Y14">
        <v>0.25</v>
      </c>
      <c r="Z14">
        <v>406.52</v>
      </c>
    </row>
    <row r="15" spans="1:26" ht="21" x14ac:dyDescent="0.5">
      <c r="A15" s="61" t="s">
        <v>10</v>
      </c>
      <c r="B15" s="61">
        <v>90</v>
      </c>
      <c r="C15" s="105">
        <v>27</v>
      </c>
      <c r="D15" s="106">
        <v>136</v>
      </c>
      <c r="E15">
        <v>1.86</v>
      </c>
      <c r="F15">
        <v>43.4</v>
      </c>
      <c r="G15" s="165">
        <v>136</v>
      </c>
      <c r="H15">
        <v>15.72</v>
      </c>
      <c r="I15">
        <v>12.54</v>
      </c>
      <c r="J15">
        <v>3006.45</v>
      </c>
      <c r="K15" t="s">
        <v>150</v>
      </c>
      <c r="L15">
        <v>15.08</v>
      </c>
      <c r="M15">
        <v>26.47</v>
      </c>
      <c r="N15">
        <v>162.24</v>
      </c>
      <c r="O15">
        <v>240.61</v>
      </c>
      <c r="P15">
        <v>720.26</v>
      </c>
      <c r="Q15">
        <v>133.32</v>
      </c>
      <c r="R15" t="s">
        <v>151</v>
      </c>
      <c r="S15">
        <v>3.8</v>
      </c>
      <c r="T15">
        <v>6.17</v>
      </c>
      <c r="U15">
        <v>221.89</v>
      </c>
      <c r="V15" t="s">
        <v>152</v>
      </c>
      <c r="W15">
        <v>1120.51</v>
      </c>
      <c r="X15">
        <v>13443.67</v>
      </c>
      <c r="Y15">
        <v>0.18</v>
      </c>
      <c r="Z15">
        <v>238.25</v>
      </c>
    </row>
    <row r="16" spans="1:26" ht="21" x14ac:dyDescent="0.5">
      <c r="A16" s="61" t="s">
        <v>11</v>
      </c>
      <c r="B16" s="61">
        <v>90</v>
      </c>
      <c r="C16" s="105">
        <v>28</v>
      </c>
      <c r="D16" s="106">
        <v>137</v>
      </c>
      <c r="E16">
        <v>2.19</v>
      </c>
      <c r="F16">
        <v>40.14</v>
      </c>
      <c r="G16" s="165">
        <v>137</v>
      </c>
      <c r="H16">
        <v>24.68</v>
      </c>
      <c r="I16">
        <v>13.78</v>
      </c>
      <c r="J16">
        <v>3396.71</v>
      </c>
      <c r="K16" t="s">
        <v>153</v>
      </c>
      <c r="L16">
        <v>6.72</v>
      </c>
      <c r="M16">
        <v>27.69</v>
      </c>
      <c r="N16">
        <v>106.38</v>
      </c>
      <c r="O16">
        <v>165.2</v>
      </c>
      <c r="P16">
        <v>738.38</v>
      </c>
      <c r="Q16">
        <v>133.44999999999999</v>
      </c>
      <c r="R16" t="s">
        <v>154</v>
      </c>
      <c r="S16">
        <v>2.4900000000000002</v>
      </c>
      <c r="T16" t="s">
        <v>155</v>
      </c>
      <c r="U16">
        <v>276.95999999999998</v>
      </c>
      <c r="V16" t="s">
        <v>156</v>
      </c>
      <c r="W16">
        <v>1234.78</v>
      </c>
      <c r="X16" s="157">
        <v>41892.519999999997</v>
      </c>
      <c r="Y16" t="s">
        <v>111</v>
      </c>
      <c r="Z16">
        <v>475.5</v>
      </c>
    </row>
    <row r="17" spans="1:26" ht="21" x14ac:dyDescent="0.5">
      <c r="A17" s="59" t="s">
        <v>20</v>
      </c>
      <c r="B17" s="59">
        <v>90</v>
      </c>
      <c r="C17" s="102">
        <v>29</v>
      </c>
      <c r="D17" s="103">
        <v>138</v>
      </c>
      <c r="E17">
        <v>2.0499999999999998</v>
      </c>
      <c r="F17">
        <v>44.68</v>
      </c>
      <c r="G17" s="165">
        <v>138</v>
      </c>
      <c r="H17">
        <v>30.38</v>
      </c>
      <c r="I17">
        <v>8.77</v>
      </c>
      <c r="J17">
        <v>3312.31</v>
      </c>
      <c r="K17" t="s">
        <v>157</v>
      </c>
      <c r="L17">
        <v>19.02</v>
      </c>
      <c r="M17" s="154" t="s">
        <v>158</v>
      </c>
      <c r="N17">
        <v>1107.73</v>
      </c>
      <c r="O17">
        <v>684.66</v>
      </c>
      <c r="P17">
        <v>638.46</v>
      </c>
      <c r="Q17">
        <v>176.35</v>
      </c>
      <c r="R17" t="s">
        <v>159</v>
      </c>
      <c r="S17">
        <v>185.17</v>
      </c>
      <c r="T17" t="s">
        <v>121</v>
      </c>
      <c r="U17">
        <v>1127.6199999999999</v>
      </c>
      <c r="V17" t="s">
        <v>160</v>
      </c>
      <c r="W17">
        <v>2967.95</v>
      </c>
      <c r="X17">
        <v>695.35</v>
      </c>
      <c r="Y17">
        <v>0.15</v>
      </c>
      <c r="Z17">
        <v>206.37</v>
      </c>
    </row>
    <row r="18" spans="1:26" ht="21" x14ac:dyDescent="0.5">
      <c r="A18" s="59" t="s">
        <v>21</v>
      </c>
      <c r="B18" s="59">
        <v>90</v>
      </c>
      <c r="C18" s="102">
        <v>30</v>
      </c>
      <c r="D18" s="103">
        <v>139</v>
      </c>
      <c r="E18">
        <v>1.58</v>
      </c>
      <c r="F18">
        <v>43.92</v>
      </c>
      <c r="G18" s="165">
        <v>139</v>
      </c>
      <c r="H18">
        <v>32.880000000000003</v>
      </c>
      <c r="I18">
        <v>9.17</v>
      </c>
      <c r="J18">
        <v>6768.92</v>
      </c>
      <c r="K18" t="s">
        <v>161</v>
      </c>
      <c r="L18">
        <v>19.84</v>
      </c>
      <c r="M18">
        <v>31.02</v>
      </c>
      <c r="N18">
        <v>293.91000000000003</v>
      </c>
      <c r="O18">
        <v>1395.13</v>
      </c>
      <c r="P18">
        <v>1080.4100000000001</v>
      </c>
      <c r="Q18">
        <v>79.16</v>
      </c>
      <c r="R18" t="s">
        <v>162</v>
      </c>
      <c r="S18">
        <v>103.93</v>
      </c>
      <c r="T18" t="s">
        <v>163</v>
      </c>
      <c r="U18">
        <v>1923.11</v>
      </c>
      <c r="V18" t="s">
        <v>164</v>
      </c>
      <c r="W18">
        <v>1488.43</v>
      </c>
      <c r="X18">
        <v>1336.68</v>
      </c>
      <c r="Y18">
        <v>0.19</v>
      </c>
      <c r="Z18">
        <v>4.99</v>
      </c>
    </row>
    <row r="19" spans="1:26" ht="21" x14ac:dyDescent="0.5">
      <c r="A19" s="59" t="s">
        <v>22</v>
      </c>
      <c r="B19" s="59">
        <v>90</v>
      </c>
      <c r="C19" s="102">
        <v>31</v>
      </c>
      <c r="D19" s="103">
        <v>140</v>
      </c>
      <c r="E19">
        <v>2.1</v>
      </c>
      <c r="F19">
        <v>45.54</v>
      </c>
      <c r="G19" s="165">
        <v>140</v>
      </c>
      <c r="H19">
        <v>67.37</v>
      </c>
      <c r="I19">
        <v>9.2100000000000009</v>
      </c>
      <c r="J19">
        <v>2355.9499999999998</v>
      </c>
      <c r="K19" t="s">
        <v>165</v>
      </c>
      <c r="L19">
        <v>22.67</v>
      </c>
      <c r="M19" s="154" t="s">
        <v>166</v>
      </c>
      <c r="N19">
        <v>1162.44</v>
      </c>
      <c r="O19">
        <v>1560.23</v>
      </c>
      <c r="P19">
        <v>415.89</v>
      </c>
      <c r="Q19">
        <v>131.03</v>
      </c>
      <c r="R19">
        <v>1.25</v>
      </c>
      <c r="S19">
        <v>825.67</v>
      </c>
      <c r="T19">
        <v>5.01</v>
      </c>
      <c r="U19">
        <v>1059.72</v>
      </c>
      <c r="V19" t="s">
        <v>167</v>
      </c>
      <c r="W19">
        <v>4177.92</v>
      </c>
      <c r="X19">
        <v>4358.49</v>
      </c>
      <c r="Y19" t="s">
        <v>168</v>
      </c>
      <c r="Z19">
        <v>347.4</v>
      </c>
    </row>
    <row r="20" spans="1:26" ht="21" x14ac:dyDescent="0.5">
      <c r="A20" s="51" t="s">
        <v>6</v>
      </c>
      <c r="B20" s="51">
        <v>50</v>
      </c>
      <c r="C20" s="108">
        <v>39</v>
      </c>
      <c r="D20" s="109">
        <v>141</v>
      </c>
      <c r="E20">
        <v>1.37</v>
      </c>
      <c r="F20">
        <v>45.29</v>
      </c>
      <c r="G20" s="165">
        <v>141</v>
      </c>
      <c r="H20">
        <v>37.97</v>
      </c>
      <c r="I20">
        <v>9.14</v>
      </c>
      <c r="J20">
        <v>1616.88</v>
      </c>
      <c r="K20" t="s">
        <v>169</v>
      </c>
      <c r="L20" s="154" t="s">
        <v>170</v>
      </c>
      <c r="M20">
        <v>59.6</v>
      </c>
      <c r="N20">
        <v>1228.8499999999999</v>
      </c>
      <c r="O20">
        <v>83.84</v>
      </c>
      <c r="P20">
        <v>336.08</v>
      </c>
      <c r="Q20">
        <v>81.7</v>
      </c>
      <c r="R20">
        <v>1.5</v>
      </c>
      <c r="S20">
        <v>464.36</v>
      </c>
      <c r="T20">
        <v>37.869999999999997</v>
      </c>
      <c r="U20">
        <v>147.78</v>
      </c>
      <c r="V20" t="s">
        <v>171</v>
      </c>
      <c r="W20">
        <v>738.77</v>
      </c>
      <c r="X20">
        <v>3800.27</v>
      </c>
      <c r="Y20">
        <v>0.28000000000000003</v>
      </c>
      <c r="Z20">
        <v>266.13</v>
      </c>
    </row>
    <row r="21" spans="1:26" ht="21" x14ac:dyDescent="0.5">
      <c r="A21" s="53" t="s">
        <v>7</v>
      </c>
      <c r="B21" s="53">
        <v>50</v>
      </c>
      <c r="C21" s="99">
        <v>40</v>
      </c>
      <c r="D21" s="100">
        <v>142</v>
      </c>
      <c r="E21">
        <v>1.36</v>
      </c>
      <c r="F21">
        <v>45.46</v>
      </c>
      <c r="G21" s="165">
        <v>142</v>
      </c>
      <c r="H21">
        <v>35.44</v>
      </c>
      <c r="I21">
        <v>7.1</v>
      </c>
      <c r="J21">
        <v>1750.3</v>
      </c>
      <c r="K21" t="s">
        <v>172</v>
      </c>
      <c r="L21">
        <v>38.119999999999997</v>
      </c>
      <c r="M21">
        <v>34.4</v>
      </c>
      <c r="N21">
        <v>241.86</v>
      </c>
      <c r="O21">
        <v>59.49</v>
      </c>
      <c r="P21">
        <v>337.72</v>
      </c>
      <c r="Q21">
        <v>73.36</v>
      </c>
      <c r="R21" t="s">
        <v>173</v>
      </c>
      <c r="S21">
        <v>389</v>
      </c>
      <c r="T21">
        <v>13.4</v>
      </c>
      <c r="U21">
        <v>240.95</v>
      </c>
      <c r="V21" t="s">
        <v>174</v>
      </c>
      <c r="W21">
        <v>748.02</v>
      </c>
      <c r="X21">
        <v>3958.44</v>
      </c>
      <c r="Y21">
        <v>0.14000000000000001</v>
      </c>
      <c r="Z21">
        <v>403.16</v>
      </c>
    </row>
    <row r="22" spans="1:26" ht="21" x14ac:dyDescent="0.5">
      <c r="A22" s="53" t="s">
        <v>8</v>
      </c>
      <c r="B22" s="53">
        <v>50</v>
      </c>
      <c r="C22" s="99">
        <v>41</v>
      </c>
      <c r="D22" s="100">
        <v>143</v>
      </c>
      <c r="E22">
        <v>1.26</v>
      </c>
      <c r="F22">
        <v>44.39</v>
      </c>
      <c r="G22" s="165">
        <v>143</v>
      </c>
      <c r="H22">
        <v>62.48</v>
      </c>
      <c r="I22">
        <v>9.2200000000000006</v>
      </c>
      <c r="J22">
        <v>1550.87</v>
      </c>
      <c r="K22" t="s">
        <v>175</v>
      </c>
      <c r="L22">
        <v>36.92</v>
      </c>
      <c r="M22">
        <v>14.83</v>
      </c>
      <c r="N22">
        <v>180.86</v>
      </c>
      <c r="O22">
        <v>109.98</v>
      </c>
      <c r="P22">
        <v>364.47</v>
      </c>
      <c r="Q22">
        <v>55.58</v>
      </c>
      <c r="R22" t="s">
        <v>176</v>
      </c>
      <c r="S22">
        <v>483.87</v>
      </c>
      <c r="T22">
        <v>11.47</v>
      </c>
      <c r="U22">
        <v>149.46</v>
      </c>
      <c r="V22" t="s">
        <v>177</v>
      </c>
      <c r="W22">
        <v>690.39</v>
      </c>
      <c r="X22">
        <v>11974.14</v>
      </c>
      <c r="Y22">
        <v>0.08</v>
      </c>
      <c r="Z22">
        <v>375.26</v>
      </c>
    </row>
    <row r="23" spans="1:26" ht="21" x14ac:dyDescent="0.5">
      <c r="A23" s="59" t="s">
        <v>9</v>
      </c>
      <c r="B23" s="59">
        <v>50</v>
      </c>
      <c r="C23" s="102">
        <v>42</v>
      </c>
      <c r="D23" s="103">
        <v>144</v>
      </c>
      <c r="E23">
        <v>2.54</v>
      </c>
      <c r="F23">
        <v>44.67</v>
      </c>
      <c r="G23" s="165">
        <v>144</v>
      </c>
      <c r="H23">
        <v>62.06</v>
      </c>
      <c r="I23">
        <v>13.21</v>
      </c>
      <c r="J23">
        <v>7536.23</v>
      </c>
      <c r="K23" t="s">
        <v>178</v>
      </c>
      <c r="L23" s="154" t="s">
        <v>179</v>
      </c>
      <c r="M23">
        <v>50</v>
      </c>
      <c r="N23">
        <v>492.41</v>
      </c>
      <c r="O23">
        <v>306.14999999999998</v>
      </c>
      <c r="P23">
        <v>1108.55</v>
      </c>
      <c r="Q23">
        <v>429</v>
      </c>
      <c r="R23">
        <v>4.0999999999999996</v>
      </c>
      <c r="S23">
        <v>213.31</v>
      </c>
      <c r="T23">
        <v>44.1</v>
      </c>
      <c r="U23">
        <v>2601.0700000000002</v>
      </c>
      <c r="V23" t="s">
        <v>180</v>
      </c>
      <c r="W23">
        <v>1667.67</v>
      </c>
      <c r="X23">
        <v>10495.24</v>
      </c>
      <c r="Y23">
        <v>1.1499999999999999</v>
      </c>
      <c r="Z23">
        <v>535.55999999999995</v>
      </c>
    </row>
    <row r="24" spans="1:26" ht="21" x14ac:dyDescent="0.5">
      <c r="A24" s="59" t="s">
        <v>10</v>
      </c>
      <c r="B24" s="59">
        <v>50</v>
      </c>
      <c r="C24" s="102">
        <v>43</v>
      </c>
      <c r="D24" s="103">
        <v>145</v>
      </c>
      <c r="E24">
        <v>2.85</v>
      </c>
      <c r="F24">
        <v>45.24</v>
      </c>
      <c r="G24" s="165">
        <v>145</v>
      </c>
      <c r="H24">
        <v>40.200000000000003</v>
      </c>
      <c r="I24">
        <v>9.81</v>
      </c>
      <c r="J24">
        <v>7521.79</v>
      </c>
      <c r="K24" t="s">
        <v>181</v>
      </c>
      <c r="L24">
        <v>29.08</v>
      </c>
      <c r="M24">
        <v>75.22</v>
      </c>
      <c r="N24">
        <v>222.52</v>
      </c>
      <c r="O24">
        <v>417.44</v>
      </c>
      <c r="P24">
        <v>1074.3399999999999</v>
      </c>
      <c r="Q24">
        <v>373.03</v>
      </c>
      <c r="R24" t="s">
        <v>182</v>
      </c>
      <c r="S24">
        <v>160.53</v>
      </c>
      <c r="T24">
        <v>4.9000000000000004</v>
      </c>
      <c r="U24">
        <v>3313.07</v>
      </c>
      <c r="V24" t="s">
        <v>183</v>
      </c>
      <c r="W24">
        <v>1879.76</v>
      </c>
      <c r="X24">
        <v>11059.27</v>
      </c>
      <c r="Y24">
        <v>1.47</v>
      </c>
      <c r="Z24">
        <v>564.17999999999995</v>
      </c>
    </row>
    <row r="25" spans="1:26" ht="21" x14ac:dyDescent="0.5">
      <c r="A25" s="59" t="s">
        <v>11</v>
      </c>
      <c r="B25" s="59">
        <v>50</v>
      </c>
      <c r="C25" s="102">
        <v>44</v>
      </c>
      <c r="D25" s="103">
        <v>146</v>
      </c>
      <c r="E25">
        <v>2.74</v>
      </c>
      <c r="F25">
        <v>42.75</v>
      </c>
      <c r="G25" s="165">
        <v>146</v>
      </c>
      <c r="H25">
        <v>49.37</v>
      </c>
      <c r="I25">
        <v>12.17</v>
      </c>
      <c r="J25">
        <v>6410.2</v>
      </c>
      <c r="K25" t="s">
        <v>131</v>
      </c>
      <c r="L25">
        <v>44.83</v>
      </c>
      <c r="M25">
        <v>57.13</v>
      </c>
      <c r="N25">
        <v>216.6</v>
      </c>
      <c r="O25">
        <v>735.2</v>
      </c>
      <c r="P25">
        <v>987.2</v>
      </c>
      <c r="Q25">
        <v>288.57</v>
      </c>
      <c r="R25" t="s">
        <v>184</v>
      </c>
      <c r="S25">
        <v>285.57</v>
      </c>
      <c r="T25">
        <v>14.15</v>
      </c>
      <c r="U25">
        <v>2674.28</v>
      </c>
      <c r="V25" t="s">
        <v>185</v>
      </c>
      <c r="W25">
        <v>1713.64</v>
      </c>
      <c r="X25" s="157">
        <v>31423.43</v>
      </c>
      <c r="Y25">
        <v>2.25</v>
      </c>
      <c r="Z25">
        <v>608.01</v>
      </c>
    </row>
    <row r="26" spans="1:26" ht="21" x14ac:dyDescent="0.5">
      <c r="A26" s="56" t="s">
        <v>20</v>
      </c>
      <c r="B26" s="56">
        <v>50</v>
      </c>
      <c r="C26" s="111">
        <v>45</v>
      </c>
      <c r="D26" s="112">
        <v>147</v>
      </c>
      <c r="E26">
        <v>2.2799999999999998</v>
      </c>
      <c r="F26">
        <v>46.28</v>
      </c>
      <c r="G26" s="165">
        <v>147</v>
      </c>
      <c r="H26">
        <v>100.34</v>
      </c>
      <c r="I26">
        <v>9.16</v>
      </c>
      <c r="J26">
        <v>5326.18</v>
      </c>
      <c r="K26" t="s">
        <v>186</v>
      </c>
      <c r="L26" s="154" t="s">
        <v>187</v>
      </c>
      <c r="M26" s="154" t="s">
        <v>188</v>
      </c>
      <c r="N26" s="154" t="s">
        <v>189</v>
      </c>
      <c r="O26">
        <v>375.47</v>
      </c>
      <c r="P26">
        <v>573.16</v>
      </c>
      <c r="Q26">
        <v>413.11</v>
      </c>
      <c r="R26" t="s">
        <v>190</v>
      </c>
      <c r="S26">
        <v>1696.47</v>
      </c>
      <c r="T26">
        <v>12.38</v>
      </c>
      <c r="U26">
        <v>1922.22</v>
      </c>
      <c r="V26" t="s">
        <v>191</v>
      </c>
      <c r="W26">
        <v>3597.72</v>
      </c>
      <c r="X26">
        <v>2969.93</v>
      </c>
      <c r="Y26">
        <v>0.9</v>
      </c>
      <c r="Z26">
        <v>422.23</v>
      </c>
    </row>
    <row r="27" spans="1:26" ht="21" x14ac:dyDescent="0.5">
      <c r="A27" s="56" t="s">
        <v>21</v>
      </c>
      <c r="B27" s="56">
        <v>50</v>
      </c>
      <c r="C27" s="111">
        <v>46</v>
      </c>
      <c r="D27" s="112">
        <v>148</v>
      </c>
      <c r="E27">
        <v>2.19</v>
      </c>
      <c r="F27">
        <v>45.12</v>
      </c>
      <c r="G27" s="165">
        <v>148</v>
      </c>
      <c r="H27">
        <v>97.08</v>
      </c>
      <c r="I27">
        <v>7.98</v>
      </c>
      <c r="J27">
        <v>4475.38</v>
      </c>
      <c r="K27" t="s">
        <v>192</v>
      </c>
      <c r="L27">
        <v>50.18</v>
      </c>
      <c r="M27" t="s">
        <v>193</v>
      </c>
      <c r="N27">
        <v>1439.05</v>
      </c>
      <c r="O27">
        <v>138.19999999999999</v>
      </c>
      <c r="P27">
        <v>401.19</v>
      </c>
      <c r="Q27">
        <v>248.13</v>
      </c>
      <c r="R27" t="s">
        <v>194</v>
      </c>
      <c r="S27">
        <v>845.3</v>
      </c>
      <c r="T27">
        <v>16.12</v>
      </c>
      <c r="U27">
        <v>1109.82</v>
      </c>
      <c r="V27">
        <v>2.95</v>
      </c>
      <c r="W27">
        <v>2674.2</v>
      </c>
      <c r="X27">
        <v>2994.42</v>
      </c>
      <c r="Y27">
        <v>0.22</v>
      </c>
      <c r="Z27">
        <v>621.41999999999996</v>
      </c>
    </row>
    <row r="28" spans="1:26" ht="21" x14ac:dyDescent="0.5">
      <c r="A28" s="56" t="s">
        <v>22</v>
      </c>
      <c r="B28" s="56">
        <v>50</v>
      </c>
      <c r="C28" s="111">
        <v>47</v>
      </c>
      <c r="D28" s="112">
        <v>149</v>
      </c>
      <c r="E28">
        <v>2.4500000000000002</v>
      </c>
      <c r="F28">
        <v>47.29</v>
      </c>
      <c r="G28" s="165">
        <v>149</v>
      </c>
      <c r="H28">
        <v>121.06</v>
      </c>
      <c r="I28">
        <v>7.84</v>
      </c>
      <c r="J28">
        <v>3898.86</v>
      </c>
      <c r="K28" t="s">
        <v>195</v>
      </c>
      <c r="L28">
        <v>43.2</v>
      </c>
      <c r="M28" t="s">
        <v>196</v>
      </c>
      <c r="N28">
        <v>1150.33</v>
      </c>
      <c r="O28">
        <v>627.64</v>
      </c>
      <c r="P28">
        <v>496.89</v>
      </c>
      <c r="Q28">
        <v>291.72000000000003</v>
      </c>
      <c r="R28" t="s">
        <v>197</v>
      </c>
      <c r="S28">
        <v>2245.09</v>
      </c>
      <c r="T28">
        <v>6.39</v>
      </c>
      <c r="U28">
        <v>1281.9100000000001</v>
      </c>
      <c r="V28">
        <v>2.46</v>
      </c>
      <c r="W28">
        <v>4139.0600000000004</v>
      </c>
      <c r="X28">
        <v>4026.41</v>
      </c>
      <c r="Y28">
        <v>0.24</v>
      </c>
      <c r="Z28">
        <v>351.96</v>
      </c>
    </row>
    <row r="29" spans="1:26" x14ac:dyDescent="0.35">
      <c r="C29" s="96">
        <v>57</v>
      </c>
      <c r="D29" s="97">
        <v>159</v>
      </c>
      <c r="E29">
        <v>0.75</v>
      </c>
      <c r="F29">
        <v>43.45</v>
      </c>
      <c r="G29" s="165">
        <v>159</v>
      </c>
      <c r="H29">
        <v>51.93</v>
      </c>
      <c r="I29">
        <v>8.1999999999999993</v>
      </c>
      <c r="J29">
        <v>1210.72</v>
      </c>
      <c r="K29" t="s">
        <v>198</v>
      </c>
      <c r="L29" t="s">
        <v>199</v>
      </c>
      <c r="M29">
        <v>2.2000000000000002</v>
      </c>
      <c r="N29">
        <v>41.44</v>
      </c>
      <c r="O29">
        <v>875.75</v>
      </c>
      <c r="P29">
        <v>163.68</v>
      </c>
      <c r="Q29">
        <v>20.170000000000002</v>
      </c>
      <c r="R29" t="s">
        <v>200</v>
      </c>
      <c r="S29">
        <v>360.98</v>
      </c>
      <c r="T29" t="s">
        <v>117</v>
      </c>
      <c r="U29">
        <v>25.77</v>
      </c>
      <c r="V29" t="s">
        <v>201</v>
      </c>
      <c r="W29">
        <v>341.22</v>
      </c>
      <c r="X29" s="157">
        <v>22872.78</v>
      </c>
      <c r="Y29">
        <v>0.21</v>
      </c>
      <c r="Z29" t="s">
        <v>202</v>
      </c>
    </row>
    <row r="30" spans="1:26" ht="21" x14ac:dyDescent="0.5">
      <c r="A30" s="51" t="s">
        <v>6</v>
      </c>
      <c r="B30" s="51">
        <v>60</v>
      </c>
      <c r="C30" s="108">
        <v>58</v>
      </c>
      <c r="D30" s="109">
        <v>160</v>
      </c>
      <c r="E30">
        <v>1.33</v>
      </c>
      <c r="F30">
        <v>44.19</v>
      </c>
      <c r="G30" s="165">
        <v>160</v>
      </c>
      <c r="H30">
        <v>10.01</v>
      </c>
      <c r="I30">
        <v>10.199999999999999</v>
      </c>
      <c r="J30">
        <v>2387.61</v>
      </c>
      <c r="K30" t="s">
        <v>203</v>
      </c>
      <c r="L30">
        <v>5.12</v>
      </c>
      <c r="M30">
        <v>21.59</v>
      </c>
      <c r="N30">
        <v>53.39</v>
      </c>
      <c r="O30">
        <v>4122.0200000000004</v>
      </c>
      <c r="P30">
        <v>226.01</v>
      </c>
      <c r="Q30">
        <v>92.82</v>
      </c>
      <c r="R30" t="s">
        <v>204</v>
      </c>
      <c r="S30">
        <v>457.43</v>
      </c>
      <c r="T30">
        <v>2.92</v>
      </c>
      <c r="U30">
        <v>425.97</v>
      </c>
      <c r="V30" t="s">
        <v>205</v>
      </c>
      <c r="W30">
        <v>730.35</v>
      </c>
      <c r="X30">
        <v>7286.67</v>
      </c>
      <c r="Y30" t="s">
        <v>206</v>
      </c>
      <c r="Z30">
        <v>48.36</v>
      </c>
    </row>
    <row r="31" spans="1:26" ht="21" x14ac:dyDescent="0.5">
      <c r="A31" s="53" t="s">
        <v>8</v>
      </c>
      <c r="B31" s="53">
        <v>60</v>
      </c>
      <c r="C31" s="99">
        <v>60</v>
      </c>
      <c r="D31" s="100">
        <v>162</v>
      </c>
      <c r="E31">
        <v>1.27</v>
      </c>
      <c r="F31">
        <v>42.27</v>
      </c>
      <c r="G31" s="165">
        <v>162</v>
      </c>
      <c r="H31">
        <v>12.13</v>
      </c>
      <c r="I31">
        <v>11.5</v>
      </c>
      <c r="J31">
        <v>2581.29</v>
      </c>
      <c r="K31" t="s">
        <v>207</v>
      </c>
      <c r="L31">
        <v>9.9700000000000006</v>
      </c>
      <c r="M31">
        <v>25.34</v>
      </c>
      <c r="N31">
        <v>101.34</v>
      </c>
      <c r="O31">
        <v>4810.13</v>
      </c>
      <c r="P31">
        <v>210.27</v>
      </c>
      <c r="Q31">
        <v>98.2</v>
      </c>
      <c r="R31" t="s">
        <v>172</v>
      </c>
      <c r="S31">
        <v>608.78</v>
      </c>
      <c r="T31" t="s">
        <v>208</v>
      </c>
      <c r="U31">
        <v>666.75</v>
      </c>
      <c r="V31" t="s">
        <v>209</v>
      </c>
      <c r="W31">
        <v>722.68</v>
      </c>
      <c r="X31" s="157">
        <v>23947.67</v>
      </c>
      <c r="Y31">
        <v>0.19</v>
      </c>
      <c r="Z31">
        <v>67.489999999999995</v>
      </c>
    </row>
    <row r="32" spans="1:26" ht="21" x14ac:dyDescent="0.5">
      <c r="A32" s="59" t="s">
        <v>9</v>
      </c>
      <c r="B32" s="59">
        <v>60</v>
      </c>
      <c r="C32" s="102">
        <v>61</v>
      </c>
      <c r="D32" s="103">
        <v>163</v>
      </c>
      <c r="E32">
        <v>1.75</v>
      </c>
      <c r="F32">
        <v>40.950000000000003</v>
      </c>
      <c r="G32" s="165">
        <v>163</v>
      </c>
      <c r="H32">
        <v>22.86</v>
      </c>
      <c r="I32">
        <v>21.6</v>
      </c>
      <c r="J32">
        <v>12406.99</v>
      </c>
      <c r="K32" t="s">
        <v>210</v>
      </c>
      <c r="L32">
        <v>10.63</v>
      </c>
      <c r="M32">
        <v>21.62</v>
      </c>
      <c r="N32">
        <v>123.1</v>
      </c>
      <c r="O32">
        <v>3556.48</v>
      </c>
      <c r="P32">
        <v>1106.96</v>
      </c>
      <c r="Q32">
        <v>429.48</v>
      </c>
      <c r="R32">
        <v>5.67</v>
      </c>
      <c r="S32">
        <v>451.2</v>
      </c>
      <c r="T32">
        <v>1.17</v>
      </c>
      <c r="U32">
        <v>1117.3900000000001</v>
      </c>
      <c r="V32" t="s">
        <v>211</v>
      </c>
      <c r="W32">
        <v>1239.8499999999999</v>
      </c>
      <c r="X32" s="157">
        <v>21724.62</v>
      </c>
      <c r="Y32">
        <v>0.14000000000000001</v>
      </c>
      <c r="Z32">
        <v>63.7</v>
      </c>
    </row>
    <row r="33" spans="1:26" ht="21" x14ac:dyDescent="0.5">
      <c r="A33" s="59" t="s">
        <v>11</v>
      </c>
      <c r="B33" s="59">
        <v>60</v>
      </c>
      <c r="C33" s="102">
        <v>63</v>
      </c>
      <c r="D33" s="103">
        <v>165</v>
      </c>
      <c r="E33">
        <v>1.55</v>
      </c>
      <c r="F33">
        <v>36.380000000000003</v>
      </c>
      <c r="G33" s="165">
        <v>165</v>
      </c>
      <c r="H33">
        <v>20.04</v>
      </c>
      <c r="I33">
        <v>30.89</v>
      </c>
      <c r="J33">
        <v>8875.02</v>
      </c>
      <c r="K33" t="s">
        <v>212</v>
      </c>
      <c r="L33">
        <v>11.11</v>
      </c>
      <c r="M33">
        <v>21.18</v>
      </c>
      <c r="N33">
        <v>113.91</v>
      </c>
      <c r="O33">
        <v>3836.41</v>
      </c>
      <c r="P33">
        <v>632.35</v>
      </c>
      <c r="Q33">
        <v>319.73</v>
      </c>
      <c r="R33">
        <v>2.75</v>
      </c>
      <c r="S33">
        <v>579.54999999999995</v>
      </c>
      <c r="T33" t="s">
        <v>213</v>
      </c>
      <c r="U33">
        <v>678.83</v>
      </c>
      <c r="V33" t="s">
        <v>214</v>
      </c>
      <c r="W33">
        <v>1070.2</v>
      </c>
      <c r="X33" s="157">
        <v>64625.46</v>
      </c>
      <c r="Y33">
        <v>0.15</v>
      </c>
      <c r="Z33">
        <v>44.52</v>
      </c>
    </row>
    <row r="34" spans="1:26" ht="21" x14ac:dyDescent="0.5">
      <c r="A34" s="56" t="s">
        <v>20</v>
      </c>
      <c r="B34" s="56">
        <v>60</v>
      </c>
      <c r="C34" s="111">
        <v>64</v>
      </c>
      <c r="D34" s="112">
        <v>166</v>
      </c>
      <c r="E34">
        <v>1.91</v>
      </c>
      <c r="F34">
        <v>41.76</v>
      </c>
      <c r="G34" s="165">
        <v>166</v>
      </c>
      <c r="H34">
        <v>137.77000000000001</v>
      </c>
      <c r="I34">
        <v>13.25</v>
      </c>
      <c r="J34">
        <v>25621.03</v>
      </c>
      <c r="K34" t="s">
        <v>215</v>
      </c>
      <c r="L34">
        <v>15.1</v>
      </c>
      <c r="M34">
        <v>73.31</v>
      </c>
      <c r="N34">
        <v>1994.69</v>
      </c>
      <c r="O34">
        <v>2448.94</v>
      </c>
      <c r="P34">
        <v>920.19</v>
      </c>
      <c r="Q34" s="154" t="s">
        <v>216</v>
      </c>
      <c r="R34" t="s">
        <v>217</v>
      </c>
      <c r="S34">
        <v>1209.6300000000001</v>
      </c>
      <c r="T34">
        <v>2.0699999999999998</v>
      </c>
      <c r="U34">
        <v>14991.18</v>
      </c>
      <c r="V34" t="s">
        <v>218</v>
      </c>
      <c r="W34">
        <v>2461.5700000000002</v>
      </c>
      <c r="X34">
        <v>1440.49</v>
      </c>
      <c r="Y34">
        <v>0.15</v>
      </c>
      <c r="Z34">
        <v>60.34</v>
      </c>
    </row>
    <row r="35" spans="1:26" ht="21" x14ac:dyDescent="0.5">
      <c r="A35" s="56" t="s">
        <v>22</v>
      </c>
      <c r="B35" s="56">
        <v>60</v>
      </c>
      <c r="C35" s="111">
        <v>66</v>
      </c>
      <c r="D35" s="112">
        <v>168</v>
      </c>
      <c r="E35">
        <v>2.37</v>
      </c>
      <c r="F35">
        <v>40.03</v>
      </c>
      <c r="G35" s="165">
        <v>168</v>
      </c>
      <c r="H35">
        <v>325.64999999999998</v>
      </c>
      <c r="I35">
        <v>17.71</v>
      </c>
      <c r="J35">
        <v>24707.83</v>
      </c>
      <c r="K35" t="s">
        <v>219</v>
      </c>
      <c r="L35">
        <v>8.7799999999999994</v>
      </c>
      <c r="M35">
        <v>113.18</v>
      </c>
      <c r="N35" s="154" t="s">
        <v>220</v>
      </c>
      <c r="O35">
        <v>3912.33</v>
      </c>
      <c r="P35">
        <v>1722.84</v>
      </c>
      <c r="Q35" s="154" t="s">
        <v>221</v>
      </c>
      <c r="R35">
        <v>2.1</v>
      </c>
      <c r="S35">
        <v>1347.62</v>
      </c>
      <c r="T35" t="s">
        <v>222</v>
      </c>
      <c r="U35">
        <v>16907.36</v>
      </c>
      <c r="V35" t="s">
        <v>223</v>
      </c>
      <c r="W35">
        <v>3197.5</v>
      </c>
      <c r="X35">
        <v>7179.45</v>
      </c>
      <c r="Y35">
        <v>0.11</v>
      </c>
      <c r="Z35">
        <v>175.16</v>
      </c>
    </row>
    <row r="36" spans="1:26" ht="21" x14ac:dyDescent="0.5">
      <c r="A36" s="87" t="s">
        <v>33</v>
      </c>
      <c r="B36" s="87">
        <v>60</v>
      </c>
      <c r="C36" s="114">
        <v>67</v>
      </c>
      <c r="D36" s="115">
        <v>169</v>
      </c>
      <c r="E36">
        <v>1.3</v>
      </c>
      <c r="F36">
        <v>45.28</v>
      </c>
      <c r="G36" s="165">
        <v>169</v>
      </c>
      <c r="H36">
        <v>10.32</v>
      </c>
      <c r="I36">
        <v>8.41</v>
      </c>
      <c r="J36">
        <v>339.68</v>
      </c>
      <c r="K36" t="s">
        <v>224</v>
      </c>
      <c r="L36">
        <v>7.04</v>
      </c>
      <c r="M36">
        <v>5.84</v>
      </c>
      <c r="N36">
        <v>81.510000000000005</v>
      </c>
      <c r="O36">
        <v>882.86</v>
      </c>
      <c r="P36">
        <v>93.2</v>
      </c>
      <c r="Q36">
        <v>21.9</v>
      </c>
      <c r="R36" t="s">
        <v>202</v>
      </c>
      <c r="S36">
        <v>491.65</v>
      </c>
      <c r="T36">
        <v>0.31</v>
      </c>
      <c r="U36">
        <v>40.39</v>
      </c>
      <c r="V36" t="s">
        <v>225</v>
      </c>
      <c r="W36">
        <v>693.17</v>
      </c>
      <c r="X36">
        <v>1685.92</v>
      </c>
      <c r="Y36">
        <v>0.18</v>
      </c>
      <c r="Z36">
        <v>21.22</v>
      </c>
    </row>
    <row r="37" spans="1:26" ht="21.5" thickBot="1" x14ac:dyDescent="0.55000000000000004">
      <c r="A37" s="88" t="s">
        <v>35</v>
      </c>
      <c r="B37" s="88">
        <v>60</v>
      </c>
      <c r="C37" s="117">
        <v>69</v>
      </c>
      <c r="D37" s="118">
        <v>171</v>
      </c>
      <c r="E37">
        <v>1.35</v>
      </c>
      <c r="F37">
        <v>44.74</v>
      </c>
      <c r="G37" s="165">
        <v>171</v>
      </c>
      <c r="H37">
        <v>27.58</v>
      </c>
      <c r="I37">
        <v>8.5299999999999994</v>
      </c>
      <c r="J37">
        <v>1134.47</v>
      </c>
      <c r="K37" t="s">
        <v>226</v>
      </c>
      <c r="L37">
        <v>1.89</v>
      </c>
      <c r="M37">
        <v>12.7</v>
      </c>
      <c r="N37">
        <v>230.07</v>
      </c>
      <c r="O37">
        <v>1377.36</v>
      </c>
      <c r="P37">
        <v>174.5</v>
      </c>
      <c r="Q37">
        <v>162.66</v>
      </c>
      <c r="R37" t="s">
        <v>146</v>
      </c>
      <c r="S37">
        <v>584.19000000000005</v>
      </c>
      <c r="T37" t="s">
        <v>227</v>
      </c>
      <c r="U37">
        <v>347.69</v>
      </c>
      <c r="V37">
        <v>3.72</v>
      </c>
      <c r="W37">
        <v>881.33</v>
      </c>
      <c r="X37">
        <v>6336.04</v>
      </c>
      <c r="Y37">
        <v>0.16</v>
      </c>
      <c r="Z37">
        <v>49.82</v>
      </c>
    </row>
    <row r="38" spans="1:26" ht="21" x14ac:dyDescent="0.5">
      <c r="A38" s="51" t="s">
        <v>6</v>
      </c>
      <c r="B38" s="51">
        <v>70</v>
      </c>
      <c r="C38" s="108">
        <v>70</v>
      </c>
      <c r="D38" s="109">
        <v>172</v>
      </c>
      <c r="E38">
        <v>1.1399999999999999</v>
      </c>
      <c r="F38">
        <v>45.43</v>
      </c>
      <c r="G38" s="165">
        <v>172</v>
      </c>
      <c r="H38">
        <v>15.98</v>
      </c>
      <c r="I38">
        <v>7.4</v>
      </c>
      <c r="J38">
        <v>1464.72</v>
      </c>
      <c r="K38" t="s">
        <v>228</v>
      </c>
      <c r="L38">
        <v>10.08</v>
      </c>
      <c r="M38">
        <v>14.06</v>
      </c>
      <c r="N38">
        <v>76.819999999999993</v>
      </c>
      <c r="O38">
        <v>1778.89</v>
      </c>
      <c r="P38">
        <v>135.16999999999999</v>
      </c>
      <c r="Q38">
        <v>47.98</v>
      </c>
      <c r="R38">
        <v>0.44</v>
      </c>
      <c r="S38">
        <v>271</v>
      </c>
      <c r="T38" t="s">
        <v>229</v>
      </c>
      <c r="U38">
        <v>201.08</v>
      </c>
      <c r="V38" t="s">
        <v>230</v>
      </c>
      <c r="W38">
        <v>686.17</v>
      </c>
      <c r="X38">
        <v>7595.54</v>
      </c>
      <c r="Y38" t="s">
        <v>206</v>
      </c>
      <c r="Z38">
        <v>38.71</v>
      </c>
    </row>
    <row r="39" spans="1:26" ht="21" x14ac:dyDescent="0.5">
      <c r="A39" s="53" t="s">
        <v>7</v>
      </c>
      <c r="B39" s="53">
        <v>70</v>
      </c>
      <c r="C39" s="99">
        <v>71</v>
      </c>
      <c r="D39" s="100">
        <v>173</v>
      </c>
      <c r="E39">
        <v>1.1000000000000001</v>
      </c>
      <c r="F39">
        <v>43.15</v>
      </c>
      <c r="G39" s="165">
        <v>173</v>
      </c>
      <c r="H39">
        <v>10.53</v>
      </c>
      <c r="I39">
        <v>7.92</v>
      </c>
      <c r="J39">
        <v>1557.49</v>
      </c>
      <c r="K39" t="s">
        <v>231</v>
      </c>
      <c r="L39">
        <v>11.58</v>
      </c>
      <c r="M39">
        <v>13.44</v>
      </c>
      <c r="N39">
        <v>96.98</v>
      </c>
      <c r="O39">
        <v>2300.11</v>
      </c>
      <c r="P39">
        <v>86.64</v>
      </c>
      <c r="Q39">
        <v>65.62</v>
      </c>
      <c r="R39" t="s">
        <v>232</v>
      </c>
      <c r="S39">
        <v>342.6</v>
      </c>
      <c r="T39" t="s">
        <v>155</v>
      </c>
      <c r="U39">
        <v>124.41</v>
      </c>
      <c r="V39" t="s">
        <v>233</v>
      </c>
      <c r="W39">
        <v>616.21</v>
      </c>
      <c r="X39" s="157">
        <v>21184.06</v>
      </c>
      <c r="Y39" t="s">
        <v>168</v>
      </c>
      <c r="Z39">
        <v>48.35</v>
      </c>
    </row>
    <row r="40" spans="1:26" ht="21" x14ac:dyDescent="0.5">
      <c r="A40" s="53" t="s">
        <v>8</v>
      </c>
      <c r="B40" s="53">
        <v>70</v>
      </c>
      <c r="C40" s="99">
        <v>72</v>
      </c>
      <c r="D40" s="100">
        <v>174</v>
      </c>
      <c r="E40">
        <v>1.2</v>
      </c>
      <c r="F40">
        <v>44.59</v>
      </c>
      <c r="G40" s="165">
        <v>174</v>
      </c>
      <c r="H40">
        <v>11.16</v>
      </c>
      <c r="I40">
        <v>6.37</v>
      </c>
      <c r="J40">
        <v>2870.53</v>
      </c>
      <c r="K40" t="s">
        <v>234</v>
      </c>
      <c r="L40">
        <v>3.68</v>
      </c>
      <c r="M40">
        <v>22.07</v>
      </c>
      <c r="N40">
        <v>47.11</v>
      </c>
      <c r="O40">
        <v>2316.84</v>
      </c>
      <c r="P40">
        <v>159.71</v>
      </c>
      <c r="Q40">
        <v>83.37</v>
      </c>
      <c r="R40" t="s">
        <v>235</v>
      </c>
      <c r="S40">
        <v>313.26</v>
      </c>
      <c r="T40" t="s">
        <v>236</v>
      </c>
      <c r="U40">
        <v>144.27000000000001</v>
      </c>
      <c r="V40" t="s">
        <v>237</v>
      </c>
      <c r="W40">
        <v>674.81</v>
      </c>
      <c r="X40">
        <v>10555.93</v>
      </c>
      <c r="Y40">
        <v>0.15</v>
      </c>
      <c r="Z40">
        <v>75.930000000000007</v>
      </c>
    </row>
    <row r="41" spans="1:26" ht="21" x14ac:dyDescent="0.5">
      <c r="A41" s="59" t="s">
        <v>9</v>
      </c>
      <c r="B41" s="59">
        <v>70</v>
      </c>
      <c r="C41" s="102">
        <v>73</v>
      </c>
      <c r="D41" s="103">
        <v>175</v>
      </c>
      <c r="E41">
        <v>3.31</v>
      </c>
      <c r="F41">
        <v>42.91</v>
      </c>
      <c r="G41" s="165">
        <v>175</v>
      </c>
      <c r="H41">
        <v>21.61</v>
      </c>
      <c r="I41">
        <v>19.25</v>
      </c>
      <c r="J41">
        <v>5820.42</v>
      </c>
      <c r="K41" t="s">
        <v>238</v>
      </c>
      <c r="L41">
        <v>3.12</v>
      </c>
      <c r="M41">
        <v>13.28</v>
      </c>
      <c r="N41">
        <v>103.66</v>
      </c>
      <c r="O41">
        <v>2082.19</v>
      </c>
      <c r="P41">
        <v>1055.72</v>
      </c>
      <c r="Q41">
        <v>466.5</v>
      </c>
      <c r="R41">
        <v>3.25</v>
      </c>
      <c r="S41">
        <v>379.13</v>
      </c>
      <c r="T41" t="s">
        <v>239</v>
      </c>
      <c r="U41">
        <v>2285.9899999999998</v>
      </c>
      <c r="V41" t="s">
        <v>240</v>
      </c>
      <c r="W41">
        <v>2163.13</v>
      </c>
      <c r="X41" s="157">
        <v>18710.939999999999</v>
      </c>
      <c r="Y41">
        <v>0.19</v>
      </c>
      <c r="Z41">
        <v>120.72</v>
      </c>
    </row>
    <row r="42" spans="1:26" ht="21" x14ac:dyDescent="0.5">
      <c r="A42" s="59" t="s">
        <v>10</v>
      </c>
      <c r="B42" s="59">
        <v>70</v>
      </c>
      <c r="C42" s="102">
        <v>74</v>
      </c>
      <c r="D42" s="103">
        <v>176</v>
      </c>
      <c r="E42">
        <v>3.08</v>
      </c>
      <c r="F42">
        <v>38.31</v>
      </c>
      <c r="G42" s="165">
        <v>176</v>
      </c>
      <c r="H42">
        <v>21.01</v>
      </c>
      <c r="I42">
        <v>25.91</v>
      </c>
      <c r="J42">
        <v>4613.53</v>
      </c>
      <c r="K42" t="s">
        <v>241</v>
      </c>
      <c r="L42">
        <v>1.39</v>
      </c>
      <c r="M42">
        <v>12.35</v>
      </c>
      <c r="N42">
        <v>116.16</v>
      </c>
      <c r="O42">
        <v>2496.31</v>
      </c>
      <c r="P42">
        <v>735.84</v>
      </c>
      <c r="Q42">
        <v>356.85</v>
      </c>
      <c r="R42">
        <v>2.67</v>
      </c>
      <c r="S42">
        <v>416.65</v>
      </c>
      <c r="T42" t="s">
        <v>242</v>
      </c>
      <c r="U42">
        <v>1678.3</v>
      </c>
      <c r="V42" t="s">
        <v>243</v>
      </c>
      <c r="W42">
        <v>2126.62</v>
      </c>
      <c r="X42" s="157">
        <v>59753.59</v>
      </c>
      <c r="Y42" t="s">
        <v>244</v>
      </c>
      <c r="Z42">
        <v>91.46</v>
      </c>
    </row>
    <row r="43" spans="1:26" ht="21" x14ac:dyDescent="0.5">
      <c r="A43" s="59" t="s">
        <v>11</v>
      </c>
      <c r="B43" s="59">
        <v>70</v>
      </c>
      <c r="C43" s="102">
        <v>75</v>
      </c>
      <c r="D43" s="103">
        <v>177</v>
      </c>
      <c r="E43">
        <v>3.17</v>
      </c>
      <c r="F43">
        <v>42.77</v>
      </c>
      <c r="G43" s="165">
        <v>177</v>
      </c>
      <c r="H43">
        <v>17.809999999999999</v>
      </c>
      <c r="I43">
        <v>16.489999999999998</v>
      </c>
      <c r="J43">
        <v>4990.12</v>
      </c>
      <c r="K43" t="s">
        <v>245</v>
      </c>
      <c r="L43">
        <v>2.5099999999999998</v>
      </c>
      <c r="M43">
        <v>18.04</v>
      </c>
      <c r="N43">
        <v>85.77</v>
      </c>
      <c r="O43">
        <v>1937.52</v>
      </c>
      <c r="P43">
        <v>877</v>
      </c>
      <c r="Q43">
        <v>374.79</v>
      </c>
      <c r="R43">
        <v>9.35</v>
      </c>
      <c r="S43">
        <v>362.72</v>
      </c>
      <c r="T43" t="s">
        <v>246</v>
      </c>
      <c r="U43">
        <v>1792.75</v>
      </c>
      <c r="V43" t="s">
        <v>247</v>
      </c>
      <c r="W43">
        <v>2160.59</v>
      </c>
      <c r="X43" s="157">
        <v>25394.19</v>
      </c>
      <c r="Y43" t="s">
        <v>244</v>
      </c>
      <c r="Z43">
        <v>104.07</v>
      </c>
    </row>
    <row r="44" spans="1:26" ht="21" x14ac:dyDescent="0.5">
      <c r="A44" s="56" t="s">
        <v>20</v>
      </c>
      <c r="B44" s="56">
        <v>70</v>
      </c>
      <c r="C44" s="111">
        <v>76</v>
      </c>
      <c r="D44" s="112">
        <v>178</v>
      </c>
      <c r="E44">
        <v>2.62</v>
      </c>
      <c r="F44">
        <v>41.46</v>
      </c>
      <c r="G44" s="165">
        <v>178</v>
      </c>
      <c r="H44">
        <v>102.1</v>
      </c>
      <c r="I44">
        <v>12.56</v>
      </c>
      <c r="J44">
        <v>27266.73</v>
      </c>
      <c r="K44" t="s">
        <v>224</v>
      </c>
      <c r="L44">
        <v>6.94</v>
      </c>
      <c r="M44">
        <v>24.98</v>
      </c>
      <c r="N44" s="154" t="s">
        <v>248</v>
      </c>
      <c r="O44">
        <v>2652.64</v>
      </c>
      <c r="P44">
        <v>1164.8900000000001</v>
      </c>
      <c r="Q44" s="154" t="s">
        <v>249</v>
      </c>
      <c r="R44" t="s">
        <v>250</v>
      </c>
      <c r="S44">
        <v>870.89</v>
      </c>
      <c r="T44" t="s">
        <v>251</v>
      </c>
      <c r="U44">
        <v>15818.73</v>
      </c>
      <c r="V44" t="s">
        <v>252</v>
      </c>
      <c r="W44">
        <v>3120.27</v>
      </c>
      <c r="X44">
        <v>1868.29</v>
      </c>
      <c r="Y44">
        <v>0.14000000000000001</v>
      </c>
      <c r="Z44">
        <v>100.41</v>
      </c>
    </row>
    <row r="45" spans="1:26" ht="21" x14ac:dyDescent="0.5">
      <c r="A45" s="56" t="s">
        <v>21</v>
      </c>
      <c r="B45" s="56">
        <v>70</v>
      </c>
      <c r="C45" s="111">
        <v>77</v>
      </c>
      <c r="D45" s="112">
        <v>179</v>
      </c>
      <c r="E45">
        <v>2.9</v>
      </c>
      <c r="F45">
        <v>42.05</v>
      </c>
      <c r="G45" s="165">
        <v>179</v>
      </c>
      <c r="H45">
        <v>186.45</v>
      </c>
      <c r="I45">
        <v>13.67</v>
      </c>
      <c r="J45">
        <v>12934.67</v>
      </c>
      <c r="K45" t="s">
        <v>253</v>
      </c>
      <c r="L45">
        <v>6.32</v>
      </c>
      <c r="M45">
        <v>121.55</v>
      </c>
      <c r="N45">
        <v>3269.27</v>
      </c>
      <c r="O45">
        <v>3213.28</v>
      </c>
      <c r="P45">
        <v>812.04</v>
      </c>
      <c r="Q45" s="154" t="s">
        <v>254</v>
      </c>
      <c r="R45">
        <v>1.99</v>
      </c>
      <c r="S45">
        <v>939.5</v>
      </c>
      <c r="T45" t="s">
        <v>255</v>
      </c>
      <c r="U45">
        <v>9670.2199999999993</v>
      </c>
      <c r="V45" t="s">
        <v>256</v>
      </c>
      <c r="W45">
        <v>2967.08</v>
      </c>
      <c r="X45">
        <v>10402.370000000001</v>
      </c>
      <c r="Y45">
        <v>0.14000000000000001</v>
      </c>
      <c r="Z45">
        <v>97.5</v>
      </c>
    </row>
    <row r="46" spans="1:26" ht="21" x14ac:dyDescent="0.5">
      <c r="A46" s="56" t="s">
        <v>22</v>
      </c>
      <c r="B46" s="56">
        <v>70</v>
      </c>
      <c r="C46" s="111">
        <v>78</v>
      </c>
      <c r="D46" s="112">
        <v>180</v>
      </c>
      <c r="E46">
        <v>2.61</v>
      </c>
      <c r="F46">
        <v>38.35</v>
      </c>
      <c r="G46" s="165">
        <v>180</v>
      </c>
      <c r="H46">
        <v>76.42</v>
      </c>
      <c r="I46">
        <v>15.31</v>
      </c>
      <c r="J46">
        <v>36582.019999999997</v>
      </c>
      <c r="K46" t="s">
        <v>108</v>
      </c>
      <c r="L46">
        <v>1.47</v>
      </c>
      <c r="M46">
        <v>91.73</v>
      </c>
      <c r="N46">
        <v>1661.83</v>
      </c>
      <c r="O46">
        <v>2633.99</v>
      </c>
      <c r="P46">
        <v>1346.41</v>
      </c>
      <c r="Q46" s="154" t="s">
        <v>257</v>
      </c>
      <c r="R46">
        <v>0.59</v>
      </c>
      <c r="S46">
        <v>1094.3399999999999</v>
      </c>
      <c r="T46" t="s">
        <v>258</v>
      </c>
      <c r="U46">
        <v>20135.439999999999</v>
      </c>
      <c r="V46" t="s">
        <v>259</v>
      </c>
      <c r="W46">
        <v>3113.14</v>
      </c>
      <c r="X46">
        <v>3039.1</v>
      </c>
      <c r="Y46" t="s">
        <v>260</v>
      </c>
      <c r="Z46">
        <v>113.5</v>
      </c>
    </row>
    <row r="47" spans="1:26" ht="21" x14ac:dyDescent="0.5">
      <c r="A47" s="87" t="s">
        <v>33</v>
      </c>
      <c r="B47" s="87">
        <v>70</v>
      </c>
      <c r="C47" s="114">
        <v>79</v>
      </c>
      <c r="D47" s="115">
        <v>181</v>
      </c>
      <c r="E47">
        <v>2.29</v>
      </c>
      <c r="F47">
        <v>44.98</v>
      </c>
      <c r="G47" s="165">
        <v>181</v>
      </c>
      <c r="H47">
        <v>12.02</v>
      </c>
      <c r="I47">
        <v>9.7100000000000009</v>
      </c>
      <c r="J47">
        <v>1023.06</v>
      </c>
      <c r="K47" t="s">
        <v>261</v>
      </c>
      <c r="L47">
        <v>7.36</v>
      </c>
      <c r="M47">
        <v>13.47</v>
      </c>
      <c r="N47">
        <v>101.11</v>
      </c>
      <c r="O47">
        <v>594.13</v>
      </c>
      <c r="P47">
        <v>279.99</v>
      </c>
      <c r="Q47">
        <v>70.290000000000006</v>
      </c>
      <c r="R47" t="s">
        <v>262</v>
      </c>
      <c r="S47">
        <v>316.58</v>
      </c>
      <c r="T47" t="s">
        <v>263</v>
      </c>
      <c r="U47">
        <v>459.19</v>
      </c>
      <c r="V47" t="s">
        <v>264</v>
      </c>
      <c r="W47">
        <v>1356.7</v>
      </c>
      <c r="X47">
        <v>8726.98</v>
      </c>
      <c r="Y47" t="s">
        <v>265</v>
      </c>
      <c r="Z47">
        <v>75.790000000000006</v>
      </c>
    </row>
    <row r="48" spans="1:26" ht="21" x14ac:dyDescent="0.5">
      <c r="A48" s="87" t="s">
        <v>34</v>
      </c>
      <c r="B48" s="87">
        <v>70</v>
      </c>
      <c r="C48" s="114">
        <v>80</v>
      </c>
      <c r="D48" s="115">
        <v>182</v>
      </c>
      <c r="E48">
        <v>1.95</v>
      </c>
      <c r="F48">
        <v>43.35</v>
      </c>
      <c r="G48" s="165">
        <v>182</v>
      </c>
      <c r="H48">
        <v>11.3</v>
      </c>
      <c r="I48">
        <v>10.220000000000001</v>
      </c>
      <c r="J48">
        <v>594.08000000000004</v>
      </c>
      <c r="K48" t="s">
        <v>266</v>
      </c>
      <c r="L48">
        <v>9.86</v>
      </c>
      <c r="M48">
        <v>18.29</v>
      </c>
      <c r="N48">
        <v>134.77000000000001</v>
      </c>
      <c r="O48">
        <v>631.1</v>
      </c>
      <c r="P48">
        <v>240.65</v>
      </c>
      <c r="Q48">
        <v>47.51</v>
      </c>
      <c r="R48" t="s">
        <v>267</v>
      </c>
      <c r="S48">
        <v>353.39</v>
      </c>
      <c r="T48" t="s">
        <v>268</v>
      </c>
      <c r="U48">
        <v>400.71</v>
      </c>
      <c r="V48" t="s">
        <v>269</v>
      </c>
      <c r="W48">
        <v>1366.22</v>
      </c>
      <c r="X48" s="157">
        <v>19430.78</v>
      </c>
      <c r="Y48">
        <v>0.04</v>
      </c>
      <c r="Z48">
        <v>73.42</v>
      </c>
    </row>
    <row r="49" spans="1:26" ht="21.5" thickBot="1" x14ac:dyDescent="0.55000000000000004">
      <c r="A49" s="88" t="s">
        <v>35</v>
      </c>
      <c r="B49" s="88">
        <v>70</v>
      </c>
      <c r="C49" s="117">
        <v>81</v>
      </c>
      <c r="D49" s="118">
        <v>183</v>
      </c>
      <c r="E49">
        <v>2.09</v>
      </c>
      <c r="F49">
        <v>44.09</v>
      </c>
      <c r="G49" s="165">
        <v>183</v>
      </c>
      <c r="H49">
        <v>9.91</v>
      </c>
      <c r="I49">
        <v>10.050000000000001</v>
      </c>
      <c r="J49">
        <v>1098.44</v>
      </c>
      <c r="K49" t="s">
        <v>270</v>
      </c>
      <c r="L49">
        <v>7.2</v>
      </c>
      <c r="M49">
        <v>12.66</v>
      </c>
      <c r="N49">
        <v>96.66</v>
      </c>
      <c r="O49">
        <v>638.03</v>
      </c>
      <c r="P49">
        <v>296.74</v>
      </c>
      <c r="Q49">
        <v>88.9</v>
      </c>
      <c r="R49" t="s">
        <v>271</v>
      </c>
      <c r="S49">
        <v>300.02999999999997</v>
      </c>
      <c r="T49" t="s">
        <v>272</v>
      </c>
      <c r="U49">
        <v>530.30999999999995</v>
      </c>
      <c r="V49" t="s">
        <v>273</v>
      </c>
      <c r="W49">
        <v>1102.3699999999999</v>
      </c>
      <c r="X49">
        <v>9342.14</v>
      </c>
      <c r="Y49">
        <v>0.23</v>
      </c>
      <c r="Z49">
        <v>67.14</v>
      </c>
    </row>
    <row r="50" spans="1:26" ht="21" x14ac:dyDescent="0.5">
      <c r="A50" s="51" t="s">
        <v>6</v>
      </c>
      <c r="B50" s="51">
        <v>80</v>
      </c>
      <c r="C50" s="108">
        <v>82</v>
      </c>
      <c r="D50" s="109">
        <v>184</v>
      </c>
      <c r="E50">
        <v>1.1299999999999999</v>
      </c>
      <c r="F50">
        <v>45.16</v>
      </c>
      <c r="G50" s="165">
        <v>184</v>
      </c>
      <c r="H50">
        <v>14.91</v>
      </c>
      <c r="I50">
        <v>8.26</v>
      </c>
      <c r="J50">
        <v>1221.06</v>
      </c>
      <c r="K50" t="s">
        <v>147</v>
      </c>
      <c r="L50">
        <v>7.23</v>
      </c>
      <c r="M50">
        <v>19.690000000000001</v>
      </c>
      <c r="N50">
        <v>67.42</v>
      </c>
      <c r="O50">
        <v>2241.59</v>
      </c>
      <c r="P50">
        <v>150.62</v>
      </c>
      <c r="Q50">
        <v>43.32</v>
      </c>
      <c r="R50" t="s">
        <v>274</v>
      </c>
      <c r="S50">
        <v>332.34</v>
      </c>
      <c r="T50" t="s">
        <v>275</v>
      </c>
      <c r="U50">
        <v>188.24</v>
      </c>
      <c r="V50" t="s">
        <v>276</v>
      </c>
      <c r="W50">
        <v>610.04</v>
      </c>
      <c r="X50">
        <v>6712.39</v>
      </c>
      <c r="Y50">
        <v>0.23</v>
      </c>
      <c r="Z50">
        <v>51.54</v>
      </c>
    </row>
    <row r="51" spans="1:26" ht="21" x14ac:dyDescent="0.5">
      <c r="A51" s="53" t="s">
        <v>7</v>
      </c>
      <c r="B51" s="53">
        <v>80</v>
      </c>
      <c r="C51" s="99">
        <v>83</v>
      </c>
      <c r="D51" s="100">
        <v>185</v>
      </c>
      <c r="E51">
        <v>0.98</v>
      </c>
      <c r="F51">
        <v>43.55</v>
      </c>
      <c r="G51" s="165">
        <v>185</v>
      </c>
      <c r="H51">
        <v>13.29</v>
      </c>
      <c r="I51">
        <v>8.8000000000000007</v>
      </c>
      <c r="J51">
        <v>1552.51</v>
      </c>
      <c r="K51" t="s">
        <v>277</v>
      </c>
      <c r="L51">
        <v>11.61</v>
      </c>
      <c r="M51">
        <v>7.74</v>
      </c>
      <c r="N51">
        <v>83.95</v>
      </c>
      <c r="O51">
        <v>2654.72</v>
      </c>
      <c r="P51">
        <v>76.45</v>
      </c>
      <c r="Q51">
        <v>57.48</v>
      </c>
      <c r="R51" t="s">
        <v>135</v>
      </c>
      <c r="S51">
        <v>419.63</v>
      </c>
      <c r="T51" t="s">
        <v>278</v>
      </c>
      <c r="U51">
        <v>205.76</v>
      </c>
      <c r="V51" t="s">
        <v>279</v>
      </c>
      <c r="W51">
        <v>579.38</v>
      </c>
      <c r="X51" s="157">
        <v>22190.63</v>
      </c>
      <c r="Y51" t="s">
        <v>102</v>
      </c>
      <c r="Z51">
        <v>38.75</v>
      </c>
    </row>
    <row r="52" spans="1:26" ht="21" x14ac:dyDescent="0.5">
      <c r="A52" s="53" t="s">
        <v>8</v>
      </c>
      <c r="B52" s="53">
        <v>80</v>
      </c>
      <c r="C52" s="99">
        <v>84</v>
      </c>
      <c r="D52" s="100">
        <v>186</v>
      </c>
      <c r="E52">
        <v>1.06</v>
      </c>
      <c r="F52">
        <v>44.2</v>
      </c>
      <c r="G52" s="165">
        <v>186</v>
      </c>
      <c r="H52">
        <v>11.97</v>
      </c>
      <c r="I52">
        <v>8.91</v>
      </c>
      <c r="J52">
        <v>1654.85</v>
      </c>
      <c r="K52" t="s">
        <v>280</v>
      </c>
      <c r="L52">
        <v>8.67</v>
      </c>
      <c r="M52">
        <v>18.09</v>
      </c>
      <c r="N52">
        <v>72.81</v>
      </c>
      <c r="O52">
        <v>2489.79</v>
      </c>
      <c r="P52">
        <v>176.57</v>
      </c>
      <c r="Q52">
        <v>76.58</v>
      </c>
      <c r="R52" t="s">
        <v>281</v>
      </c>
      <c r="S52">
        <v>376.56</v>
      </c>
      <c r="T52" t="s">
        <v>282</v>
      </c>
      <c r="U52">
        <v>335.31</v>
      </c>
      <c r="V52" t="s">
        <v>283</v>
      </c>
      <c r="W52">
        <v>666.63</v>
      </c>
      <c r="X52">
        <v>12301.49</v>
      </c>
      <c r="Y52">
        <v>0.18</v>
      </c>
      <c r="Z52">
        <v>76.53</v>
      </c>
    </row>
    <row r="53" spans="1:26" ht="21" x14ac:dyDescent="0.5">
      <c r="A53" s="59" t="s">
        <v>9</v>
      </c>
      <c r="B53" s="59">
        <v>80</v>
      </c>
      <c r="C53" s="102">
        <v>85</v>
      </c>
      <c r="D53" s="103">
        <v>187</v>
      </c>
      <c r="E53">
        <v>2.0499999999999998</v>
      </c>
      <c r="F53">
        <v>41.55</v>
      </c>
      <c r="G53" s="165">
        <v>187</v>
      </c>
      <c r="H53">
        <v>30.02</v>
      </c>
      <c r="I53">
        <v>23.48</v>
      </c>
      <c r="J53">
        <v>7708.52</v>
      </c>
      <c r="K53" t="s">
        <v>114</v>
      </c>
      <c r="L53">
        <v>7.54</v>
      </c>
      <c r="M53">
        <v>23.04</v>
      </c>
      <c r="N53">
        <v>178.84</v>
      </c>
      <c r="O53">
        <v>3351.35</v>
      </c>
      <c r="P53">
        <v>1319.34</v>
      </c>
      <c r="Q53">
        <v>626.44000000000005</v>
      </c>
      <c r="R53">
        <v>8.4</v>
      </c>
      <c r="S53">
        <v>497.5</v>
      </c>
      <c r="T53" t="s">
        <v>284</v>
      </c>
      <c r="U53">
        <v>3564.39</v>
      </c>
      <c r="V53" t="s">
        <v>285</v>
      </c>
      <c r="W53">
        <v>1500.28</v>
      </c>
      <c r="X53" s="157">
        <v>25118.66</v>
      </c>
      <c r="Y53">
        <v>0.2</v>
      </c>
      <c r="Z53">
        <v>110.18</v>
      </c>
    </row>
    <row r="54" spans="1:26" ht="21" x14ac:dyDescent="0.5">
      <c r="A54" s="59" t="s">
        <v>10</v>
      </c>
      <c r="B54" s="59">
        <v>80</v>
      </c>
      <c r="C54" s="102">
        <v>86</v>
      </c>
      <c r="D54" s="103">
        <v>188</v>
      </c>
      <c r="E54">
        <v>2.34</v>
      </c>
      <c r="F54">
        <v>36.520000000000003</v>
      </c>
      <c r="G54" s="165">
        <v>188</v>
      </c>
      <c r="H54">
        <v>22.36</v>
      </c>
      <c r="I54">
        <v>30.54</v>
      </c>
      <c r="J54">
        <v>5594.77</v>
      </c>
      <c r="K54" t="s">
        <v>286</v>
      </c>
      <c r="L54">
        <v>9.91</v>
      </c>
      <c r="M54">
        <v>14.38</v>
      </c>
      <c r="N54">
        <v>152.34</v>
      </c>
      <c r="O54">
        <v>3378.71</v>
      </c>
      <c r="P54">
        <v>925.84</v>
      </c>
      <c r="Q54">
        <v>476</v>
      </c>
      <c r="R54">
        <v>4.59</v>
      </c>
      <c r="S54">
        <v>549.83000000000004</v>
      </c>
      <c r="T54">
        <v>1.1200000000000001</v>
      </c>
      <c r="U54">
        <v>2475.23</v>
      </c>
      <c r="V54" t="s">
        <v>287</v>
      </c>
      <c r="W54">
        <v>1583.7</v>
      </c>
      <c r="X54" s="157">
        <v>72143</v>
      </c>
      <c r="Y54">
        <v>0.17</v>
      </c>
      <c r="Z54">
        <v>76.58</v>
      </c>
    </row>
    <row r="55" spans="1:26" ht="21" x14ac:dyDescent="0.5">
      <c r="A55" s="59" t="s">
        <v>11</v>
      </c>
      <c r="B55" s="59">
        <v>80</v>
      </c>
      <c r="C55" s="102">
        <v>87</v>
      </c>
      <c r="D55" s="103">
        <v>189</v>
      </c>
      <c r="E55">
        <v>2.12</v>
      </c>
      <c r="F55">
        <v>39.950000000000003</v>
      </c>
      <c r="G55" s="165">
        <v>189</v>
      </c>
      <c r="H55">
        <v>25.32</v>
      </c>
      <c r="I55">
        <v>28.74</v>
      </c>
      <c r="J55">
        <v>7516.5</v>
      </c>
      <c r="K55" t="s">
        <v>288</v>
      </c>
      <c r="L55">
        <v>22.03</v>
      </c>
      <c r="M55">
        <v>13.43</v>
      </c>
      <c r="N55">
        <v>206.36</v>
      </c>
      <c r="O55">
        <v>2823.27</v>
      </c>
      <c r="P55">
        <v>1372.83</v>
      </c>
      <c r="Q55">
        <v>637.72</v>
      </c>
      <c r="R55">
        <v>7.98</v>
      </c>
      <c r="S55">
        <v>475.56</v>
      </c>
      <c r="T55" t="s">
        <v>288</v>
      </c>
      <c r="U55">
        <v>3046.33</v>
      </c>
      <c r="V55" t="s">
        <v>289</v>
      </c>
      <c r="W55">
        <v>1589.67</v>
      </c>
      <c r="X55" s="157">
        <v>41546.61</v>
      </c>
      <c r="Y55">
        <v>0.24</v>
      </c>
      <c r="Z55">
        <v>126.64</v>
      </c>
    </row>
    <row r="56" spans="1:26" ht="21" x14ac:dyDescent="0.5">
      <c r="A56" s="56" t="s">
        <v>20</v>
      </c>
      <c r="B56" s="56">
        <v>80</v>
      </c>
      <c r="C56" s="111">
        <v>88</v>
      </c>
      <c r="D56" s="112">
        <v>190</v>
      </c>
      <c r="E56">
        <v>2.4900000000000002</v>
      </c>
      <c r="F56">
        <v>42.25</v>
      </c>
      <c r="G56" s="165">
        <v>190</v>
      </c>
      <c r="H56">
        <v>101.32</v>
      </c>
      <c r="I56">
        <v>15.63</v>
      </c>
      <c r="J56">
        <v>18457.38</v>
      </c>
      <c r="K56" t="s">
        <v>290</v>
      </c>
      <c r="L56">
        <v>4.8899999999999997</v>
      </c>
      <c r="M56">
        <v>218.77</v>
      </c>
      <c r="N56">
        <v>2825.91</v>
      </c>
      <c r="O56">
        <v>4447.38</v>
      </c>
      <c r="P56">
        <v>1166.69</v>
      </c>
      <c r="Q56" s="154" t="s">
        <v>291</v>
      </c>
      <c r="R56">
        <v>6.42</v>
      </c>
      <c r="S56">
        <v>1169.75</v>
      </c>
      <c r="T56">
        <v>1.19</v>
      </c>
      <c r="U56">
        <v>13618.9</v>
      </c>
      <c r="V56" t="s">
        <v>292</v>
      </c>
      <c r="W56">
        <v>3195.68</v>
      </c>
      <c r="X56">
        <v>2188</v>
      </c>
      <c r="Y56">
        <v>0.18</v>
      </c>
      <c r="Z56">
        <v>155.47</v>
      </c>
    </row>
    <row r="57" spans="1:26" ht="21" x14ac:dyDescent="0.5">
      <c r="A57" s="56" t="s">
        <v>21</v>
      </c>
      <c r="B57" s="56">
        <v>80</v>
      </c>
      <c r="C57" s="111">
        <v>89</v>
      </c>
      <c r="D57" s="112">
        <v>191</v>
      </c>
      <c r="E57">
        <v>2.54</v>
      </c>
      <c r="F57">
        <v>41.09</v>
      </c>
      <c r="G57" s="165">
        <v>191</v>
      </c>
      <c r="H57">
        <v>199.11</v>
      </c>
      <c r="I57">
        <v>19.100000000000001</v>
      </c>
      <c r="J57">
        <v>22460.39</v>
      </c>
      <c r="K57" t="s">
        <v>293</v>
      </c>
      <c r="L57">
        <v>7.99</v>
      </c>
      <c r="M57">
        <v>273.69</v>
      </c>
      <c r="N57">
        <v>3258.92</v>
      </c>
      <c r="O57">
        <v>3363.84</v>
      </c>
      <c r="P57">
        <v>1454.16</v>
      </c>
      <c r="Q57" s="154" t="s">
        <v>294</v>
      </c>
      <c r="R57" t="s">
        <v>295</v>
      </c>
      <c r="S57">
        <v>1362.92</v>
      </c>
      <c r="T57">
        <v>1.1200000000000001</v>
      </c>
      <c r="U57">
        <v>15187.63</v>
      </c>
      <c r="V57" t="s">
        <v>177</v>
      </c>
      <c r="W57">
        <v>3378.04</v>
      </c>
      <c r="X57">
        <v>11385.68</v>
      </c>
      <c r="Y57">
        <v>0.15</v>
      </c>
      <c r="Z57">
        <v>122.05</v>
      </c>
    </row>
    <row r="58" spans="1:26" ht="21" x14ac:dyDescent="0.5">
      <c r="A58" s="56" t="s">
        <v>22</v>
      </c>
      <c r="B58" s="56">
        <v>80</v>
      </c>
      <c r="C58" s="111">
        <v>90</v>
      </c>
      <c r="D58" s="112">
        <v>192</v>
      </c>
      <c r="E58">
        <v>2.92</v>
      </c>
      <c r="F58">
        <v>37.35</v>
      </c>
      <c r="G58" s="165">
        <v>192</v>
      </c>
      <c r="H58">
        <v>92.66</v>
      </c>
      <c r="I58">
        <v>16.02</v>
      </c>
      <c r="J58">
        <v>37394.699999999997</v>
      </c>
      <c r="K58" t="s">
        <v>296</v>
      </c>
      <c r="L58">
        <v>3.01</v>
      </c>
      <c r="M58">
        <v>41.48</v>
      </c>
      <c r="N58">
        <v>2163.0300000000002</v>
      </c>
      <c r="O58">
        <v>2670.48</v>
      </c>
      <c r="P58">
        <v>1122.6500000000001</v>
      </c>
      <c r="Q58">
        <v>2448.88</v>
      </c>
      <c r="R58">
        <v>2.2200000000000002</v>
      </c>
      <c r="S58">
        <v>1249.49</v>
      </c>
      <c r="T58" t="s">
        <v>297</v>
      </c>
      <c r="U58">
        <v>22785.5</v>
      </c>
      <c r="V58" t="s">
        <v>298</v>
      </c>
      <c r="W58">
        <v>2960.48</v>
      </c>
      <c r="X58">
        <v>4898.38</v>
      </c>
      <c r="Y58" t="s">
        <v>128</v>
      </c>
      <c r="Z58">
        <v>119.19</v>
      </c>
    </row>
    <row r="59" spans="1:26" ht="21" x14ac:dyDescent="0.5">
      <c r="A59" s="87" t="s">
        <v>33</v>
      </c>
      <c r="B59" s="87">
        <v>80</v>
      </c>
      <c r="C59" s="114">
        <v>91</v>
      </c>
      <c r="D59" s="115">
        <v>193</v>
      </c>
      <c r="E59">
        <v>1.56</v>
      </c>
      <c r="F59">
        <v>44.87</v>
      </c>
      <c r="G59" s="165">
        <v>193</v>
      </c>
      <c r="H59">
        <v>15.24</v>
      </c>
      <c r="I59">
        <v>10.58</v>
      </c>
      <c r="J59">
        <v>1225.8699999999999</v>
      </c>
      <c r="K59" t="s">
        <v>299</v>
      </c>
      <c r="L59">
        <v>13.42</v>
      </c>
      <c r="M59">
        <v>7.72</v>
      </c>
      <c r="N59">
        <v>160.36000000000001</v>
      </c>
      <c r="O59">
        <v>792.93</v>
      </c>
      <c r="P59">
        <v>183.41</v>
      </c>
      <c r="Q59">
        <v>96.95</v>
      </c>
      <c r="R59" t="s">
        <v>277</v>
      </c>
      <c r="S59">
        <v>426.44</v>
      </c>
      <c r="T59" t="s">
        <v>300</v>
      </c>
      <c r="U59">
        <v>485.49</v>
      </c>
      <c r="V59" t="s">
        <v>301</v>
      </c>
      <c r="W59">
        <v>896.53</v>
      </c>
      <c r="X59">
        <v>8273.4599999999991</v>
      </c>
      <c r="Y59" t="s">
        <v>302</v>
      </c>
      <c r="Z59">
        <v>47.53</v>
      </c>
    </row>
    <row r="60" spans="1:26" ht="21" x14ac:dyDescent="0.5">
      <c r="A60" s="87" t="s">
        <v>34</v>
      </c>
      <c r="B60" s="87">
        <v>80</v>
      </c>
      <c r="C60" s="114">
        <v>92</v>
      </c>
      <c r="D60" s="115">
        <v>194</v>
      </c>
      <c r="E60">
        <v>1.21</v>
      </c>
      <c r="F60">
        <v>42.58</v>
      </c>
      <c r="G60" s="165">
        <v>194</v>
      </c>
      <c r="H60">
        <v>13.77</v>
      </c>
      <c r="I60">
        <v>14.1</v>
      </c>
      <c r="J60">
        <v>694.13</v>
      </c>
      <c r="K60" t="s">
        <v>197</v>
      </c>
      <c r="L60">
        <v>15.34</v>
      </c>
      <c r="M60">
        <v>5.7</v>
      </c>
      <c r="N60">
        <v>130.66999999999999</v>
      </c>
      <c r="O60">
        <v>959.28</v>
      </c>
      <c r="P60">
        <v>92.15</v>
      </c>
      <c r="Q60">
        <v>46.72</v>
      </c>
      <c r="R60">
        <v>0.77</v>
      </c>
      <c r="S60">
        <v>399.3</v>
      </c>
      <c r="T60" t="s">
        <v>303</v>
      </c>
      <c r="U60">
        <v>174.12</v>
      </c>
      <c r="V60" t="s">
        <v>304</v>
      </c>
      <c r="W60">
        <v>661.66</v>
      </c>
      <c r="X60" s="157">
        <v>30579.72</v>
      </c>
      <c r="Y60">
        <v>0.15</v>
      </c>
      <c r="Z60">
        <v>27.44</v>
      </c>
    </row>
    <row r="61" spans="1:26" ht="21.5" thickBot="1" x14ac:dyDescent="0.55000000000000004">
      <c r="A61" s="88" t="s">
        <v>35</v>
      </c>
      <c r="B61" s="88">
        <v>80</v>
      </c>
      <c r="C61" s="117">
        <v>93</v>
      </c>
      <c r="D61" s="118">
        <v>195</v>
      </c>
      <c r="E61">
        <v>2.0499999999999998</v>
      </c>
      <c r="F61">
        <v>43.91</v>
      </c>
      <c r="G61" s="165">
        <v>195</v>
      </c>
      <c r="H61">
        <v>3.06</v>
      </c>
      <c r="I61">
        <v>0.83</v>
      </c>
      <c r="J61" t="s">
        <v>305</v>
      </c>
      <c r="K61" t="s">
        <v>141</v>
      </c>
      <c r="L61" t="s">
        <v>131</v>
      </c>
      <c r="M61" t="s">
        <v>306</v>
      </c>
      <c r="N61" t="s">
        <v>307</v>
      </c>
      <c r="O61" t="s">
        <v>308</v>
      </c>
      <c r="P61" t="s">
        <v>309</v>
      </c>
      <c r="Q61" t="s">
        <v>272</v>
      </c>
      <c r="R61" t="s">
        <v>310</v>
      </c>
      <c r="S61" t="s">
        <v>311</v>
      </c>
      <c r="T61">
        <v>0.62</v>
      </c>
      <c r="U61" t="s">
        <v>312</v>
      </c>
      <c r="V61" t="s">
        <v>313</v>
      </c>
      <c r="W61" t="s">
        <v>314</v>
      </c>
      <c r="X61" t="s">
        <v>315</v>
      </c>
      <c r="Y61">
        <v>0.18</v>
      </c>
      <c r="Z61" t="s">
        <v>316</v>
      </c>
    </row>
    <row r="62" spans="1:26" ht="21.5" thickBot="1" x14ac:dyDescent="0.55000000000000004">
      <c r="A62" s="89" t="s">
        <v>6</v>
      </c>
      <c r="B62" s="89">
        <v>90</v>
      </c>
      <c r="C62" s="120">
        <v>94</v>
      </c>
      <c r="D62" s="121">
        <v>196</v>
      </c>
      <c r="E62">
        <v>1</v>
      </c>
      <c r="F62">
        <v>44.96</v>
      </c>
      <c r="G62" s="165">
        <v>196</v>
      </c>
      <c r="H62">
        <v>3.82</v>
      </c>
      <c r="I62">
        <v>0.99</v>
      </c>
      <c r="J62" t="s">
        <v>317</v>
      </c>
      <c r="K62" t="s">
        <v>318</v>
      </c>
      <c r="L62" t="s">
        <v>280</v>
      </c>
      <c r="M62" t="s">
        <v>319</v>
      </c>
      <c r="N62" t="s">
        <v>320</v>
      </c>
      <c r="O62" t="s">
        <v>321</v>
      </c>
      <c r="P62" t="s">
        <v>203</v>
      </c>
      <c r="Q62" t="s">
        <v>322</v>
      </c>
      <c r="R62" t="s">
        <v>323</v>
      </c>
      <c r="S62" t="s">
        <v>324</v>
      </c>
      <c r="T62" t="s">
        <v>325</v>
      </c>
      <c r="U62" t="s">
        <v>326</v>
      </c>
      <c r="V62" t="s">
        <v>327</v>
      </c>
      <c r="W62" t="s">
        <v>328</v>
      </c>
      <c r="X62" t="s">
        <v>329</v>
      </c>
      <c r="Y62">
        <v>0.34</v>
      </c>
      <c r="Z62" t="s">
        <v>330</v>
      </c>
    </row>
    <row r="63" spans="1:26" ht="21" x14ac:dyDescent="0.5">
      <c r="A63" s="89" t="s">
        <v>51</v>
      </c>
      <c r="B63" s="90">
        <v>90</v>
      </c>
      <c r="C63" s="120">
        <v>94.1</v>
      </c>
      <c r="D63" s="121">
        <v>197</v>
      </c>
      <c r="E63">
        <v>0.85</v>
      </c>
      <c r="F63">
        <v>45.73</v>
      </c>
      <c r="G63" s="165">
        <v>197</v>
      </c>
      <c r="H63">
        <v>7.28</v>
      </c>
      <c r="I63">
        <v>0.67</v>
      </c>
      <c r="J63" t="s">
        <v>331</v>
      </c>
      <c r="K63" t="s">
        <v>332</v>
      </c>
      <c r="L63" t="s">
        <v>333</v>
      </c>
      <c r="M63" t="s">
        <v>334</v>
      </c>
      <c r="N63" t="s">
        <v>335</v>
      </c>
      <c r="O63" t="s">
        <v>336</v>
      </c>
      <c r="P63" t="s">
        <v>337</v>
      </c>
      <c r="Q63" t="s">
        <v>338</v>
      </c>
      <c r="R63" t="s">
        <v>199</v>
      </c>
      <c r="S63" t="s">
        <v>339</v>
      </c>
      <c r="T63">
        <v>1.5</v>
      </c>
      <c r="U63" t="s">
        <v>340</v>
      </c>
      <c r="V63" t="s">
        <v>341</v>
      </c>
      <c r="W63" t="s">
        <v>342</v>
      </c>
      <c r="X63" t="s">
        <v>343</v>
      </c>
      <c r="Y63">
        <v>0.19</v>
      </c>
      <c r="Z63" t="s">
        <v>344</v>
      </c>
    </row>
    <row r="64" spans="1:26" ht="21" x14ac:dyDescent="0.5">
      <c r="A64" s="90" t="s">
        <v>7</v>
      </c>
      <c r="B64" s="90">
        <v>90</v>
      </c>
      <c r="C64" s="99">
        <v>95</v>
      </c>
      <c r="D64" s="100">
        <v>198</v>
      </c>
      <c r="E64">
        <v>0.92</v>
      </c>
      <c r="F64">
        <v>41.64</v>
      </c>
      <c r="G64" s="165">
        <v>198</v>
      </c>
      <c r="H64">
        <v>6.21</v>
      </c>
      <c r="I64">
        <v>0.9</v>
      </c>
      <c r="J64" t="s">
        <v>345</v>
      </c>
      <c r="K64" t="s">
        <v>346</v>
      </c>
      <c r="L64" t="s">
        <v>347</v>
      </c>
      <c r="M64" t="s">
        <v>348</v>
      </c>
      <c r="N64" t="s">
        <v>349</v>
      </c>
      <c r="O64" t="s">
        <v>350</v>
      </c>
      <c r="P64" t="s">
        <v>351</v>
      </c>
      <c r="Q64" t="s">
        <v>199</v>
      </c>
      <c r="R64" t="s">
        <v>352</v>
      </c>
      <c r="S64" t="s">
        <v>186</v>
      </c>
      <c r="T64" t="s">
        <v>353</v>
      </c>
      <c r="U64" t="s">
        <v>354</v>
      </c>
      <c r="V64" t="s">
        <v>355</v>
      </c>
      <c r="W64" t="s">
        <v>356</v>
      </c>
      <c r="X64" t="s">
        <v>357</v>
      </c>
      <c r="Y64">
        <v>0.34</v>
      </c>
      <c r="Z64" t="s">
        <v>311</v>
      </c>
    </row>
    <row r="65" spans="1:26" ht="21" x14ac:dyDescent="0.5">
      <c r="A65" s="90" t="s">
        <v>52</v>
      </c>
      <c r="B65" s="90">
        <v>90</v>
      </c>
      <c r="C65" s="99">
        <v>95.1</v>
      </c>
      <c r="D65" s="100">
        <v>199</v>
      </c>
      <c r="E65">
        <v>0.91</v>
      </c>
      <c r="F65">
        <v>44.53</v>
      </c>
      <c r="G65" s="165">
        <v>199</v>
      </c>
      <c r="H65">
        <v>5.0999999999999996</v>
      </c>
      <c r="I65">
        <v>0.67</v>
      </c>
      <c r="J65">
        <v>34.270000000000003</v>
      </c>
      <c r="K65" t="s">
        <v>358</v>
      </c>
      <c r="L65" t="s">
        <v>359</v>
      </c>
      <c r="M65" t="s">
        <v>360</v>
      </c>
      <c r="N65" t="s">
        <v>361</v>
      </c>
      <c r="O65" t="s">
        <v>362</v>
      </c>
      <c r="P65" t="s">
        <v>363</v>
      </c>
      <c r="Q65" t="s">
        <v>364</v>
      </c>
      <c r="R65" t="s">
        <v>346</v>
      </c>
      <c r="S65" t="s">
        <v>365</v>
      </c>
      <c r="T65" t="s">
        <v>366</v>
      </c>
      <c r="U65" t="s">
        <v>367</v>
      </c>
      <c r="V65" t="s">
        <v>368</v>
      </c>
      <c r="W65" t="s">
        <v>369</v>
      </c>
      <c r="X65" t="s">
        <v>370</v>
      </c>
      <c r="Y65" t="s">
        <v>371</v>
      </c>
      <c r="Z65" t="s">
        <v>372</v>
      </c>
    </row>
    <row r="66" spans="1:26" ht="21" x14ac:dyDescent="0.5">
      <c r="A66" s="90" t="s">
        <v>8</v>
      </c>
      <c r="B66" s="90">
        <v>90</v>
      </c>
      <c r="C66" s="99">
        <v>96</v>
      </c>
      <c r="D66" s="100">
        <v>200</v>
      </c>
      <c r="E66">
        <v>0.99</v>
      </c>
      <c r="F66">
        <v>43.74</v>
      </c>
      <c r="G66" s="165">
        <v>200</v>
      </c>
      <c r="H66">
        <v>15.38</v>
      </c>
      <c r="I66">
        <v>14.07</v>
      </c>
      <c r="J66">
        <v>1106.94</v>
      </c>
      <c r="K66" t="s">
        <v>373</v>
      </c>
      <c r="L66">
        <v>21.54</v>
      </c>
      <c r="M66">
        <v>17.54</v>
      </c>
      <c r="N66">
        <v>208.18</v>
      </c>
      <c r="O66">
        <v>1143.6400000000001</v>
      </c>
      <c r="P66">
        <v>267.45</v>
      </c>
      <c r="Q66">
        <v>71.55</v>
      </c>
      <c r="R66" t="s">
        <v>373</v>
      </c>
      <c r="S66">
        <v>593.66</v>
      </c>
      <c r="T66" t="s">
        <v>129</v>
      </c>
      <c r="U66">
        <v>291.10000000000002</v>
      </c>
      <c r="V66" t="s">
        <v>374</v>
      </c>
      <c r="W66">
        <v>1453.09</v>
      </c>
      <c r="X66">
        <v>17303.7</v>
      </c>
      <c r="Y66" t="s">
        <v>111</v>
      </c>
      <c r="Z66">
        <v>74.14</v>
      </c>
    </row>
    <row r="67" spans="1:26" ht="21" x14ac:dyDescent="0.5">
      <c r="A67" s="90" t="s">
        <v>53</v>
      </c>
      <c r="B67" s="90">
        <v>90</v>
      </c>
      <c r="C67" s="99">
        <v>96.1</v>
      </c>
      <c r="D67" s="100">
        <v>201</v>
      </c>
      <c r="E67">
        <v>0.79</v>
      </c>
      <c r="F67">
        <v>45.16</v>
      </c>
      <c r="G67" s="165">
        <v>201</v>
      </c>
      <c r="H67">
        <v>10.57</v>
      </c>
      <c r="I67">
        <v>7.36</v>
      </c>
      <c r="J67">
        <v>1130.81</v>
      </c>
      <c r="K67" t="s">
        <v>375</v>
      </c>
      <c r="L67">
        <v>7.83</v>
      </c>
      <c r="M67">
        <v>4.12</v>
      </c>
      <c r="N67">
        <v>52.79</v>
      </c>
      <c r="O67">
        <v>2023.28</v>
      </c>
      <c r="P67">
        <v>171.79</v>
      </c>
      <c r="Q67">
        <v>46.77</v>
      </c>
      <c r="R67" t="s">
        <v>274</v>
      </c>
      <c r="S67">
        <v>297.23</v>
      </c>
      <c r="T67">
        <v>0.37</v>
      </c>
      <c r="U67">
        <v>310.2</v>
      </c>
      <c r="V67" t="s">
        <v>376</v>
      </c>
      <c r="W67">
        <v>374.24</v>
      </c>
      <c r="X67">
        <v>4653.3500000000004</v>
      </c>
      <c r="Y67" t="s">
        <v>258</v>
      </c>
      <c r="Z67">
        <v>55.12</v>
      </c>
    </row>
    <row r="68" spans="1:26" ht="21" x14ac:dyDescent="0.5">
      <c r="A68" s="91" t="s">
        <v>45</v>
      </c>
      <c r="B68" s="91">
        <v>90</v>
      </c>
      <c r="C68" s="102">
        <v>97</v>
      </c>
      <c r="D68" s="103">
        <v>202</v>
      </c>
      <c r="E68">
        <v>1.69</v>
      </c>
      <c r="F68">
        <v>41.73</v>
      </c>
      <c r="G68" s="165">
        <v>202</v>
      </c>
      <c r="H68">
        <v>11.27</v>
      </c>
      <c r="I68">
        <v>8.85</v>
      </c>
      <c r="J68">
        <v>1183.2</v>
      </c>
      <c r="K68" t="s">
        <v>108</v>
      </c>
      <c r="L68">
        <v>3.59</v>
      </c>
      <c r="M68">
        <v>5.64</v>
      </c>
      <c r="N68">
        <v>24.51</v>
      </c>
      <c r="O68">
        <v>2755.12</v>
      </c>
      <c r="P68">
        <v>162.05000000000001</v>
      </c>
      <c r="Q68">
        <v>37.42</v>
      </c>
      <c r="R68" t="s">
        <v>377</v>
      </c>
      <c r="S68">
        <v>363.93</v>
      </c>
      <c r="T68">
        <v>2.17</v>
      </c>
      <c r="U68">
        <v>277.68</v>
      </c>
      <c r="V68" t="s">
        <v>378</v>
      </c>
      <c r="W68">
        <v>400.34</v>
      </c>
      <c r="X68">
        <v>2593.4</v>
      </c>
      <c r="Y68">
        <v>0.03</v>
      </c>
      <c r="Z68">
        <v>62.32</v>
      </c>
    </row>
    <row r="69" spans="1:26" ht="21" x14ac:dyDescent="0.5">
      <c r="A69" s="91" t="s">
        <v>46</v>
      </c>
      <c r="B69" s="91">
        <v>90</v>
      </c>
      <c r="C69" s="102">
        <v>97.1</v>
      </c>
      <c r="D69" s="103">
        <v>203</v>
      </c>
      <c r="E69">
        <v>1.65</v>
      </c>
      <c r="F69">
        <v>41.4</v>
      </c>
      <c r="G69" s="165">
        <v>203</v>
      </c>
      <c r="H69">
        <v>10.37</v>
      </c>
      <c r="I69">
        <v>9.42</v>
      </c>
      <c r="J69">
        <v>2187.36</v>
      </c>
      <c r="K69" t="s">
        <v>379</v>
      </c>
      <c r="L69">
        <v>10.58</v>
      </c>
      <c r="M69">
        <v>10.07</v>
      </c>
      <c r="N69">
        <v>77.260000000000005</v>
      </c>
      <c r="O69">
        <v>3896.31</v>
      </c>
      <c r="P69">
        <v>169.29</v>
      </c>
      <c r="Q69">
        <v>79.22</v>
      </c>
      <c r="R69" t="s">
        <v>380</v>
      </c>
      <c r="S69">
        <v>581.73</v>
      </c>
      <c r="T69" t="s">
        <v>381</v>
      </c>
      <c r="U69">
        <v>701.49</v>
      </c>
      <c r="V69" t="s">
        <v>382</v>
      </c>
      <c r="W69">
        <v>599.05999999999995</v>
      </c>
      <c r="X69" s="157">
        <v>19340.740000000002</v>
      </c>
      <c r="Y69" t="s">
        <v>383</v>
      </c>
      <c r="Z69">
        <v>98.9</v>
      </c>
    </row>
    <row r="70" spans="1:26" ht="21" x14ac:dyDescent="0.5">
      <c r="A70" s="91" t="s">
        <v>47</v>
      </c>
      <c r="B70" s="91">
        <v>90</v>
      </c>
      <c r="C70" s="102">
        <v>98</v>
      </c>
      <c r="D70" s="103">
        <v>204</v>
      </c>
      <c r="E70">
        <v>1.79</v>
      </c>
      <c r="F70">
        <v>35</v>
      </c>
      <c r="G70" s="165">
        <v>204</v>
      </c>
      <c r="H70">
        <v>16.940000000000001</v>
      </c>
      <c r="I70">
        <v>8.0299999999999994</v>
      </c>
      <c r="J70">
        <v>1162.82</v>
      </c>
      <c r="K70" t="s">
        <v>228</v>
      </c>
      <c r="L70">
        <v>3.79</v>
      </c>
      <c r="M70">
        <v>8.1999999999999993</v>
      </c>
      <c r="N70">
        <v>26.23</v>
      </c>
      <c r="O70">
        <v>3351.5</v>
      </c>
      <c r="P70">
        <v>69.709999999999994</v>
      </c>
      <c r="Q70">
        <v>34.880000000000003</v>
      </c>
      <c r="R70">
        <v>2.62</v>
      </c>
      <c r="S70">
        <v>459.86</v>
      </c>
      <c r="T70" t="s">
        <v>384</v>
      </c>
      <c r="U70">
        <v>274.45999999999998</v>
      </c>
      <c r="V70" t="s">
        <v>385</v>
      </c>
      <c r="W70">
        <v>426.99</v>
      </c>
      <c r="X70">
        <v>13173.1</v>
      </c>
      <c r="Y70" t="s">
        <v>386</v>
      </c>
      <c r="Z70">
        <v>66.650000000000006</v>
      </c>
    </row>
    <row r="71" spans="1:26" ht="21" x14ac:dyDescent="0.5">
      <c r="A71" s="91" t="s">
        <v>10</v>
      </c>
      <c r="B71" s="91">
        <v>90</v>
      </c>
      <c r="C71" s="102">
        <v>98.1</v>
      </c>
      <c r="D71" s="103">
        <v>205</v>
      </c>
      <c r="E71">
        <v>1.45</v>
      </c>
      <c r="F71">
        <v>34.96</v>
      </c>
      <c r="G71" s="165">
        <v>205</v>
      </c>
      <c r="H71">
        <v>16.84</v>
      </c>
      <c r="I71">
        <v>10.37</v>
      </c>
      <c r="J71">
        <v>2530.87</v>
      </c>
      <c r="K71" t="s">
        <v>387</v>
      </c>
      <c r="L71">
        <v>5.28</v>
      </c>
      <c r="M71">
        <v>11.9</v>
      </c>
      <c r="N71">
        <v>44.28</v>
      </c>
      <c r="O71">
        <v>4836.95</v>
      </c>
      <c r="P71">
        <v>497.02</v>
      </c>
      <c r="Q71">
        <v>148.93</v>
      </c>
      <c r="R71" t="s">
        <v>388</v>
      </c>
      <c r="S71">
        <v>689.9</v>
      </c>
      <c r="T71" t="s">
        <v>358</v>
      </c>
      <c r="U71">
        <v>1165.47</v>
      </c>
      <c r="V71">
        <v>8.94</v>
      </c>
      <c r="W71">
        <v>493.06</v>
      </c>
      <c r="X71">
        <v>12673.14</v>
      </c>
      <c r="Y71" t="s">
        <v>384</v>
      </c>
      <c r="Z71">
        <v>97.96</v>
      </c>
    </row>
    <row r="72" spans="1:26" ht="21" x14ac:dyDescent="0.5">
      <c r="A72" s="91" t="s">
        <v>48</v>
      </c>
      <c r="B72" s="91">
        <v>90</v>
      </c>
      <c r="C72" s="102">
        <v>99</v>
      </c>
      <c r="D72" s="103">
        <v>206</v>
      </c>
      <c r="E72">
        <v>1.72</v>
      </c>
      <c r="F72">
        <v>38.5</v>
      </c>
      <c r="G72" s="165">
        <v>206</v>
      </c>
      <c r="H72">
        <v>11.77</v>
      </c>
      <c r="I72">
        <v>8.31</v>
      </c>
      <c r="J72">
        <v>1385.53</v>
      </c>
      <c r="K72" t="s">
        <v>389</v>
      </c>
      <c r="L72">
        <v>4.03</v>
      </c>
      <c r="M72">
        <v>10.11</v>
      </c>
      <c r="N72">
        <v>26.28</v>
      </c>
      <c r="O72">
        <v>4195.55</v>
      </c>
      <c r="P72">
        <v>132.36000000000001</v>
      </c>
      <c r="Q72">
        <v>50.49</v>
      </c>
      <c r="R72">
        <v>1.1499999999999999</v>
      </c>
      <c r="S72">
        <v>606.9</v>
      </c>
      <c r="T72" t="s">
        <v>358</v>
      </c>
      <c r="U72">
        <v>337.58</v>
      </c>
      <c r="V72" t="s">
        <v>390</v>
      </c>
      <c r="W72">
        <v>452.79</v>
      </c>
      <c r="X72">
        <v>6484.08</v>
      </c>
      <c r="Y72" t="s">
        <v>281</v>
      </c>
      <c r="Z72">
        <v>59.56</v>
      </c>
    </row>
    <row r="73" spans="1:26" ht="21" x14ac:dyDescent="0.5">
      <c r="A73" s="91" t="s">
        <v>11</v>
      </c>
      <c r="B73" s="91">
        <v>90</v>
      </c>
      <c r="C73" s="102">
        <v>99.1</v>
      </c>
      <c r="D73" s="103">
        <v>207</v>
      </c>
      <c r="E73">
        <v>1.38</v>
      </c>
      <c r="F73">
        <v>38.6</v>
      </c>
      <c r="G73" s="165">
        <v>207</v>
      </c>
      <c r="H73">
        <v>38.17</v>
      </c>
      <c r="I73">
        <v>39.17</v>
      </c>
      <c r="J73">
        <v>13044.71</v>
      </c>
      <c r="K73" t="s">
        <v>391</v>
      </c>
      <c r="L73">
        <v>9.85</v>
      </c>
      <c r="M73">
        <v>10.77</v>
      </c>
      <c r="N73">
        <v>157.52000000000001</v>
      </c>
      <c r="O73">
        <v>2244</v>
      </c>
      <c r="P73">
        <v>1741.25</v>
      </c>
      <c r="Q73">
        <v>1168.58</v>
      </c>
      <c r="R73">
        <v>3.67</v>
      </c>
      <c r="S73">
        <v>463.2</v>
      </c>
      <c r="T73" t="s">
        <v>138</v>
      </c>
      <c r="U73">
        <v>3975.24</v>
      </c>
      <c r="V73" t="s">
        <v>392</v>
      </c>
      <c r="W73">
        <v>1641.26</v>
      </c>
      <c r="X73" s="157">
        <v>44838.58</v>
      </c>
      <c r="Y73" t="s">
        <v>393</v>
      </c>
      <c r="Z73">
        <v>137.83000000000001</v>
      </c>
    </row>
    <row r="74" spans="1:26" ht="21" x14ac:dyDescent="0.5">
      <c r="A74" s="92" t="s">
        <v>20</v>
      </c>
      <c r="B74" s="92">
        <v>90</v>
      </c>
      <c r="C74" s="111">
        <v>100</v>
      </c>
      <c r="D74" s="112">
        <v>208</v>
      </c>
      <c r="E74">
        <v>2.93</v>
      </c>
      <c r="F74">
        <v>42.88</v>
      </c>
      <c r="G74" s="165">
        <v>208</v>
      </c>
      <c r="H74">
        <v>34.479999999999997</v>
      </c>
      <c r="I74">
        <v>30.15</v>
      </c>
      <c r="J74">
        <v>11162.73</v>
      </c>
      <c r="K74" t="s">
        <v>394</v>
      </c>
      <c r="L74">
        <v>3.74</v>
      </c>
      <c r="M74">
        <v>11.2</v>
      </c>
      <c r="N74">
        <v>86.49</v>
      </c>
      <c r="O74">
        <v>3541.41</v>
      </c>
      <c r="P74">
        <v>2095.23</v>
      </c>
      <c r="Q74">
        <v>721.78</v>
      </c>
      <c r="R74">
        <v>4.8099999999999996</v>
      </c>
      <c r="S74">
        <v>611.97</v>
      </c>
      <c r="T74" t="s">
        <v>278</v>
      </c>
      <c r="U74">
        <v>2682.63</v>
      </c>
      <c r="V74" t="s">
        <v>395</v>
      </c>
      <c r="W74">
        <v>1170.83</v>
      </c>
      <c r="X74" s="157">
        <v>1040.74</v>
      </c>
      <c r="Y74">
        <v>0.28999999999999998</v>
      </c>
      <c r="Z74">
        <v>126.6</v>
      </c>
    </row>
    <row r="75" spans="1:26" ht="21" x14ac:dyDescent="0.5">
      <c r="A75" s="92" t="s">
        <v>21</v>
      </c>
      <c r="B75" s="92">
        <v>90</v>
      </c>
      <c r="C75" s="111">
        <v>101</v>
      </c>
      <c r="D75" s="112">
        <v>209</v>
      </c>
      <c r="E75">
        <v>2.65</v>
      </c>
      <c r="F75">
        <v>42.8</v>
      </c>
      <c r="G75" s="165">
        <v>209</v>
      </c>
      <c r="H75">
        <v>40.99</v>
      </c>
      <c r="I75">
        <v>43.32</v>
      </c>
      <c r="J75">
        <v>9588.19</v>
      </c>
      <c r="K75" t="s">
        <v>207</v>
      </c>
      <c r="L75">
        <v>1.93</v>
      </c>
      <c r="M75">
        <v>10.96</v>
      </c>
      <c r="N75">
        <v>100.39</v>
      </c>
      <c r="O75">
        <v>2772.86</v>
      </c>
      <c r="P75">
        <v>1094.74</v>
      </c>
      <c r="Q75">
        <v>621.47</v>
      </c>
      <c r="R75">
        <v>2.48</v>
      </c>
      <c r="S75">
        <v>593.99</v>
      </c>
      <c r="T75" t="s">
        <v>396</v>
      </c>
      <c r="U75">
        <v>1529.6</v>
      </c>
      <c r="V75" t="s">
        <v>397</v>
      </c>
      <c r="W75">
        <v>1293.8699999999999</v>
      </c>
      <c r="X75" s="157">
        <v>11450.23</v>
      </c>
      <c r="Y75">
        <v>0.23</v>
      </c>
      <c r="Z75">
        <v>84.44</v>
      </c>
    </row>
    <row r="76" spans="1:26" ht="21" x14ac:dyDescent="0.5">
      <c r="A76" s="92" t="s">
        <v>22</v>
      </c>
      <c r="B76" s="92">
        <v>90</v>
      </c>
      <c r="C76" s="111">
        <v>102</v>
      </c>
      <c r="D76" s="112">
        <v>210</v>
      </c>
      <c r="E76">
        <v>3.06</v>
      </c>
      <c r="F76">
        <v>40.85</v>
      </c>
      <c r="G76" s="165">
        <v>210</v>
      </c>
      <c r="H76">
        <v>30.87</v>
      </c>
      <c r="I76">
        <v>30.51</v>
      </c>
      <c r="J76">
        <v>7514.72</v>
      </c>
      <c r="K76" t="s">
        <v>398</v>
      </c>
      <c r="L76">
        <v>2.83</v>
      </c>
      <c r="M76">
        <v>10.33</v>
      </c>
      <c r="N76">
        <v>371.75</v>
      </c>
      <c r="O76">
        <v>3401.78</v>
      </c>
      <c r="P76">
        <v>1347.54</v>
      </c>
      <c r="Q76">
        <v>455.85</v>
      </c>
      <c r="R76">
        <v>3.42</v>
      </c>
      <c r="S76">
        <v>553.02</v>
      </c>
      <c r="T76" t="s">
        <v>278</v>
      </c>
      <c r="U76">
        <v>1564.2</v>
      </c>
      <c r="V76">
        <v>4.37</v>
      </c>
      <c r="W76">
        <v>877.36</v>
      </c>
      <c r="X76" s="157">
        <v>5335.65</v>
      </c>
      <c r="Y76" t="s">
        <v>399</v>
      </c>
      <c r="Z76">
        <v>102.8</v>
      </c>
    </row>
    <row r="77" spans="1:26" ht="21" x14ac:dyDescent="0.5">
      <c r="A77" s="92" t="s">
        <v>33</v>
      </c>
      <c r="B77" s="92">
        <v>90</v>
      </c>
      <c r="C77" s="111">
        <v>103</v>
      </c>
      <c r="D77" s="112">
        <v>211</v>
      </c>
      <c r="E77">
        <v>1.18</v>
      </c>
      <c r="F77">
        <v>44.38</v>
      </c>
      <c r="G77" s="165">
        <v>211</v>
      </c>
      <c r="H77">
        <v>21.33</v>
      </c>
      <c r="I77">
        <v>34.47</v>
      </c>
      <c r="J77">
        <v>10047.290000000001</v>
      </c>
      <c r="K77" t="s">
        <v>400</v>
      </c>
      <c r="L77">
        <v>1.49</v>
      </c>
      <c r="M77">
        <v>8.56</v>
      </c>
      <c r="N77">
        <v>71.56</v>
      </c>
      <c r="O77">
        <v>1753.46</v>
      </c>
      <c r="P77">
        <v>1211.3699999999999</v>
      </c>
      <c r="Q77">
        <v>804.51</v>
      </c>
      <c r="R77">
        <v>4.99</v>
      </c>
      <c r="S77">
        <v>372.88</v>
      </c>
      <c r="T77" t="s">
        <v>119</v>
      </c>
      <c r="U77">
        <v>2223.7399999999998</v>
      </c>
      <c r="V77" t="s">
        <v>401</v>
      </c>
      <c r="W77">
        <v>1300.92</v>
      </c>
      <c r="X77" s="157">
        <v>11577.23</v>
      </c>
      <c r="Y77" t="s">
        <v>168</v>
      </c>
      <c r="Z77">
        <v>100.61</v>
      </c>
    </row>
    <row r="78" spans="1:26" ht="21" x14ac:dyDescent="0.5">
      <c r="A78" s="92" t="s">
        <v>34</v>
      </c>
      <c r="B78" s="92">
        <v>90</v>
      </c>
      <c r="C78" s="111">
        <v>104</v>
      </c>
      <c r="D78" s="112">
        <v>212</v>
      </c>
      <c r="E78">
        <v>1.19</v>
      </c>
      <c r="F78">
        <v>41.99</v>
      </c>
      <c r="G78" s="165">
        <v>212</v>
      </c>
      <c r="H78">
        <v>22.82</v>
      </c>
      <c r="I78">
        <v>23.25</v>
      </c>
      <c r="J78">
        <v>8027.86</v>
      </c>
      <c r="K78" t="s">
        <v>380</v>
      </c>
      <c r="L78">
        <v>1.06</v>
      </c>
      <c r="M78">
        <v>7.32</v>
      </c>
      <c r="N78">
        <v>42.26</v>
      </c>
      <c r="O78">
        <v>2375.13</v>
      </c>
      <c r="P78">
        <v>1485.62</v>
      </c>
      <c r="Q78">
        <v>558.79</v>
      </c>
      <c r="R78">
        <v>2.96</v>
      </c>
      <c r="S78">
        <v>401.09</v>
      </c>
      <c r="T78" t="s">
        <v>169</v>
      </c>
      <c r="U78">
        <v>2113.9299999999998</v>
      </c>
      <c r="V78" t="s">
        <v>402</v>
      </c>
      <c r="W78">
        <v>787.2</v>
      </c>
      <c r="X78" s="157">
        <v>29071.9</v>
      </c>
      <c r="Y78">
        <v>0.17</v>
      </c>
      <c r="Z78">
        <v>105.44</v>
      </c>
    </row>
    <row r="79" spans="1:26" ht="21.5" thickBot="1" x14ac:dyDescent="0.55000000000000004">
      <c r="A79" s="93" t="s">
        <v>35</v>
      </c>
      <c r="B79" s="93">
        <v>90</v>
      </c>
      <c r="C79" s="123">
        <v>105</v>
      </c>
      <c r="D79" s="124">
        <v>213</v>
      </c>
      <c r="E79">
        <v>1.03</v>
      </c>
      <c r="F79">
        <v>42.48</v>
      </c>
      <c r="G79" s="165">
        <v>213</v>
      </c>
      <c r="H79">
        <v>56.31</v>
      </c>
      <c r="I79">
        <v>15.52</v>
      </c>
      <c r="J79">
        <v>14357.59</v>
      </c>
      <c r="K79" t="s">
        <v>379</v>
      </c>
      <c r="L79">
        <v>1.1000000000000001</v>
      </c>
      <c r="M79">
        <v>346.84</v>
      </c>
      <c r="N79">
        <v>2022.05</v>
      </c>
      <c r="O79">
        <v>4007.7</v>
      </c>
      <c r="P79">
        <v>1190.8699999999999</v>
      </c>
      <c r="Q79">
        <v>1003.3</v>
      </c>
      <c r="R79">
        <v>18.440000000000001</v>
      </c>
      <c r="S79">
        <v>720.65</v>
      </c>
      <c r="T79" t="s">
        <v>403</v>
      </c>
      <c r="U79">
        <v>10865.44</v>
      </c>
      <c r="V79" t="s">
        <v>404</v>
      </c>
      <c r="W79">
        <v>3208.91</v>
      </c>
      <c r="X79">
        <v>1299.68</v>
      </c>
      <c r="Y79" t="s">
        <v>386</v>
      </c>
      <c r="Z79">
        <v>123.86</v>
      </c>
    </row>
    <row r="80" spans="1:26" ht="21" x14ac:dyDescent="0.5">
      <c r="A80" s="94" t="s">
        <v>36</v>
      </c>
      <c r="B80" s="94"/>
      <c r="C80" s="126">
        <v>118</v>
      </c>
      <c r="D80" s="127">
        <v>220</v>
      </c>
      <c r="E80">
        <v>0.94</v>
      </c>
      <c r="F80">
        <v>45.84</v>
      </c>
      <c r="G80" s="165">
        <v>220</v>
      </c>
      <c r="H80">
        <v>98.07</v>
      </c>
      <c r="I80">
        <v>9.6300000000000008</v>
      </c>
      <c r="J80">
        <v>5486.11</v>
      </c>
      <c r="K80" t="s">
        <v>405</v>
      </c>
      <c r="L80">
        <v>2.66</v>
      </c>
      <c r="M80" s="154" t="s">
        <v>406</v>
      </c>
      <c r="N80">
        <v>2059.8200000000002</v>
      </c>
      <c r="O80">
        <v>1795.9</v>
      </c>
      <c r="P80">
        <v>576.42999999999995</v>
      </c>
      <c r="Q80">
        <v>815.86</v>
      </c>
      <c r="R80">
        <v>15.59</v>
      </c>
      <c r="S80">
        <v>521.39</v>
      </c>
      <c r="T80" t="s">
        <v>208</v>
      </c>
      <c r="U80">
        <v>5078.92</v>
      </c>
      <c r="V80" t="s">
        <v>407</v>
      </c>
      <c r="W80">
        <v>1992.17</v>
      </c>
      <c r="X80">
        <v>8576.93</v>
      </c>
      <c r="Y80">
        <v>0.18</v>
      </c>
      <c r="Z80">
        <v>74.400000000000006</v>
      </c>
    </row>
    <row r="81" spans="1:26" ht="21" x14ac:dyDescent="0.5">
      <c r="A81" s="94" t="s">
        <v>37</v>
      </c>
      <c r="B81" s="94"/>
      <c r="C81" s="126">
        <v>119</v>
      </c>
      <c r="D81" s="127">
        <v>221</v>
      </c>
      <c r="E81">
        <v>1.1399999999999999</v>
      </c>
      <c r="F81">
        <v>42.87</v>
      </c>
      <c r="G81" s="165">
        <v>221</v>
      </c>
      <c r="H81">
        <v>149.44</v>
      </c>
      <c r="I81">
        <v>16.14</v>
      </c>
      <c r="J81">
        <v>25850.68</v>
      </c>
      <c r="K81" t="s">
        <v>277</v>
      </c>
      <c r="L81">
        <v>2.48</v>
      </c>
      <c r="M81">
        <v>143.08000000000001</v>
      </c>
      <c r="N81" s="154" t="s">
        <v>408</v>
      </c>
      <c r="O81">
        <v>2504.71</v>
      </c>
      <c r="P81">
        <v>1125.07</v>
      </c>
      <c r="Q81">
        <v>1662.72</v>
      </c>
      <c r="R81">
        <v>5.05</v>
      </c>
      <c r="S81">
        <v>1034.8900000000001</v>
      </c>
      <c r="T81" t="s">
        <v>409</v>
      </c>
      <c r="U81">
        <v>17967.02</v>
      </c>
      <c r="V81" t="s">
        <v>410</v>
      </c>
      <c r="W81">
        <v>3584.63</v>
      </c>
      <c r="X81">
        <v>5365.64</v>
      </c>
      <c r="Y81">
        <v>0.15</v>
      </c>
      <c r="Z81">
        <v>147.28</v>
      </c>
    </row>
    <row r="82" spans="1:26" ht="21" x14ac:dyDescent="0.5">
      <c r="A82" s="94" t="s">
        <v>38</v>
      </c>
      <c r="B82" s="94"/>
      <c r="C82" s="126">
        <v>120</v>
      </c>
      <c r="D82" s="127">
        <v>222</v>
      </c>
      <c r="E82">
        <v>4.45</v>
      </c>
      <c r="F82">
        <v>43.22</v>
      </c>
      <c r="G82" s="165">
        <v>222</v>
      </c>
      <c r="H82">
        <v>34.590000000000003</v>
      </c>
      <c r="I82">
        <v>14.13</v>
      </c>
      <c r="J82">
        <v>2512.94</v>
      </c>
      <c r="K82" t="s">
        <v>411</v>
      </c>
      <c r="L82" s="154" t="s">
        <v>412</v>
      </c>
      <c r="M82">
        <v>7.53</v>
      </c>
      <c r="N82">
        <v>600.76</v>
      </c>
      <c r="O82">
        <v>1444.53</v>
      </c>
      <c r="P82">
        <v>50.86</v>
      </c>
      <c r="Q82">
        <v>61.19</v>
      </c>
      <c r="R82" t="s">
        <v>413</v>
      </c>
      <c r="S82">
        <v>518.26</v>
      </c>
      <c r="T82" t="s">
        <v>414</v>
      </c>
      <c r="U82">
        <v>179.72</v>
      </c>
      <c r="V82">
        <v>3.36</v>
      </c>
      <c r="W82">
        <v>817.44</v>
      </c>
      <c r="X82">
        <v>14836.95</v>
      </c>
      <c r="Y82" t="s">
        <v>384</v>
      </c>
      <c r="Z82">
        <v>33.82</v>
      </c>
    </row>
    <row r="83" spans="1:26" ht="21" x14ac:dyDescent="0.5">
      <c r="A83" s="94" t="s">
        <v>39</v>
      </c>
      <c r="B83" s="94"/>
      <c r="C83" s="126">
        <v>121</v>
      </c>
      <c r="D83" s="127">
        <v>223</v>
      </c>
      <c r="E83">
        <v>2.13</v>
      </c>
      <c r="F83">
        <v>40.35</v>
      </c>
      <c r="G83" s="165">
        <v>223</v>
      </c>
      <c r="H83">
        <v>20.84</v>
      </c>
      <c r="I83">
        <v>13.51</v>
      </c>
      <c r="J83">
        <v>992.56</v>
      </c>
      <c r="K83" t="s">
        <v>415</v>
      </c>
      <c r="L83">
        <v>34.54</v>
      </c>
      <c r="M83">
        <v>5.64</v>
      </c>
      <c r="N83">
        <v>241.53</v>
      </c>
      <c r="O83">
        <v>1330.47</v>
      </c>
      <c r="P83">
        <v>111.05</v>
      </c>
      <c r="Q83">
        <v>58.85</v>
      </c>
      <c r="R83">
        <v>2.25</v>
      </c>
      <c r="S83">
        <v>495.17</v>
      </c>
      <c r="T83" t="s">
        <v>381</v>
      </c>
      <c r="U83">
        <v>209.4</v>
      </c>
      <c r="V83" t="s">
        <v>416</v>
      </c>
      <c r="W83">
        <v>830.93</v>
      </c>
      <c r="X83" s="157">
        <v>41452.269999999997</v>
      </c>
      <c r="Y83" t="s">
        <v>206</v>
      </c>
      <c r="Z83">
        <v>43.02</v>
      </c>
    </row>
    <row r="84" spans="1:26" ht="21" x14ac:dyDescent="0.5">
      <c r="A84" s="94" t="s">
        <v>40</v>
      </c>
      <c r="B84" s="94"/>
      <c r="C84" s="126">
        <v>122</v>
      </c>
      <c r="D84" s="127">
        <v>224</v>
      </c>
      <c r="E84">
        <v>1.34</v>
      </c>
      <c r="F84">
        <v>44.9</v>
      </c>
      <c r="G84" s="165">
        <v>224</v>
      </c>
      <c r="H84">
        <v>14.71</v>
      </c>
      <c r="I84">
        <v>11.15</v>
      </c>
      <c r="J84">
        <v>745.66</v>
      </c>
      <c r="K84" t="s">
        <v>309</v>
      </c>
      <c r="L84">
        <v>16.43</v>
      </c>
      <c r="M84">
        <v>4.9000000000000004</v>
      </c>
      <c r="N84">
        <v>111.62</v>
      </c>
      <c r="O84">
        <v>932.13</v>
      </c>
      <c r="P84">
        <v>55</v>
      </c>
      <c r="Q84">
        <v>36.46</v>
      </c>
      <c r="R84" t="s">
        <v>417</v>
      </c>
      <c r="S84">
        <v>391.98</v>
      </c>
      <c r="T84" t="s">
        <v>418</v>
      </c>
      <c r="U84">
        <v>114.44</v>
      </c>
      <c r="V84" t="s">
        <v>419</v>
      </c>
      <c r="W84">
        <v>540</v>
      </c>
      <c r="X84" s="157">
        <v>10659.51</v>
      </c>
      <c r="Y84" t="s">
        <v>420</v>
      </c>
      <c r="Z84">
        <v>24.2</v>
      </c>
    </row>
    <row r="85" spans="1:26" ht="21" x14ac:dyDescent="0.5">
      <c r="A85" s="32" t="s">
        <v>41</v>
      </c>
      <c r="B85" s="153"/>
      <c r="C85" s="126">
        <v>123</v>
      </c>
      <c r="D85" s="127">
        <v>225</v>
      </c>
      <c r="E85">
        <v>1.56</v>
      </c>
      <c r="F85">
        <v>39.11</v>
      </c>
      <c r="G85" s="165">
        <v>225</v>
      </c>
      <c r="H85">
        <v>12.77</v>
      </c>
      <c r="I85">
        <v>8.8000000000000007</v>
      </c>
      <c r="J85">
        <v>1250.78</v>
      </c>
      <c r="K85" t="s">
        <v>108</v>
      </c>
      <c r="L85">
        <v>5.81</v>
      </c>
      <c r="M85">
        <v>24.09</v>
      </c>
      <c r="N85">
        <v>13.52</v>
      </c>
      <c r="O85">
        <v>1553.51</v>
      </c>
      <c r="P85">
        <v>22.7</v>
      </c>
      <c r="Q85">
        <v>5.25</v>
      </c>
      <c r="R85" t="s">
        <v>421</v>
      </c>
      <c r="S85">
        <v>516.66</v>
      </c>
      <c r="T85" t="s">
        <v>300</v>
      </c>
      <c r="U85">
        <v>124.13</v>
      </c>
      <c r="V85" t="s">
        <v>422</v>
      </c>
      <c r="W85">
        <v>765.48</v>
      </c>
      <c r="X85">
        <v>6635.9</v>
      </c>
      <c r="Y85" t="s">
        <v>258</v>
      </c>
      <c r="Z85">
        <v>0.85</v>
      </c>
    </row>
    <row r="86" spans="1:26" ht="21.5" thickBot="1" x14ac:dyDescent="0.55000000000000004">
      <c r="A86" s="94" t="s">
        <v>42</v>
      </c>
      <c r="B86" s="94"/>
      <c r="C86" s="129">
        <v>124</v>
      </c>
      <c r="D86" s="130">
        <v>226</v>
      </c>
      <c r="E86">
        <v>3.41</v>
      </c>
      <c r="F86">
        <v>43.29</v>
      </c>
      <c r="G86" s="165">
        <v>226</v>
      </c>
      <c r="H86">
        <v>13.99</v>
      </c>
      <c r="I86">
        <v>6.59</v>
      </c>
      <c r="J86">
        <v>1202.55</v>
      </c>
      <c r="K86" t="s">
        <v>423</v>
      </c>
      <c r="L86">
        <v>8.09</v>
      </c>
      <c r="M86">
        <v>13</v>
      </c>
      <c r="N86">
        <v>44.84</v>
      </c>
      <c r="O86">
        <v>1220.29</v>
      </c>
      <c r="P86">
        <v>130.28</v>
      </c>
      <c r="Q86">
        <v>26</v>
      </c>
      <c r="R86" t="s">
        <v>424</v>
      </c>
      <c r="S86">
        <v>387.65</v>
      </c>
      <c r="T86" t="s">
        <v>425</v>
      </c>
      <c r="U86">
        <v>212.68</v>
      </c>
      <c r="V86" t="s">
        <v>426</v>
      </c>
      <c r="W86">
        <v>1077.8</v>
      </c>
      <c r="X86" s="154">
        <v>20781.45</v>
      </c>
      <c r="Y86" t="s">
        <v>386</v>
      </c>
      <c r="Z86">
        <v>7.77</v>
      </c>
    </row>
    <row r="92" spans="1:26" x14ac:dyDescent="0.35">
      <c r="E92" s="44"/>
      <c r="F92" s="44"/>
    </row>
    <row r="94" spans="1:26" x14ac:dyDescent="0.35">
      <c r="E94" s="44"/>
      <c r="F94" s="44"/>
    </row>
    <row r="96" spans="1:26" x14ac:dyDescent="0.35">
      <c r="E96" s="44"/>
      <c r="F96" s="44"/>
    </row>
    <row r="97" spans="5:6" x14ac:dyDescent="0.35">
      <c r="E97" s="44"/>
      <c r="F97" s="44"/>
    </row>
    <row r="98" spans="5:6" x14ac:dyDescent="0.35">
      <c r="E98" s="44"/>
      <c r="F98" s="44"/>
    </row>
    <row r="99" spans="5:6" x14ac:dyDescent="0.35">
      <c r="E99" s="44"/>
      <c r="F99" s="44"/>
    </row>
    <row r="100" spans="5:6" x14ac:dyDescent="0.35">
      <c r="E100" s="44"/>
      <c r="F100" s="44"/>
    </row>
    <row r="101" spans="5:6" x14ac:dyDescent="0.35">
      <c r="E101" s="44"/>
      <c r="F101" s="44"/>
    </row>
    <row r="102" spans="5:6" x14ac:dyDescent="0.35">
      <c r="E102" s="44"/>
      <c r="F102" s="44"/>
    </row>
    <row r="106" spans="5:6" x14ac:dyDescent="0.35">
      <c r="E106" s="44"/>
      <c r="F106" s="44"/>
    </row>
    <row r="107" spans="5:6" x14ac:dyDescent="0.35">
      <c r="E107" s="44"/>
      <c r="F107" s="44"/>
    </row>
    <row r="108" spans="5:6" x14ac:dyDescent="0.35">
      <c r="E108" s="44"/>
      <c r="F10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workbookViewId="0"/>
  </sheetViews>
  <sheetFormatPr defaultRowHeight="18.5" x14ac:dyDescent="0.45"/>
  <cols>
    <col min="1" max="2" width="12.81640625" style="86" customWidth="1"/>
    <col min="3" max="3" width="10.54296875" style="95" customWidth="1"/>
    <col min="4" max="21" width="8.7265625" customWidth="1"/>
    <col min="22" max="22" width="11.1796875" style="195" customWidth="1"/>
  </cols>
  <sheetData>
    <row r="1" spans="1:24" x14ac:dyDescent="0.45">
      <c r="A1" s="5"/>
      <c r="B1" s="5" t="s">
        <v>430</v>
      </c>
      <c r="C1" s="146"/>
      <c r="D1" s="133" t="s">
        <v>70</v>
      </c>
      <c r="E1" s="133" t="s">
        <v>71</v>
      </c>
      <c r="F1" s="155" t="s">
        <v>80</v>
      </c>
      <c r="G1" s="155" t="s">
        <v>81</v>
      </c>
      <c r="H1" s="155" t="s">
        <v>82</v>
      </c>
      <c r="I1" s="156" t="s">
        <v>83</v>
      </c>
      <c r="J1" s="156" t="s">
        <v>84</v>
      </c>
      <c r="K1" s="155" t="s">
        <v>85</v>
      </c>
      <c r="L1" s="155" t="s">
        <v>86</v>
      </c>
      <c r="M1" s="155" t="s">
        <v>87</v>
      </c>
      <c r="N1" s="155" t="s">
        <v>88</v>
      </c>
      <c r="O1" s="155" t="s">
        <v>89</v>
      </c>
      <c r="P1" s="156" t="s">
        <v>90</v>
      </c>
      <c r="Q1" s="155" t="s">
        <v>91</v>
      </c>
      <c r="R1" s="156" t="s">
        <v>92</v>
      </c>
      <c r="S1" s="155" t="s">
        <v>93</v>
      </c>
      <c r="T1" s="156" t="s">
        <v>94</v>
      </c>
      <c r="U1" s="155" t="s">
        <v>95</v>
      </c>
      <c r="V1" s="193" t="s">
        <v>76</v>
      </c>
      <c r="W1" s="156" t="s">
        <v>96</v>
      </c>
      <c r="X1" s="155" t="s">
        <v>97</v>
      </c>
    </row>
    <row r="2" spans="1:24" ht="21" x14ac:dyDescent="0.5">
      <c r="A2" s="134"/>
      <c r="B2" s="134"/>
      <c r="C2" s="136" t="s">
        <v>56</v>
      </c>
      <c r="D2" s="134"/>
      <c r="E2" s="134"/>
      <c r="F2" s="158" t="s">
        <v>99</v>
      </c>
      <c r="G2" s="158" t="s">
        <v>99</v>
      </c>
      <c r="H2" s="158" t="s">
        <v>99</v>
      </c>
      <c r="I2" s="158" t="s">
        <v>99</v>
      </c>
      <c r="J2" s="158" t="s">
        <v>99</v>
      </c>
      <c r="K2" s="158" t="s">
        <v>99</v>
      </c>
      <c r="L2" s="158" t="s">
        <v>99</v>
      </c>
      <c r="M2" s="158" t="s">
        <v>99</v>
      </c>
      <c r="N2" s="158" t="s">
        <v>99</v>
      </c>
      <c r="O2" s="158" t="s">
        <v>99</v>
      </c>
      <c r="P2" s="158" t="s">
        <v>99</v>
      </c>
      <c r="Q2" s="158" t="s">
        <v>99</v>
      </c>
      <c r="R2" s="158" t="s">
        <v>99</v>
      </c>
      <c r="S2" s="158" t="s">
        <v>99</v>
      </c>
      <c r="T2" s="158" t="s">
        <v>99</v>
      </c>
      <c r="U2" s="158" t="s">
        <v>99</v>
      </c>
      <c r="V2" s="194" t="s">
        <v>99</v>
      </c>
      <c r="W2" s="158" t="s">
        <v>99</v>
      </c>
      <c r="X2" s="158" t="s">
        <v>99</v>
      </c>
    </row>
    <row r="3" spans="1:24" x14ac:dyDescent="0.45">
      <c r="A3" s="134"/>
      <c r="B3" s="134"/>
      <c r="C3" s="136"/>
      <c r="D3" s="134"/>
      <c r="E3" s="134"/>
    </row>
    <row r="4" spans="1:24" ht="21" x14ac:dyDescent="0.5">
      <c r="A4" s="90" t="s">
        <v>33</v>
      </c>
      <c r="B4" s="90">
        <v>60</v>
      </c>
      <c r="C4" s="100">
        <v>169</v>
      </c>
      <c r="D4" s="168">
        <v>1.3</v>
      </c>
      <c r="E4" s="168">
        <v>45.28</v>
      </c>
      <c r="F4" s="168">
        <v>10.32</v>
      </c>
      <c r="G4" s="168">
        <v>8.41</v>
      </c>
      <c r="H4" s="168">
        <v>339.68</v>
      </c>
      <c r="I4" s="168" t="s">
        <v>224</v>
      </c>
      <c r="J4" s="168">
        <v>7.04</v>
      </c>
      <c r="K4" s="168">
        <v>5.84</v>
      </c>
      <c r="L4" s="168">
        <v>81.510000000000005</v>
      </c>
      <c r="M4" s="168">
        <v>882.86</v>
      </c>
      <c r="N4" s="168">
        <v>93.2</v>
      </c>
      <c r="O4" s="168">
        <v>21.9</v>
      </c>
      <c r="P4" s="168" t="s">
        <v>202</v>
      </c>
      <c r="Q4" s="168">
        <v>491.65</v>
      </c>
      <c r="R4" s="168">
        <v>0.31</v>
      </c>
      <c r="S4" s="168">
        <v>40.39</v>
      </c>
      <c r="T4" s="168" t="s">
        <v>225</v>
      </c>
      <c r="U4" s="168">
        <v>693.17</v>
      </c>
      <c r="V4" s="196">
        <v>1685.92</v>
      </c>
      <c r="W4" s="168">
        <v>0.18</v>
      </c>
      <c r="X4" s="168">
        <v>21.22</v>
      </c>
    </row>
    <row r="5" spans="1:24" ht="21" x14ac:dyDescent="0.5">
      <c r="A5" s="90" t="s">
        <v>33</v>
      </c>
      <c r="B5" s="90">
        <v>70</v>
      </c>
      <c r="C5" s="100">
        <v>181</v>
      </c>
      <c r="D5" s="168">
        <v>2.29</v>
      </c>
      <c r="E5" s="168">
        <v>44.98</v>
      </c>
      <c r="F5" s="168">
        <v>12.02</v>
      </c>
      <c r="G5" s="168">
        <v>9.7100000000000009</v>
      </c>
      <c r="H5" s="168">
        <v>1023.06</v>
      </c>
      <c r="I5" s="168" t="s">
        <v>261</v>
      </c>
      <c r="J5" s="168">
        <v>7.36</v>
      </c>
      <c r="K5" s="168">
        <v>13.47</v>
      </c>
      <c r="L5" s="168">
        <v>101.11</v>
      </c>
      <c r="M5" s="168">
        <v>594.13</v>
      </c>
      <c r="N5" s="168">
        <v>279.99</v>
      </c>
      <c r="O5" s="168">
        <v>70.290000000000006</v>
      </c>
      <c r="P5" s="168" t="s">
        <v>262</v>
      </c>
      <c r="Q5" s="168">
        <v>316.58</v>
      </c>
      <c r="R5" s="168" t="s">
        <v>263</v>
      </c>
      <c r="S5" s="168">
        <v>459.19</v>
      </c>
      <c r="T5" s="168" t="s">
        <v>264</v>
      </c>
      <c r="U5" s="168">
        <v>1356.7</v>
      </c>
      <c r="V5" s="196">
        <v>8726.98</v>
      </c>
      <c r="W5" s="168" t="s">
        <v>265</v>
      </c>
      <c r="X5" s="168">
        <v>75.790000000000006</v>
      </c>
    </row>
    <row r="6" spans="1:24" ht="21" x14ac:dyDescent="0.5">
      <c r="A6" s="90" t="s">
        <v>33</v>
      </c>
      <c r="B6" s="90">
        <v>80</v>
      </c>
      <c r="C6" s="100">
        <v>193</v>
      </c>
      <c r="D6" s="168">
        <v>1.56</v>
      </c>
      <c r="E6" s="168">
        <v>44.87</v>
      </c>
      <c r="F6" s="168">
        <v>15.24</v>
      </c>
      <c r="G6" s="168">
        <v>10.58</v>
      </c>
      <c r="H6" s="168">
        <v>1225.8699999999999</v>
      </c>
      <c r="I6" s="168" t="s">
        <v>299</v>
      </c>
      <c r="J6" s="168">
        <v>13.42</v>
      </c>
      <c r="K6" s="168">
        <v>7.72</v>
      </c>
      <c r="L6" s="168">
        <v>160.36000000000001</v>
      </c>
      <c r="M6" s="168">
        <v>792.93</v>
      </c>
      <c r="N6" s="168">
        <v>183.41</v>
      </c>
      <c r="O6" s="168">
        <v>96.95</v>
      </c>
      <c r="P6" s="168" t="s">
        <v>277</v>
      </c>
      <c r="Q6" s="168">
        <v>426.44</v>
      </c>
      <c r="R6" s="168" t="s">
        <v>300</v>
      </c>
      <c r="S6" s="168">
        <v>485.49</v>
      </c>
      <c r="T6" s="168" t="s">
        <v>301</v>
      </c>
      <c r="U6" s="168">
        <v>896.53</v>
      </c>
      <c r="V6" s="196">
        <v>8273.4599999999991</v>
      </c>
      <c r="W6" s="168" t="s">
        <v>302</v>
      </c>
      <c r="X6" s="168">
        <v>47.53</v>
      </c>
    </row>
    <row r="7" spans="1:24" ht="21" x14ac:dyDescent="0.5">
      <c r="A7" s="90" t="s">
        <v>33</v>
      </c>
      <c r="B7" s="90">
        <v>90</v>
      </c>
      <c r="C7" s="100">
        <v>211</v>
      </c>
      <c r="D7" s="168">
        <v>1.18</v>
      </c>
      <c r="E7" s="168">
        <v>44.38</v>
      </c>
      <c r="F7" s="168">
        <v>21.33</v>
      </c>
      <c r="G7" s="168">
        <v>34.47</v>
      </c>
      <c r="H7" s="168">
        <v>10047.290000000001</v>
      </c>
      <c r="I7" s="168" t="s">
        <v>400</v>
      </c>
      <c r="J7" s="168">
        <v>1.49</v>
      </c>
      <c r="K7" s="168">
        <v>8.56</v>
      </c>
      <c r="L7" s="168">
        <v>71.56</v>
      </c>
      <c r="M7" s="168">
        <v>1753.46</v>
      </c>
      <c r="N7" s="168">
        <v>1211.3699999999999</v>
      </c>
      <c r="O7" s="168">
        <v>804.51</v>
      </c>
      <c r="P7" s="168">
        <v>4.99</v>
      </c>
      <c r="Q7" s="168">
        <v>372.88</v>
      </c>
      <c r="R7" s="168" t="s">
        <v>119</v>
      </c>
      <c r="S7" s="168">
        <v>2223.7399999999998</v>
      </c>
      <c r="T7" s="168" t="s">
        <v>401</v>
      </c>
      <c r="U7" s="168">
        <v>1300.92</v>
      </c>
      <c r="V7" s="197">
        <v>11577.23</v>
      </c>
      <c r="W7" s="168" t="s">
        <v>168</v>
      </c>
      <c r="X7" s="168">
        <v>100.61</v>
      </c>
    </row>
    <row r="8" spans="1:24" ht="21" x14ac:dyDescent="0.5">
      <c r="A8" s="91" t="s">
        <v>34</v>
      </c>
      <c r="B8" s="91">
        <v>70</v>
      </c>
      <c r="C8" s="103">
        <v>182</v>
      </c>
      <c r="D8" s="170">
        <v>1.95</v>
      </c>
      <c r="E8" s="170">
        <v>43.35</v>
      </c>
      <c r="F8" s="170">
        <v>11.3</v>
      </c>
      <c r="G8" s="170">
        <v>10.220000000000001</v>
      </c>
      <c r="H8" s="170">
        <v>594.08000000000004</v>
      </c>
      <c r="I8" s="170" t="s">
        <v>266</v>
      </c>
      <c r="J8" s="170">
        <v>9.86</v>
      </c>
      <c r="K8" s="170">
        <v>18.29</v>
      </c>
      <c r="L8" s="170">
        <v>134.77000000000001</v>
      </c>
      <c r="M8" s="170">
        <v>631.1</v>
      </c>
      <c r="N8" s="170">
        <v>240.65</v>
      </c>
      <c r="O8" s="170">
        <v>47.51</v>
      </c>
      <c r="P8" s="170" t="s">
        <v>267</v>
      </c>
      <c r="Q8" s="170">
        <v>353.39</v>
      </c>
      <c r="R8" s="170" t="s">
        <v>268</v>
      </c>
      <c r="S8" s="170">
        <v>400.71</v>
      </c>
      <c r="T8" s="170" t="s">
        <v>269</v>
      </c>
      <c r="U8" s="170">
        <v>1366.22</v>
      </c>
      <c r="V8" s="198">
        <v>19430.78</v>
      </c>
      <c r="W8" s="170">
        <v>0.04</v>
      </c>
      <c r="X8" s="170">
        <v>73.42</v>
      </c>
    </row>
    <row r="9" spans="1:24" ht="21" x14ac:dyDescent="0.5">
      <c r="A9" s="91" t="s">
        <v>34</v>
      </c>
      <c r="B9" s="91">
        <v>80</v>
      </c>
      <c r="C9" s="103">
        <v>194</v>
      </c>
      <c r="D9" s="170">
        <v>1.21</v>
      </c>
      <c r="E9" s="170">
        <v>42.58</v>
      </c>
      <c r="F9" s="170">
        <v>13.77</v>
      </c>
      <c r="G9" s="170">
        <v>14.1</v>
      </c>
      <c r="H9" s="170">
        <v>694.13</v>
      </c>
      <c r="I9" s="170" t="s">
        <v>197</v>
      </c>
      <c r="J9" s="170">
        <v>15.34</v>
      </c>
      <c r="K9" s="170">
        <v>5.7</v>
      </c>
      <c r="L9" s="170">
        <v>130.66999999999999</v>
      </c>
      <c r="M9" s="170">
        <v>959.28</v>
      </c>
      <c r="N9" s="170">
        <v>92.15</v>
      </c>
      <c r="O9" s="170">
        <v>46.72</v>
      </c>
      <c r="P9" s="170">
        <v>0.77</v>
      </c>
      <c r="Q9" s="170">
        <v>399.3</v>
      </c>
      <c r="R9" s="170" t="s">
        <v>303</v>
      </c>
      <c r="S9" s="170">
        <v>174.12</v>
      </c>
      <c r="T9" s="170" t="s">
        <v>304</v>
      </c>
      <c r="U9" s="170">
        <v>661.66</v>
      </c>
      <c r="V9" s="198">
        <v>30579.72</v>
      </c>
      <c r="W9" s="170">
        <v>0.15</v>
      </c>
      <c r="X9" s="170">
        <v>27.44</v>
      </c>
    </row>
    <row r="10" spans="1:24" ht="21" x14ac:dyDescent="0.5">
      <c r="A10" s="91" t="s">
        <v>34</v>
      </c>
      <c r="B10" s="91">
        <v>90</v>
      </c>
      <c r="C10" s="103">
        <v>212</v>
      </c>
      <c r="D10" s="170">
        <v>1.19</v>
      </c>
      <c r="E10" s="170">
        <v>41.99</v>
      </c>
      <c r="F10" s="170">
        <v>22.82</v>
      </c>
      <c r="G10" s="170">
        <v>23.25</v>
      </c>
      <c r="H10" s="170">
        <v>8027.86</v>
      </c>
      <c r="I10" s="170" t="s">
        <v>380</v>
      </c>
      <c r="J10" s="170">
        <v>1.06</v>
      </c>
      <c r="K10" s="170">
        <v>7.32</v>
      </c>
      <c r="L10" s="170">
        <v>42.26</v>
      </c>
      <c r="M10" s="170">
        <v>2375.13</v>
      </c>
      <c r="N10" s="170">
        <v>1485.62</v>
      </c>
      <c r="O10" s="170">
        <v>558.79</v>
      </c>
      <c r="P10" s="170">
        <v>2.96</v>
      </c>
      <c r="Q10" s="170">
        <v>401.09</v>
      </c>
      <c r="R10" s="170" t="s">
        <v>169</v>
      </c>
      <c r="S10" s="170">
        <v>2113.9299999999998</v>
      </c>
      <c r="T10" s="170" t="s">
        <v>402</v>
      </c>
      <c r="U10" s="170">
        <v>787.2</v>
      </c>
      <c r="V10" s="198">
        <v>29071.9</v>
      </c>
      <c r="W10" s="170">
        <v>0.17</v>
      </c>
      <c r="X10" s="170">
        <v>105.44</v>
      </c>
    </row>
    <row r="11" spans="1:24" ht="21" x14ac:dyDescent="0.5">
      <c r="A11" s="87" t="s">
        <v>427</v>
      </c>
      <c r="B11" s="87">
        <v>60</v>
      </c>
      <c r="C11" s="115">
        <v>171</v>
      </c>
      <c r="D11" s="171">
        <v>1.35</v>
      </c>
      <c r="E11" s="171">
        <v>44.74</v>
      </c>
      <c r="F11" s="171">
        <v>27.58</v>
      </c>
      <c r="G11" s="171">
        <v>8.5299999999999994</v>
      </c>
      <c r="H11" s="171">
        <v>1134.47</v>
      </c>
      <c r="I11" s="171" t="s">
        <v>226</v>
      </c>
      <c r="J11" s="171">
        <v>1.89</v>
      </c>
      <c r="K11" s="171">
        <v>12.7</v>
      </c>
      <c r="L11" s="171">
        <v>230.07</v>
      </c>
      <c r="M11" s="171">
        <v>1377.36</v>
      </c>
      <c r="N11" s="171">
        <v>174.5</v>
      </c>
      <c r="O11" s="171">
        <v>162.66</v>
      </c>
      <c r="P11" s="171" t="s">
        <v>146</v>
      </c>
      <c r="Q11" s="171">
        <v>584.19000000000005</v>
      </c>
      <c r="R11" s="171" t="s">
        <v>227</v>
      </c>
      <c r="S11" s="171">
        <v>347.69</v>
      </c>
      <c r="T11" s="171">
        <v>3.72</v>
      </c>
      <c r="U11" s="171">
        <v>881.33</v>
      </c>
      <c r="V11" s="199">
        <v>6336.04</v>
      </c>
      <c r="W11" s="171">
        <v>0.16</v>
      </c>
      <c r="X11" s="171">
        <v>49.82</v>
      </c>
    </row>
    <row r="12" spans="1:24" ht="21" x14ac:dyDescent="0.5">
      <c r="A12" s="87" t="s">
        <v>427</v>
      </c>
      <c r="B12" s="87">
        <v>70</v>
      </c>
      <c r="C12" s="115">
        <v>183</v>
      </c>
      <c r="D12" s="171">
        <v>2.09</v>
      </c>
      <c r="E12" s="171">
        <v>44.09</v>
      </c>
      <c r="F12" s="171">
        <v>9.91</v>
      </c>
      <c r="G12" s="171">
        <v>10.050000000000001</v>
      </c>
      <c r="H12" s="171">
        <v>1098.44</v>
      </c>
      <c r="I12" s="171" t="s">
        <v>270</v>
      </c>
      <c r="J12" s="171">
        <v>7.2</v>
      </c>
      <c r="K12" s="171">
        <v>12.66</v>
      </c>
      <c r="L12" s="171">
        <v>96.66</v>
      </c>
      <c r="M12" s="171">
        <v>638.03</v>
      </c>
      <c r="N12" s="171">
        <v>296.74</v>
      </c>
      <c r="O12" s="171">
        <v>88.9</v>
      </c>
      <c r="P12" s="171" t="s">
        <v>271</v>
      </c>
      <c r="Q12" s="171">
        <v>300.02999999999997</v>
      </c>
      <c r="R12" s="171" t="s">
        <v>272</v>
      </c>
      <c r="S12" s="171">
        <v>530.30999999999995</v>
      </c>
      <c r="T12" s="171" t="s">
        <v>273</v>
      </c>
      <c r="U12" s="171">
        <v>1102.3699999999999</v>
      </c>
      <c r="V12" s="199">
        <v>9342.14</v>
      </c>
      <c r="W12" s="171">
        <v>0.23</v>
      </c>
      <c r="X12" s="171">
        <v>67.14</v>
      </c>
    </row>
    <row r="13" spans="1:24" ht="21" x14ac:dyDescent="0.5">
      <c r="A13" s="87" t="s">
        <v>427</v>
      </c>
      <c r="B13" s="87">
        <v>80</v>
      </c>
      <c r="C13" s="115">
        <v>195</v>
      </c>
      <c r="D13" s="171">
        <v>2.0499999999999998</v>
      </c>
      <c r="E13" s="171">
        <v>43.91</v>
      </c>
      <c r="F13" s="171">
        <v>3.06</v>
      </c>
      <c r="G13" s="171">
        <v>0.83</v>
      </c>
      <c r="H13" s="171" t="s">
        <v>305</v>
      </c>
      <c r="I13" s="171" t="s">
        <v>141</v>
      </c>
      <c r="J13" s="171" t="s">
        <v>131</v>
      </c>
      <c r="K13" s="171" t="s">
        <v>306</v>
      </c>
      <c r="L13" s="171" t="s">
        <v>307</v>
      </c>
      <c r="M13" s="171" t="s">
        <v>308</v>
      </c>
      <c r="N13" s="171" t="s">
        <v>309</v>
      </c>
      <c r="O13" s="171" t="s">
        <v>272</v>
      </c>
      <c r="P13" s="171" t="s">
        <v>310</v>
      </c>
      <c r="Q13" s="171" t="s">
        <v>311</v>
      </c>
      <c r="R13" s="171">
        <v>0.62</v>
      </c>
      <c r="S13" s="171" t="s">
        <v>312</v>
      </c>
      <c r="T13" s="171" t="s">
        <v>313</v>
      </c>
      <c r="U13" s="171" t="s">
        <v>314</v>
      </c>
      <c r="V13" s="199">
        <v>9342.14</v>
      </c>
      <c r="W13" s="171">
        <v>0.18</v>
      </c>
      <c r="X13" s="171" t="s">
        <v>316</v>
      </c>
    </row>
    <row r="14" spans="1:24" ht="21" x14ac:dyDescent="0.5">
      <c r="A14" s="87" t="s">
        <v>427</v>
      </c>
      <c r="B14" s="87">
        <v>90</v>
      </c>
      <c r="C14" s="115">
        <v>213</v>
      </c>
      <c r="D14" s="171">
        <v>1.03</v>
      </c>
      <c r="E14" s="171">
        <v>42.48</v>
      </c>
      <c r="F14" s="171">
        <v>56.31</v>
      </c>
      <c r="G14" s="171">
        <v>15.52</v>
      </c>
      <c r="H14" s="171">
        <v>14357.59</v>
      </c>
      <c r="I14" s="171" t="s">
        <v>379</v>
      </c>
      <c r="J14" s="171">
        <v>1.1000000000000001</v>
      </c>
      <c r="K14" s="171">
        <v>346.84</v>
      </c>
      <c r="L14" s="171">
        <v>2022.05</v>
      </c>
      <c r="M14" s="171">
        <v>4007.7</v>
      </c>
      <c r="N14" s="171">
        <v>1190.8699999999999</v>
      </c>
      <c r="O14" s="171">
        <v>1003.3</v>
      </c>
      <c r="P14" s="171">
        <v>18.440000000000001</v>
      </c>
      <c r="Q14" s="171">
        <v>720.65</v>
      </c>
      <c r="R14" s="171" t="s">
        <v>403</v>
      </c>
      <c r="S14" s="171">
        <v>10865.44</v>
      </c>
      <c r="T14" s="171" t="s">
        <v>404</v>
      </c>
      <c r="U14" s="171">
        <v>3208.91</v>
      </c>
      <c r="V14" s="199">
        <v>1299.68</v>
      </c>
      <c r="W14" s="171" t="s">
        <v>386</v>
      </c>
      <c r="X14" s="171">
        <v>123.86</v>
      </c>
    </row>
    <row r="15" spans="1:24" s="172" customFormat="1" ht="21" x14ac:dyDescent="0.5">
      <c r="A15" s="94"/>
      <c r="B15" s="94"/>
      <c r="C15" s="127"/>
      <c r="V15" s="200"/>
    </row>
    <row r="16" spans="1:24" s="172" customFormat="1" ht="21" x14ac:dyDescent="0.5">
      <c r="A16" s="94"/>
      <c r="B16" s="94"/>
      <c r="C16" s="127"/>
      <c r="V16" s="200"/>
    </row>
    <row r="17" spans="1:24" s="168" customFormat="1" ht="21" x14ac:dyDescent="0.5">
      <c r="A17" s="53" t="s">
        <v>9</v>
      </c>
      <c r="B17" s="53">
        <v>50</v>
      </c>
      <c r="C17" s="100">
        <v>144</v>
      </c>
      <c r="D17" s="168">
        <v>2.54</v>
      </c>
      <c r="E17" s="168">
        <v>44.67</v>
      </c>
      <c r="F17" s="168">
        <v>62.06</v>
      </c>
      <c r="G17" s="168">
        <v>13.21</v>
      </c>
      <c r="H17" s="168">
        <v>7536.23</v>
      </c>
      <c r="I17" s="168" t="s">
        <v>178</v>
      </c>
      <c r="J17" s="173" t="s">
        <v>179</v>
      </c>
      <c r="K17" s="168">
        <v>50</v>
      </c>
      <c r="L17" s="168">
        <v>492.41</v>
      </c>
      <c r="M17" s="168">
        <v>306.14999999999998</v>
      </c>
      <c r="N17" s="168">
        <v>1108.55</v>
      </c>
      <c r="O17" s="168">
        <v>429</v>
      </c>
      <c r="P17" s="168">
        <v>4.0999999999999996</v>
      </c>
      <c r="Q17" s="168">
        <v>213.31</v>
      </c>
      <c r="R17" s="168">
        <v>44.1</v>
      </c>
      <c r="S17" s="168">
        <v>2601.0700000000002</v>
      </c>
      <c r="T17" s="168" t="s">
        <v>180</v>
      </c>
      <c r="U17" s="168">
        <v>1667.67</v>
      </c>
      <c r="V17" s="196">
        <v>10495.24</v>
      </c>
      <c r="W17" s="168">
        <v>1.1499999999999999</v>
      </c>
      <c r="X17" s="168">
        <v>535.55999999999995</v>
      </c>
    </row>
    <row r="18" spans="1:24" s="168" customFormat="1" ht="21" x14ac:dyDescent="0.5">
      <c r="A18" s="53" t="s">
        <v>9</v>
      </c>
      <c r="B18" s="53">
        <v>60</v>
      </c>
      <c r="C18" s="100">
        <v>163</v>
      </c>
      <c r="D18" s="168">
        <v>1.75</v>
      </c>
      <c r="E18" s="168">
        <v>40.950000000000003</v>
      </c>
      <c r="F18" s="168">
        <v>22.86</v>
      </c>
      <c r="G18" s="168">
        <v>21.6</v>
      </c>
      <c r="H18" s="168">
        <v>12406.99</v>
      </c>
      <c r="I18" s="168" t="s">
        <v>210</v>
      </c>
      <c r="J18" s="168">
        <v>10.63</v>
      </c>
      <c r="K18" s="168">
        <v>21.62</v>
      </c>
      <c r="L18" s="168">
        <v>123.1</v>
      </c>
      <c r="M18" s="168">
        <v>3556.48</v>
      </c>
      <c r="N18" s="168">
        <v>1106.96</v>
      </c>
      <c r="O18" s="168">
        <v>429.48</v>
      </c>
      <c r="P18" s="168">
        <v>5.67</v>
      </c>
      <c r="Q18" s="168">
        <v>451.2</v>
      </c>
      <c r="R18" s="168">
        <v>1.17</v>
      </c>
      <c r="S18" s="168">
        <v>1117.3900000000001</v>
      </c>
      <c r="T18" s="168" t="s">
        <v>211</v>
      </c>
      <c r="U18" s="168">
        <v>1239.8499999999999</v>
      </c>
      <c r="V18" s="197">
        <v>21724.62</v>
      </c>
      <c r="W18" s="168">
        <v>0.14000000000000001</v>
      </c>
      <c r="X18" s="168">
        <v>63.7</v>
      </c>
    </row>
    <row r="19" spans="1:24" s="168" customFormat="1" ht="21" x14ac:dyDescent="0.5">
      <c r="A19" s="53" t="s">
        <v>9</v>
      </c>
      <c r="B19" s="53">
        <v>70</v>
      </c>
      <c r="C19" s="100">
        <v>175</v>
      </c>
      <c r="D19" s="168">
        <v>3.31</v>
      </c>
      <c r="E19" s="168">
        <v>42.91</v>
      </c>
      <c r="F19" s="168">
        <v>21.61</v>
      </c>
      <c r="G19" s="168">
        <v>19.25</v>
      </c>
      <c r="H19" s="168">
        <v>5820.42</v>
      </c>
      <c r="I19" s="168" t="s">
        <v>238</v>
      </c>
      <c r="J19" s="168">
        <v>3.12</v>
      </c>
      <c r="K19" s="168">
        <v>13.28</v>
      </c>
      <c r="L19" s="168">
        <v>103.66</v>
      </c>
      <c r="M19" s="168">
        <v>2082.19</v>
      </c>
      <c r="N19" s="168">
        <v>1055.72</v>
      </c>
      <c r="O19" s="168">
        <v>466.5</v>
      </c>
      <c r="P19" s="168">
        <v>3.25</v>
      </c>
      <c r="Q19" s="168">
        <v>379.13</v>
      </c>
      <c r="R19" s="168" t="s">
        <v>239</v>
      </c>
      <c r="S19" s="168">
        <v>2285.9899999999998</v>
      </c>
      <c r="T19" s="168" t="s">
        <v>240</v>
      </c>
      <c r="U19" s="168">
        <v>2163.13</v>
      </c>
      <c r="V19" s="197">
        <v>18710.939999999999</v>
      </c>
      <c r="W19" s="168">
        <v>0.19</v>
      </c>
      <c r="X19" s="168">
        <v>120.72</v>
      </c>
    </row>
    <row r="20" spans="1:24" s="168" customFormat="1" ht="21" x14ac:dyDescent="0.5">
      <c r="A20" s="51" t="s">
        <v>9</v>
      </c>
      <c r="B20" s="51">
        <v>80</v>
      </c>
      <c r="C20" s="109">
        <v>187</v>
      </c>
      <c r="D20" s="168">
        <v>2.0499999999999998</v>
      </c>
      <c r="E20" s="168">
        <v>41.55</v>
      </c>
      <c r="F20" s="168">
        <v>30.02</v>
      </c>
      <c r="G20" s="168">
        <v>23.48</v>
      </c>
      <c r="H20" s="168">
        <v>7708.52</v>
      </c>
      <c r="I20" s="168" t="s">
        <v>114</v>
      </c>
      <c r="J20" s="168">
        <v>7.54</v>
      </c>
      <c r="K20" s="168">
        <v>23.04</v>
      </c>
      <c r="L20" s="168">
        <v>178.84</v>
      </c>
      <c r="M20" s="168">
        <v>3351.35</v>
      </c>
      <c r="N20" s="168">
        <v>1319.34</v>
      </c>
      <c r="O20" s="168">
        <v>626.44000000000005</v>
      </c>
      <c r="P20" s="168">
        <v>8.4</v>
      </c>
      <c r="Q20" s="168">
        <v>497.5</v>
      </c>
      <c r="R20" s="168" t="s">
        <v>284</v>
      </c>
      <c r="S20" s="168">
        <v>3564.39</v>
      </c>
      <c r="T20" s="168" t="s">
        <v>285</v>
      </c>
      <c r="U20" s="168">
        <v>1500.28</v>
      </c>
      <c r="V20" s="197">
        <v>25118.66</v>
      </c>
      <c r="W20" s="168">
        <v>0.2</v>
      </c>
      <c r="X20" s="168">
        <v>110.18</v>
      </c>
    </row>
    <row r="21" spans="1:24" s="168" customFormat="1" ht="21" x14ac:dyDescent="0.5">
      <c r="A21" s="90" t="s">
        <v>428</v>
      </c>
      <c r="B21" s="90">
        <v>90</v>
      </c>
      <c r="C21" s="100">
        <v>203</v>
      </c>
      <c r="D21" s="168">
        <v>1.65</v>
      </c>
      <c r="E21" s="168">
        <v>41.4</v>
      </c>
      <c r="F21" s="168">
        <v>10.37</v>
      </c>
      <c r="G21" s="168">
        <v>9.42</v>
      </c>
      <c r="H21" s="168">
        <v>2187.36</v>
      </c>
      <c r="I21" s="168" t="s">
        <v>379</v>
      </c>
      <c r="J21" s="168">
        <v>10.58</v>
      </c>
      <c r="K21" s="168">
        <v>10.07</v>
      </c>
      <c r="L21" s="168">
        <v>77.260000000000005</v>
      </c>
      <c r="M21" s="168">
        <v>3896.31</v>
      </c>
      <c r="N21" s="168">
        <v>169.29</v>
      </c>
      <c r="O21" s="168">
        <v>79.22</v>
      </c>
      <c r="P21" s="168" t="s">
        <v>380</v>
      </c>
      <c r="Q21" s="168">
        <v>581.73</v>
      </c>
      <c r="R21" s="168" t="s">
        <v>381</v>
      </c>
      <c r="S21" s="168">
        <v>701.49</v>
      </c>
      <c r="T21" s="168" t="s">
        <v>382</v>
      </c>
      <c r="U21" s="168">
        <v>599.05999999999995</v>
      </c>
      <c r="V21" s="197">
        <v>19340.740000000002</v>
      </c>
      <c r="W21" s="168" t="s">
        <v>383</v>
      </c>
      <c r="X21" s="168">
        <v>98.9</v>
      </c>
    </row>
    <row r="22" spans="1:24" s="176" customFormat="1" ht="21" x14ac:dyDescent="0.5">
      <c r="A22" s="174" t="s">
        <v>45</v>
      </c>
      <c r="B22" s="174">
        <v>90</v>
      </c>
      <c r="C22" s="175">
        <v>202</v>
      </c>
      <c r="D22" s="176">
        <v>1.69</v>
      </c>
      <c r="E22" s="176">
        <v>41.73</v>
      </c>
      <c r="F22" s="176">
        <v>11.27</v>
      </c>
      <c r="G22" s="176">
        <v>8.85</v>
      </c>
      <c r="H22" s="176">
        <v>1183.2</v>
      </c>
      <c r="I22" s="176" t="s">
        <v>108</v>
      </c>
      <c r="J22" s="176">
        <v>3.59</v>
      </c>
      <c r="K22" s="176">
        <v>5.64</v>
      </c>
      <c r="L22" s="176">
        <v>24.51</v>
      </c>
      <c r="M22" s="176">
        <v>2755.12</v>
      </c>
      <c r="N22" s="176">
        <v>162.05000000000001</v>
      </c>
      <c r="O22" s="176">
        <v>37.42</v>
      </c>
      <c r="P22" s="176" t="s">
        <v>377</v>
      </c>
      <c r="Q22" s="176">
        <v>363.93</v>
      </c>
      <c r="R22" s="176">
        <v>2.17</v>
      </c>
      <c r="S22" s="176">
        <v>277.68</v>
      </c>
      <c r="T22" s="176" t="s">
        <v>378</v>
      </c>
      <c r="U22" s="176">
        <v>400.34</v>
      </c>
      <c r="V22" s="201">
        <v>2593.4</v>
      </c>
      <c r="W22" s="176">
        <v>0.03</v>
      </c>
      <c r="X22" s="176">
        <v>62.32</v>
      </c>
    </row>
    <row r="23" spans="1:24" s="177" customFormat="1" ht="21" x14ac:dyDescent="0.5">
      <c r="A23" s="56" t="s">
        <v>10</v>
      </c>
      <c r="B23" s="56">
        <v>50</v>
      </c>
      <c r="C23" s="112">
        <v>145</v>
      </c>
      <c r="D23" s="177">
        <v>2.85</v>
      </c>
      <c r="E23" s="177">
        <v>45.24</v>
      </c>
      <c r="F23" s="177">
        <v>40.200000000000003</v>
      </c>
      <c r="G23" s="177">
        <v>9.81</v>
      </c>
      <c r="H23" s="177">
        <v>7521.79</v>
      </c>
      <c r="I23" s="177" t="s">
        <v>181</v>
      </c>
      <c r="J23" s="177">
        <v>29.08</v>
      </c>
      <c r="K23" s="177">
        <v>75.22</v>
      </c>
      <c r="L23" s="177">
        <v>222.52</v>
      </c>
      <c r="M23" s="177">
        <v>417.44</v>
      </c>
      <c r="N23" s="177">
        <v>1074.3399999999999</v>
      </c>
      <c r="O23" s="177">
        <v>373.03</v>
      </c>
      <c r="P23" s="177" t="s">
        <v>182</v>
      </c>
      <c r="Q23" s="177">
        <v>160.53</v>
      </c>
      <c r="R23" s="177">
        <v>4.9000000000000004</v>
      </c>
      <c r="S23" s="177">
        <v>3313.07</v>
      </c>
      <c r="T23" s="177" t="s">
        <v>183</v>
      </c>
      <c r="U23" s="177">
        <v>1879.76</v>
      </c>
      <c r="V23" s="202">
        <v>11059.27</v>
      </c>
      <c r="W23" s="177">
        <v>1.47</v>
      </c>
      <c r="X23" s="177">
        <v>564.17999999999995</v>
      </c>
    </row>
    <row r="24" spans="1:24" s="177" customFormat="1" ht="21" x14ac:dyDescent="0.5">
      <c r="A24" s="56" t="s">
        <v>10</v>
      </c>
      <c r="B24" s="56">
        <v>70</v>
      </c>
      <c r="C24" s="112">
        <v>176</v>
      </c>
      <c r="D24" s="177">
        <v>3.08</v>
      </c>
      <c r="E24" s="177">
        <v>38.31</v>
      </c>
      <c r="F24" s="177">
        <v>21.01</v>
      </c>
      <c r="G24" s="177">
        <v>25.91</v>
      </c>
      <c r="H24" s="177">
        <v>4613.53</v>
      </c>
      <c r="I24" s="177" t="s">
        <v>241</v>
      </c>
      <c r="J24" s="177">
        <v>1.39</v>
      </c>
      <c r="K24" s="177">
        <v>12.35</v>
      </c>
      <c r="L24" s="177">
        <v>116.16</v>
      </c>
      <c r="M24" s="177">
        <v>2496.31</v>
      </c>
      <c r="N24" s="177">
        <v>735.84</v>
      </c>
      <c r="O24" s="177">
        <v>356.85</v>
      </c>
      <c r="P24" s="177">
        <v>2.67</v>
      </c>
      <c r="Q24" s="177">
        <v>416.65</v>
      </c>
      <c r="R24" s="177" t="s">
        <v>242</v>
      </c>
      <c r="S24" s="177">
        <v>1678.3</v>
      </c>
      <c r="T24" s="177" t="s">
        <v>243</v>
      </c>
      <c r="U24" s="177">
        <v>2126.62</v>
      </c>
      <c r="V24" s="203">
        <v>59753.59</v>
      </c>
      <c r="W24" s="177" t="s">
        <v>244</v>
      </c>
      <c r="X24" s="177">
        <v>91.46</v>
      </c>
    </row>
    <row r="25" spans="1:24" s="177" customFormat="1" ht="21" x14ac:dyDescent="0.5">
      <c r="A25" s="56" t="s">
        <v>10</v>
      </c>
      <c r="B25" s="56">
        <v>80</v>
      </c>
      <c r="C25" s="112">
        <v>188</v>
      </c>
      <c r="D25" s="177">
        <v>2.34</v>
      </c>
      <c r="E25" s="177">
        <v>36.520000000000003</v>
      </c>
      <c r="F25" s="177">
        <v>22.36</v>
      </c>
      <c r="G25" s="177">
        <v>30.54</v>
      </c>
      <c r="H25" s="177">
        <v>5594.77</v>
      </c>
      <c r="I25" s="177" t="s">
        <v>286</v>
      </c>
      <c r="J25" s="177">
        <v>9.91</v>
      </c>
      <c r="K25" s="177">
        <v>14.38</v>
      </c>
      <c r="L25" s="177">
        <v>152.34</v>
      </c>
      <c r="M25" s="177">
        <v>3378.71</v>
      </c>
      <c r="N25" s="177">
        <v>925.84</v>
      </c>
      <c r="O25" s="177">
        <v>476</v>
      </c>
      <c r="P25" s="177">
        <v>4.59</v>
      </c>
      <c r="Q25" s="177">
        <v>549.83000000000004</v>
      </c>
      <c r="R25" s="177">
        <v>1.1200000000000001</v>
      </c>
      <c r="S25" s="177">
        <v>2475.23</v>
      </c>
      <c r="T25" s="177" t="s">
        <v>287</v>
      </c>
      <c r="U25" s="177">
        <v>1583.7</v>
      </c>
      <c r="V25" s="203">
        <v>72143</v>
      </c>
      <c r="W25" s="177">
        <v>0.17</v>
      </c>
      <c r="X25" s="177">
        <v>76.58</v>
      </c>
    </row>
    <row r="26" spans="1:24" s="177" customFormat="1" ht="21" x14ac:dyDescent="0.5">
      <c r="A26" s="161" t="s">
        <v>10</v>
      </c>
      <c r="B26" s="161">
        <v>90</v>
      </c>
      <c r="C26" s="167">
        <v>205</v>
      </c>
      <c r="D26" s="177">
        <v>1.45</v>
      </c>
      <c r="E26" s="177">
        <v>34.96</v>
      </c>
      <c r="F26" s="177">
        <v>16.84</v>
      </c>
      <c r="G26" s="177">
        <v>10.37</v>
      </c>
      <c r="H26" s="177">
        <v>2530.87</v>
      </c>
      <c r="I26" s="177" t="s">
        <v>387</v>
      </c>
      <c r="J26" s="177">
        <v>5.28</v>
      </c>
      <c r="K26" s="177">
        <v>11.9</v>
      </c>
      <c r="L26" s="177">
        <v>44.28</v>
      </c>
      <c r="M26" s="177">
        <v>4836.95</v>
      </c>
      <c r="N26" s="177">
        <v>497.02</v>
      </c>
      <c r="O26" s="177">
        <v>148.93</v>
      </c>
      <c r="P26" s="177" t="s">
        <v>388</v>
      </c>
      <c r="Q26" s="177">
        <v>689.9</v>
      </c>
      <c r="R26" s="177" t="s">
        <v>358</v>
      </c>
      <c r="S26" s="177">
        <v>1165.47</v>
      </c>
      <c r="T26" s="177">
        <v>8.94</v>
      </c>
      <c r="U26" s="177">
        <v>493.06</v>
      </c>
      <c r="V26" s="203">
        <v>72143</v>
      </c>
      <c r="W26" s="177" t="s">
        <v>384</v>
      </c>
      <c r="X26" s="177">
        <v>97.96</v>
      </c>
    </row>
    <row r="27" spans="1:24" s="186" customFormat="1" ht="21" x14ac:dyDescent="0.5">
      <c r="A27" s="184" t="s">
        <v>47</v>
      </c>
      <c r="B27" s="184">
        <v>90</v>
      </c>
      <c r="C27" s="185">
        <v>204</v>
      </c>
      <c r="D27" s="186">
        <v>1.79</v>
      </c>
      <c r="E27" s="186">
        <v>35</v>
      </c>
      <c r="F27" s="186">
        <v>16.940000000000001</v>
      </c>
      <c r="G27" s="186">
        <v>8.0299999999999994</v>
      </c>
      <c r="H27" s="186">
        <v>1162.82</v>
      </c>
      <c r="I27" s="186" t="s">
        <v>228</v>
      </c>
      <c r="J27" s="186">
        <v>3.79</v>
      </c>
      <c r="K27" s="186">
        <v>8.1999999999999993</v>
      </c>
      <c r="L27" s="186">
        <v>26.23</v>
      </c>
      <c r="M27" s="186">
        <v>3351.5</v>
      </c>
      <c r="N27" s="186">
        <v>69.709999999999994</v>
      </c>
      <c r="O27" s="186">
        <v>34.880000000000003</v>
      </c>
      <c r="P27" s="186">
        <v>2.62</v>
      </c>
      <c r="Q27" s="186">
        <v>459.86</v>
      </c>
      <c r="R27" s="186" t="s">
        <v>384</v>
      </c>
      <c r="S27" s="186">
        <v>274.45999999999998</v>
      </c>
      <c r="T27" s="186" t="s">
        <v>385</v>
      </c>
      <c r="U27" s="186">
        <v>426.99</v>
      </c>
      <c r="V27" s="204">
        <v>13173.1</v>
      </c>
      <c r="W27" s="186" t="s">
        <v>386</v>
      </c>
      <c r="X27" s="186">
        <v>66.650000000000006</v>
      </c>
    </row>
    <row r="28" spans="1:24" s="171" customFormat="1" ht="21" x14ac:dyDescent="0.5">
      <c r="A28" s="190" t="s">
        <v>11</v>
      </c>
      <c r="B28" s="190">
        <v>50</v>
      </c>
      <c r="C28" s="115">
        <v>146</v>
      </c>
      <c r="D28" s="171">
        <v>2.74</v>
      </c>
      <c r="E28" s="171">
        <v>42.75</v>
      </c>
      <c r="F28" s="171">
        <v>49.37</v>
      </c>
      <c r="G28" s="171">
        <v>12.17</v>
      </c>
      <c r="H28" s="171">
        <v>6410.2</v>
      </c>
      <c r="I28" s="171" t="s">
        <v>131</v>
      </c>
      <c r="J28" s="171">
        <v>44.83</v>
      </c>
      <c r="K28" s="171">
        <v>57.13</v>
      </c>
      <c r="L28" s="171">
        <v>216.6</v>
      </c>
      <c r="M28" s="171">
        <v>735.2</v>
      </c>
      <c r="N28" s="171">
        <v>987.2</v>
      </c>
      <c r="O28" s="171">
        <v>288.57</v>
      </c>
      <c r="P28" s="171" t="s">
        <v>184</v>
      </c>
      <c r="Q28" s="171">
        <v>285.57</v>
      </c>
      <c r="R28" s="171">
        <v>14.15</v>
      </c>
      <c r="S28" s="171">
        <v>2674.28</v>
      </c>
      <c r="T28" s="171" t="s">
        <v>185</v>
      </c>
      <c r="U28" s="171">
        <v>1713.64</v>
      </c>
      <c r="V28" s="205">
        <v>31423.43</v>
      </c>
      <c r="W28" s="171">
        <v>2.25</v>
      </c>
      <c r="X28" s="171">
        <v>608.01</v>
      </c>
    </row>
    <row r="29" spans="1:24" s="171" customFormat="1" ht="21" x14ac:dyDescent="0.5">
      <c r="A29" s="190" t="s">
        <v>11</v>
      </c>
      <c r="B29" s="190">
        <v>60</v>
      </c>
      <c r="C29" s="115">
        <v>165</v>
      </c>
      <c r="D29" s="171">
        <v>1.55</v>
      </c>
      <c r="E29" s="171">
        <v>36.380000000000003</v>
      </c>
      <c r="F29" s="171">
        <v>20.04</v>
      </c>
      <c r="G29" s="171">
        <v>30.89</v>
      </c>
      <c r="H29" s="171">
        <v>8875.02</v>
      </c>
      <c r="I29" s="171" t="s">
        <v>212</v>
      </c>
      <c r="J29" s="171">
        <v>11.11</v>
      </c>
      <c r="K29" s="171">
        <v>21.18</v>
      </c>
      <c r="L29" s="171">
        <v>113.91</v>
      </c>
      <c r="M29" s="171">
        <v>3836.41</v>
      </c>
      <c r="N29" s="171">
        <v>632.35</v>
      </c>
      <c r="O29" s="171">
        <v>319.73</v>
      </c>
      <c r="P29" s="171">
        <v>2.75</v>
      </c>
      <c r="Q29" s="171">
        <v>579.54999999999995</v>
      </c>
      <c r="R29" s="171" t="s">
        <v>213</v>
      </c>
      <c r="S29" s="171">
        <v>678.83</v>
      </c>
      <c r="T29" s="171" t="s">
        <v>214</v>
      </c>
      <c r="U29" s="171">
        <v>1070.2</v>
      </c>
      <c r="V29" s="205">
        <v>64625.46</v>
      </c>
      <c r="W29" s="171">
        <v>0.15</v>
      </c>
      <c r="X29" s="171">
        <v>44.52</v>
      </c>
    </row>
    <row r="30" spans="1:24" s="171" customFormat="1" ht="21" x14ac:dyDescent="0.5">
      <c r="A30" s="87" t="s">
        <v>11</v>
      </c>
      <c r="B30" s="87">
        <v>70</v>
      </c>
      <c r="C30" s="115">
        <v>177</v>
      </c>
      <c r="D30" s="171">
        <v>3.17</v>
      </c>
      <c r="E30" s="171">
        <v>42.77</v>
      </c>
      <c r="F30" s="171">
        <v>17.809999999999999</v>
      </c>
      <c r="G30" s="171">
        <v>16.489999999999998</v>
      </c>
      <c r="H30" s="171">
        <v>4990.12</v>
      </c>
      <c r="I30" s="171" t="s">
        <v>245</v>
      </c>
      <c r="J30" s="171">
        <v>2.5099999999999998</v>
      </c>
      <c r="K30" s="171">
        <v>18.04</v>
      </c>
      <c r="L30" s="171">
        <v>85.77</v>
      </c>
      <c r="M30" s="171">
        <v>1937.52</v>
      </c>
      <c r="N30" s="171">
        <v>877</v>
      </c>
      <c r="O30" s="171">
        <v>374.79</v>
      </c>
      <c r="P30" s="171">
        <v>9.35</v>
      </c>
      <c r="Q30" s="171">
        <v>362.72</v>
      </c>
      <c r="R30" s="171" t="s">
        <v>246</v>
      </c>
      <c r="S30" s="171">
        <v>1792.75</v>
      </c>
      <c r="T30" s="171" t="s">
        <v>247</v>
      </c>
      <c r="U30" s="171">
        <v>2160.59</v>
      </c>
      <c r="V30" s="205">
        <v>25394.19</v>
      </c>
      <c r="W30" s="171" t="s">
        <v>244</v>
      </c>
      <c r="X30" s="171">
        <v>104.07</v>
      </c>
    </row>
    <row r="31" spans="1:24" s="171" customFormat="1" ht="21" x14ac:dyDescent="0.5">
      <c r="A31" s="190" t="s">
        <v>11</v>
      </c>
      <c r="B31" s="190">
        <v>80</v>
      </c>
      <c r="C31" s="115">
        <v>189</v>
      </c>
      <c r="D31" s="171">
        <v>2.12</v>
      </c>
      <c r="E31" s="171">
        <v>39.950000000000003</v>
      </c>
      <c r="F31" s="171">
        <v>25.32</v>
      </c>
      <c r="G31" s="171">
        <v>28.74</v>
      </c>
      <c r="H31" s="171">
        <v>7516.5</v>
      </c>
      <c r="I31" s="171" t="s">
        <v>288</v>
      </c>
      <c r="J31" s="171">
        <v>22.03</v>
      </c>
      <c r="K31" s="171">
        <v>13.43</v>
      </c>
      <c r="L31" s="171">
        <v>206.36</v>
      </c>
      <c r="M31" s="171">
        <v>2823.27</v>
      </c>
      <c r="N31" s="171">
        <v>1372.83</v>
      </c>
      <c r="O31" s="171">
        <v>637.72</v>
      </c>
      <c r="P31" s="171">
        <v>7.98</v>
      </c>
      <c r="Q31" s="171">
        <v>475.56</v>
      </c>
      <c r="R31" s="171" t="s">
        <v>288</v>
      </c>
      <c r="S31" s="171">
        <v>3046.33</v>
      </c>
      <c r="T31" s="171" t="s">
        <v>289</v>
      </c>
      <c r="U31" s="171">
        <v>1589.67</v>
      </c>
      <c r="V31" s="205">
        <v>41546.61</v>
      </c>
      <c r="W31" s="171">
        <v>0.24</v>
      </c>
      <c r="X31" s="171">
        <v>126.64</v>
      </c>
    </row>
    <row r="32" spans="1:24" s="171" customFormat="1" ht="21" x14ac:dyDescent="0.5">
      <c r="A32" s="191" t="s">
        <v>11</v>
      </c>
      <c r="B32" s="191">
        <v>90</v>
      </c>
      <c r="C32" s="192">
        <v>207</v>
      </c>
      <c r="D32" s="171">
        <v>1.38</v>
      </c>
      <c r="E32" s="171">
        <v>38.6</v>
      </c>
      <c r="F32" s="171">
        <v>38.17</v>
      </c>
      <c r="G32" s="171">
        <v>39.17</v>
      </c>
      <c r="H32" s="171">
        <v>13044.71</v>
      </c>
      <c r="I32" s="171" t="s">
        <v>391</v>
      </c>
      <c r="J32" s="171">
        <v>9.85</v>
      </c>
      <c r="K32" s="171">
        <v>10.77</v>
      </c>
      <c r="L32" s="171">
        <v>157.52000000000001</v>
      </c>
      <c r="M32" s="171">
        <v>2244</v>
      </c>
      <c r="N32" s="171">
        <v>1741.25</v>
      </c>
      <c r="O32" s="171">
        <v>1168.58</v>
      </c>
      <c r="P32" s="171">
        <v>3.67</v>
      </c>
      <c r="Q32" s="171">
        <v>463.2</v>
      </c>
      <c r="R32" s="171" t="s">
        <v>138</v>
      </c>
      <c r="S32" s="171">
        <v>3975.24</v>
      </c>
      <c r="T32" s="171" t="s">
        <v>392</v>
      </c>
      <c r="U32" s="171">
        <v>1641.26</v>
      </c>
      <c r="V32" s="205">
        <v>44838.58</v>
      </c>
      <c r="W32" s="171" t="s">
        <v>393</v>
      </c>
      <c r="X32" s="171">
        <v>137.83000000000001</v>
      </c>
    </row>
    <row r="33" spans="1:24" s="189" customFormat="1" ht="21" x14ac:dyDescent="0.5">
      <c r="A33" s="187" t="s">
        <v>48</v>
      </c>
      <c r="B33" s="187">
        <v>90</v>
      </c>
      <c r="C33" s="188">
        <v>206</v>
      </c>
      <c r="D33" s="189">
        <v>1.72</v>
      </c>
      <c r="E33" s="189">
        <v>38.5</v>
      </c>
      <c r="F33" s="189">
        <v>11.77</v>
      </c>
      <c r="G33" s="189">
        <v>8.31</v>
      </c>
      <c r="H33" s="189">
        <v>1385.53</v>
      </c>
      <c r="I33" s="189" t="s">
        <v>389</v>
      </c>
      <c r="J33" s="189">
        <v>4.03</v>
      </c>
      <c r="K33" s="189">
        <v>10.11</v>
      </c>
      <c r="L33" s="189">
        <v>26.28</v>
      </c>
      <c r="M33" s="189">
        <v>4195.55</v>
      </c>
      <c r="N33" s="189">
        <v>132.36000000000001</v>
      </c>
      <c r="O33" s="189">
        <v>50.49</v>
      </c>
      <c r="P33" s="189">
        <v>1.1499999999999999</v>
      </c>
      <c r="Q33" s="189">
        <v>606.9</v>
      </c>
      <c r="R33" s="189" t="s">
        <v>358</v>
      </c>
      <c r="S33" s="189">
        <v>337.58</v>
      </c>
      <c r="T33" s="189" t="s">
        <v>390</v>
      </c>
      <c r="U33" s="189">
        <v>452.79</v>
      </c>
      <c r="V33" s="206">
        <v>6484.08</v>
      </c>
      <c r="W33" s="189" t="s">
        <v>281</v>
      </c>
      <c r="X33" s="189">
        <v>59.56</v>
      </c>
    </row>
    <row r="34" spans="1:24" s="172" customFormat="1" ht="21" x14ac:dyDescent="0.5">
      <c r="A34" s="94"/>
      <c r="B34" s="94"/>
      <c r="C34" s="127"/>
      <c r="V34" s="200"/>
    </row>
    <row r="35" spans="1:24" s="172" customFormat="1" ht="21" x14ac:dyDescent="0.5">
      <c r="A35" s="94"/>
      <c r="B35" s="94"/>
      <c r="C35" s="127"/>
      <c r="V35" s="200"/>
    </row>
    <row r="36" spans="1:24" s="172" customFormat="1" ht="21" x14ac:dyDescent="0.5">
      <c r="A36" s="94"/>
      <c r="B36" s="94"/>
      <c r="C36" s="127"/>
      <c r="V36" s="200"/>
    </row>
    <row r="37" spans="1:24" s="169" customFormat="1" ht="21" x14ac:dyDescent="0.5">
      <c r="A37" s="61" t="s">
        <v>20</v>
      </c>
      <c r="B37" s="61">
        <v>50</v>
      </c>
      <c r="C37" s="106">
        <v>147</v>
      </c>
      <c r="D37" s="169">
        <v>2.2799999999999998</v>
      </c>
      <c r="E37" s="169">
        <v>46.28</v>
      </c>
      <c r="F37" s="169">
        <v>100.34</v>
      </c>
      <c r="G37" s="169">
        <v>9.16</v>
      </c>
      <c r="H37" s="169">
        <v>5326.18</v>
      </c>
      <c r="I37" s="169" t="s">
        <v>186</v>
      </c>
      <c r="J37" s="209" t="s">
        <v>187</v>
      </c>
      <c r="K37" s="209" t="s">
        <v>188</v>
      </c>
      <c r="L37" s="209" t="s">
        <v>189</v>
      </c>
      <c r="M37" s="169">
        <v>375.47</v>
      </c>
      <c r="N37" s="169">
        <v>573.16</v>
      </c>
      <c r="O37" s="169">
        <v>413.11</v>
      </c>
      <c r="P37" s="169" t="s">
        <v>190</v>
      </c>
      <c r="Q37" s="169">
        <v>1696.47</v>
      </c>
      <c r="R37" s="169">
        <v>12.38</v>
      </c>
      <c r="S37" s="169">
        <v>1922.22</v>
      </c>
      <c r="T37" s="169" t="s">
        <v>191</v>
      </c>
      <c r="U37" s="169">
        <v>3597.72</v>
      </c>
      <c r="V37" s="210">
        <v>2969.93</v>
      </c>
      <c r="W37" s="169">
        <v>0.9</v>
      </c>
      <c r="X37" s="169">
        <v>422.23</v>
      </c>
    </row>
    <row r="38" spans="1:24" s="169" customFormat="1" ht="21" x14ac:dyDescent="0.5">
      <c r="A38" s="61" t="s">
        <v>20</v>
      </c>
      <c r="B38" s="61">
        <v>60</v>
      </c>
      <c r="C38" s="106">
        <v>166</v>
      </c>
      <c r="D38" s="169">
        <v>1.91</v>
      </c>
      <c r="E38" s="169">
        <v>41.76</v>
      </c>
      <c r="F38" s="169">
        <v>137.77000000000001</v>
      </c>
      <c r="G38" s="169">
        <v>13.25</v>
      </c>
      <c r="H38" s="169">
        <v>25621.03</v>
      </c>
      <c r="I38" s="169" t="s">
        <v>215</v>
      </c>
      <c r="J38" s="169">
        <v>15.1</v>
      </c>
      <c r="K38" s="169">
        <v>73.31</v>
      </c>
      <c r="L38" s="169">
        <v>1994.69</v>
      </c>
      <c r="M38" s="169">
        <v>2448.94</v>
      </c>
      <c r="N38" s="169">
        <v>920.19</v>
      </c>
      <c r="O38" s="209" t="s">
        <v>216</v>
      </c>
      <c r="P38" s="169" t="s">
        <v>217</v>
      </c>
      <c r="Q38" s="169">
        <v>1209.6300000000001</v>
      </c>
      <c r="R38" s="169">
        <v>2.0699999999999998</v>
      </c>
      <c r="S38" s="169">
        <v>14991.18</v>
      </c>
      <c r="T38" s="169" t="s">
        <v>218</v>
      </c>
      <c r="U38" s="169">
        <v>2461.5700000000002</v>
      </c>
      <c r="V38" s="210">
        <v>1440.49</v>
      </c>
      <c r="W38" s="169">
        <v>0.15</v>
      </c>
      <c r="X38" s="169">
        <v>60.34</v>
      </c>
    </row>
    <row r="39" spans="1:24" s="169" customFormat="1" ht="21" x14ac:dyDescent="0.5">
      <c r="A39" s="160" t="s">
        <v>20</v>
      </c>
      <c r="B39" s="160">
        <v>70</v>
      </c>
      <c r="C39" s="106">
        <v>178</v>
      </c>
      <c r="D39" s="169">
        <v>2.62</v>
      </c>
      <c r="E39" s="169">
        <v>41.46</v>
      </c>
      <c r="F39" s="169">
        <v>102.1</v>
      </c>
      <c r="G39" s="169">
        <v>12.56</v>
      </c>
      <c r="H39" s="169">
        <v>27266.73</v>
      </c>
      <c r="I39" s="169" t="s">
        <v>224</v>
      </c>
      <c r="J39" s="169">
        <v>6.94</v>
      </c>
      <c r="K39" s="169">
        <v>24.98</v>
      </c>
      <c r="L39" s="209" t="s">
        <v>248</v>
      </c>
      <c r="M39" s="169">
        <v>2652.64</v>
      </c>
      <c r="N39" s="169">
        <v>1164.8900000000001</v>
      </c>
      <c r="O39" s="209" t="s">
        <v>249</v>
      </c>
      <c r="P39" s="169" t="s">
        <v>250</v>
      </c>
      <c r="Q39" s="169">
        <v>870.89</v>
      </c>
      <c r="R39" s="169" t="s">
        <v>251</v>
      </c>
      <c r="S39" s="169">
        <v>15818.73</v>
      </c>
      <c r="T39" s="169" t="s">
        <v>252</v>
      </c>
      <c r="U39" s="169">
        <v>3120.27</v>
      </c>
      <c r="V39" s="210">
        <v>1868.29</v>
      </c>
      <c r="W39" s="169">
        <v>0.14000000000000001</v>
      </c>
      <c r="X39" s="169">
        <v>100.41</v>
      </c>
    </row>
    <row r="40" spans="1:24" s="169" customFormat="1" ht="21" x14ac:dyDescent="0.5">
      <c r="A40" s="160" t="s">
        <v>20</v>
      </c>
      <c r="B40" s="160">
        <v>80</v>
      </c>
      <c r="C40" s="106">
        <v>190</v>
      </c>
      <c r="D40" s="169">
        <v>2.4900000000000002</v>
      </c>
      <c r="E40" s="169">
        <v>42.25</v>
      </c>
      <c r="F40" s="169">
        <v>101.32</v>
      </c>
      <c r="G40" s="169">
        <v>15.63</v>
      </c>
      <c r="H40" s="169">
        <v>18457.38</v>
      </c>
      <c r="I40" s="169" t="s">
        <v>290</v>
      </c>
      <c r="J40" s="169">
        <v>4.8899999999999997</v>
      </c>
      <c r="K40" s="169">
        <v>218.77</v>
      </c>
      <c r="L40" s="169">
        <v>2825.91</v>
      </c>
      <c r="M40" s="169">
        <v>4447.38</v>
      </c>
      <c r="N40" s="169">
        <v>1166.69</v>
      </c>
      <c r="O40" s="209" t="s">
        <v>291</v>
      </c>
      <c r="P40" s="169">
        <v>6.42</v>
      </c>
      <c r="Q40" s="169">
        <v>1169.75</v>
      </c>
      <c r="R40" s="169">
        <v>1.19</v>
      </c>
      <c r="S40" s="169">
        <v>13618.9</v>
      </c>
      <c r="T40" s="169" t="s">
        <v>292</v>
      </c>
      <c r="U40" s="169">
        <v>3195.68</v>
      </c>
      <c r="V40" s="210">
        <v>2188</v>
      </c>
      <c r="W40" s="169">
        <v>0.18</v>
      </c>
      <c r="X40" s="169">
        <v>155.47</v>
      </c>
    </row>
    <row r="41" spans="1:24" s="169" customFormat="1" ht="21" x14ac:dyDescent="0.5">
      <c r="A41" s="160" t="s">
        <v>20</v>
      </c>
      <c r="B41" s="160">
        <v>90</v>
      </c>
      <c r="C41" s="106">
        <v>208</v>
      </c>
      <c r="D41" s="169">
        <v>2.93</v>
      </c>
      <c r="E41" s="169">
        <v>42.88</v>
      </c>
      <c r="F41" s="169">
        <v>34.479999999999997</v>
      </c>
      <c r="G41" s="169">
        <v>30.15</v>
      </c>
      <c r="H41" s="169">
        <v>11162.73</v>
      </c>
      <c r="I41" s="169" t="s">
        <v>394</v>
      </c>
      <c r="J41" s="169">
        <v>3.74</v>
      </c>
      <c r="K41" s="169">
        <v>11.2</v>
      </c>
      <c r="L41" s="169">
        <v>86.49</v>
      </c>
      <c r="M41" s="169">
        <v>3541.41</v>
      </c>
      <c r="N41" s="169">
        <v>2095.23</v>
      </c>
      <c r="O41" s="169">
        <v>721.78</v>
      </c>
      <c r="P41" s="169">
        <v>4.8099999999999996</v>
      </c>
      <c r="Q41" s="169">
        <v>611.97</v>
      </c>
      <c r="R41" s="169" t="s">
        <v>278</v>
      </c>
      <c r="S41" s="169">
        <v>2682.63</v>
      </c>
      <c r="T41" s="169" t="s">
        <v>395</v>
      </c>
      <c r="U41" s="169">
        <v>1170.83</v>
      </c>
      <c r="V41" s="211">
        <v>1040.74</v>
      </c>
      <c r="W41" s="169">
        <v>0.28999999999999998</v>
      </c>
      <c r="X41" s="169">
        <v>126.6</v>
      </c>
    </row>
    <row r="42" spans="1:24" s="177" customFormat="1" ht="21" x14ac:dyDescent="0.5">
      <c r="A42" s="56" t="s">
        <v>21</v>
      </c>
      <c r="B42" s="56">
        <v>50</v>
      </c>
      <c r="C42" s="112">
        <v>148</v>
      </c>
      <c r="D42" s="177">
        <v>2.19</v>
      </c>
      <c r="E42" s="177">
        <v>45.12</v>
      </c>
      <c r="F42" s="177">
        <v>97.08</v>
      </c>
      <c r="G42" s="177">
        <v>7.98</v>
      </c>
      <c r="H42" s="177">
        <v>4475.38</v>
      </c>
      <c r="I42" s="177" t="s">
        <v>192</v>
      </c>
      <c r="J42" s="177">
        <v>50.18</v>
      </c>
      <c r="K42" s="177" t="s">
        <v>193</v>
      </c>
      <c r="L42" s="177">
        <v>1439.05</v>
      </c>
      <c r="M42" s="177">
        <v>138.19999999999999</v>
      </c>
      <c r="N42" s="177">
        <v>401.19</v>
      </c>
      <c r="O42" s="177">
        <v>248.13</v>
      </c>
      <c r="P42" s="177" t="s">
        <v>194</v>
      </c>
      <c r="Q42" s="177">
        <v>845.3</v>
      </c>
      <c r="R42" s="177">
        <v>16.12</v>
      </c>
      <c r="S42" s="177">
        <v>1109.82</v>
      </c>
      <c r="T42" s="177">
        <v>2.95</v>
      </c>
      <c r="U42" s="177">
        <v>2674.2</v>
      </c>
      <c r="V42" s="202">
        <v>2994.42</v>
      </c>
      <c r="W42" s="177">
        <v>0.22</v>
      </c>
      <c r="X42" s="177">
        <v>621.41999999999996</v>
      </c>
    </row>
    <row r="43" spans="1:24" s="177" customFormat="1" ht="21" x14ac:dyDescent="0.5">
      <c r="A43" s="56" t="s">
        <v>21</v>
      </c>
      <c r="B43" s="56">
        <v>70</v>
      </c>
      <c r="C43" s="112">
        <v>179</v>
      </c>
      <c r="D43" s="177">
        <v>2.9</v>
      </c>
      <c r="E43" s="177">
        <v>42.05</v>
      </c>
      <c r="F43" s="177">
        <v>186.45</v>
      </c>
      <c r="G43" s="177">
        <v>13.67</v>
      </c>
      <c r="H43" s="177">
        <v>12934.67</v>
      </c>
      <c r="I43" s="177" t="s">
        <v>253</v>
      </c>
      <c r="J43" s="177">
        <v>6.32</v>
      </c>
      <c r="K43" s="177">
        <v>121.55</v>
      </c>
      <c r="L43" s="177">
        <v>3269.27</v>
      </c>
      <c r="M43" s="177">
        <v>3213.28</v>
      </c>
      <c r="N43" s="177">
        <v>812.04</v>
      </c>
      <c r="O43" s="213" t="s">
        <v>254</v>
      </c>
      <c r="P43" s="177">
        <v>1.99</v>
      </c>
      <c r="Q43" s="177">
        <v>939.5</v>
      </c>
      <c r="R43" s="177" t="s">
        <v>255</v>
      </c>
      <c r="S43" s="177">
        <v>9670.2199999999993</v>
      </c>
      <c r="T43" s="177" t="s">
        <v>256</v>
      </c>
      <c r="U43" s="177">
        <v>2967.08</v>
      </c>
      <c r="V43" s="202">
        <v>10402.370000000001</v>
      </c>
      <c r="W43" s="177">
        <v>0.14000000000000001</v>
      </c>
      <c r="X43" s="177">
        <v>97.5</v>
      </c>
    </row>
    <row r="44" spans="1:24" s="177" customFormat="1" ht="21" x14ac:dyDescent="0.5">
      <c r="A44" s="56" t="s">
        <v>21</v>
      </c>
      <c r="B44" s="56">
        <v>80</v>
      </c>
      <c r="C44" s="112">
        <v>191</v>
      </c>
      <c r="D44" s="177">
        <v>2.54</v>
      </c>
      <c r="E44" s="177">
        <v>41.09</v>
      </c>
      <c r="F44" s="177">
        <v>199.11</v>
      </c>
      <c r="G44" s="177">
        <v>19.100000000000001</v>
      </c>
      <c r="H44" s="177">
        <v>22460.39</v>
      </c>
      <c r="I44" s="177" t="s">
        <v>293</v>
      </c>
      <c r="J44" s="177">
        <v>7.99</v>
      </c>
      <c r="K44" s="177">
        <v>273.69</v>
      </c>
      <c r="L44" s="177">
        <v>3258.92</v>
      </c>
      <c r="M44" s="177">
        <v>3363.84</v>
      </c>
      <c r="N44" s="177">
        <v>1454.16</v>
      </c>
      <c r="O44" s="213" t="s">
        <v>294</v>
      </c>
      <c r="P44" s="177" t="s">
        <v>295</v>
      </c>
      <c r="Q44" s="177">
        <v>1362.92</v>
      </c>
      <c r="R44" s="177">
        <v>1.1200000000000001</v>
      </c>
      <c r="S44" s="177">
        <v>15187.63</v>
      </c>
      <c r="T44" s="177" t="s">
        <v>177</v>
      </c>
      <c r="U44" s="177">
        <v>3378.04</v>
      </c>
      <c r="V44" s="202">
        <v>11385.68</v>
      </c>
      <c r="W44" s="177">
        <v>0.15</v>
      </c>
      <c r="X44" s="177">
        <v>122.05</v>
      </c>
    </row>
    <row r="45" spans="1:24" s="177" customFormat="1" ht="21" x14ac:dyDescent="0.5">
      <c r="A45" s="161" t="s">
        <v>21</v>
      </c>
      <c r="B45" s="161">
        <v>90</v>
      </c>
      <c r="C45" s="167">
        <v>209</v>
      </c>
      <c r="D45" s="177">
        <v>2.65</v>
      </c>
      <c r="E45" s="177">
        <v>42.8</v>
      </c>
      <c r="F45" s="177">
        <v>40.99</v>
      </c>
      <c r="G45" s="177">
        <v>43.32</v>
      </c>
      <c r="H45" s="177">
        <v>9588.19</v>
      </c>
      <c r="I45" s="177" t="s">
        <v>207</v>
      </c>
      <c r="J45" s="177">
        <v>1.93</v>
      </c>
      <c r="K45" s="177">
        <v>10.96</v>
      </c>
      <c r="L45" s="177">
        <v>100.39</v>
      </c>
      <c r="M45" s="177">
        <v>2772.86</v>
      </c>
      <c r="N45" s="177">
        <v>1094.74</v>
      </c>
      <c r="O45" s="177">
        <v>621.47</v>
      </c>
      <c r="P45" s="177">
        <v>2.48</v>
      </c>
      <c r="Q45" s="177">
        <v>593.99</v>
      </c>
      <c r="R45" s="177" t="s">
        <v>396</v>
      </c>
      <c r="S45" s="177">
        <v>1529.6</v>
      </c>
      <c r="T45" s="177" t="s">
        <v>397</v>
      </c>
      <c r="U45" s="177">
        <v>1293.8699999999999</v>
      </c>
      <c r="V45" s="203">
        <v>11450.23</v>
      </c>
      <c r="W45" s="177">
        <v>0.23</v>
      </c>
      <c r="X45" s="177">
        <v>84.44</v>
      </c>
    </row>
    <row r="46" spans="1:24" s="171" customFormat="1" ht="21" x14ac:dyDescent="0.5">
      <c r="A46" s="190" t="s">
        <v>22</v>
      </c>
      <c r="B46" s="190">
        <v>50</v>
      </c>
      <c r="C46" s="115">
        <v>149</v>
      </c>
      <c r="D46" s="171">
        <v>2.4500000000000002</v>
      </c>
      <c r="E46" s="171">
        <v>47.29</v>
      </c>
      <c r="F46" s="171">
        <v>121.06</v>
      </c>
      <c r="G46" s="171">
        <v>7.84</v>
      </c>
      <c r="H46" s="171">
        <v>3898.86</v>
      </c>
      <c r="I46" s="171" t="s">
        <v>195</v>
      </c>
      <c r="J46" s="171">
        <v>43.2</v>
      </c>
      <c r="K46" s="171" t="s">
        <v>196</v>
      </c>
      <c r="L46" s="171">
        <v>1150.33</v>
      </c>
      <c r="M46" s="171">
        <v>627.64</v>
      </c>
      <c r="N46" s="171">
        <v>496.89</v>
      </c>
      <c r="O46" s="171">
        <v>291.72000000000003</v>
      </c>
      <c r="P46" s="171" t="s">
        <v>197</v>
      </c>
      <c r="Q46" s="171">
        <v>2245.09</v>
      </c>
      <c r="R46" s="171">
        <v>6.39</v>
      </c>
      <c r="S46" s="171">
        <v>1281.9100000000001</v>
      </c>
      <c r="T46" s="171">
        <v>2.46</v>
      </c>
      <c r="U46" s="171">
        <v>4139.0600000000004</v>
      </c>
      <c r="V46" s="199">
        <v>4026.41</v>
      </c>
      <c r="W46" s="171">
        <v>0.24</v>
      </c>
      <c r="X46" s="171">
        <v>351.96</v>
      </c>
    </row>
    <row r="47" spans="1:24" s="171" customFormat="1" ht="21" x14ac:dyDescent="0.5">
      <c r="A47" s="190" t="s">
        <v>22</v>
      </c>
      <c r="B47" s="190">
        <v>60</v>
      </c>
      <c r="C47" s="115">
        <v>168</v>
      </c>
      <c r="D47" s="171">
        <v>2.37</v>
      </c>
      <c r="E47" s="171">
        <v>40.03</v>
      </c>
      <c r="F47" s="171">
        <v>325.64999999999998</v>
      </c>
      <c r="G47" s="171">
        <v>17.71</v>
      </c>
      <c r="H47" s="171">
        <v>24707.83</v>
      </c>
      <c r="I47" s="171" t="s">
        <v>219</v>
      </c>
      <c r="J47" s="171">
        <v>8.7799999999999994</v>
      </c>
      <c r="K47" s="171">
        <v>113.18</v>
      </c>
      <c r="L47" s="214" t="s">
        <v>220</v>
      </c>
      <c r="M47" s="171">
        <v>3912.33</v>
      </c>
      <c r="N47" s="171">
        <v>1722.84</v>
      </c>
      <c r="O47" s="214" t="s">
        <v>221</v>
      </c>
      <c r="P47" s="171">
        <v>2.1</v>
      </c>
      <c r="Q47" s="171">
        <v>1347.62</v>
      </c>
      <c r="R47" s="171" t="s">
        <v>222</v>
      </c>
      <c r="S47" s="171">
        <v>16907.36</v>
      </c>
      <c r="T47" s="171" t="s">
        <v>223</v>
      </c>
      <c r="U47" s="171">
        <v>3197.5</v>
      </c>
      <c r="V47" s="199">
        <v>7179.45</v>
      </c>
      <c r="W47" s="171">
        <v>0.11</v>
      </c>
      <c r="X47" s="171">
        <v>175.16</v>
      </c>
    </row>
    <row r="48" spans="1:24" s="171" customFormat="1" ht="21" x14ac:dyDescent="0.5">
      <c r="A48" s="190" t="s">
        <v>22</v>
      </c>
      <c r="B48" s="190">
        <v>70</v>
      </c>
      <c r="C48" s="115">
        <v>180</v>
      </c>
      <c r="D48" s="171">
        <v>2.61</v>
      </c>
      <c r="E48" s="171">
        <v>38.35</v>
      </c>
      <c r="F48" s="171">
        <v>76.42</v>
      </c>
      <c r="G48" s="171">
        <v>15.31</v>
      </c>
      <c r="H48" s="171">
        <v>36582.019999999997</v>
      </c>
      <c r="I48" s="171" t="s">
        <v>108</v>
      </c>
      <c r="J48" s="171">
        <v>1.47</v>
      </c>
      <c r="K48" s="171">
        <v>91.73</v>
      </c>
      <c r="L48" s="171">
        <v>1661.83</v>
      </c>
      <c r="M48" s="171">
        <v>2633.99</v>
      </c>
      <c r="N48" s="171">
        <v>1346.41</v>
      </c>
      <c r="O48" s="214" t="s">
        <v>257</v>
      </c>
      <c r="P48" s="171">
        <v>0.59</v>
      </c>
      <c r="Q48" s="171">
        <v>1094.3399999999999</v>
      </c>
      <c r="R48" s="171" t="s">
        <v>258</v>
      </c>
      <c r="S48" s="171">
        <v>20135.439999999999</v>
      </c>
      <c r="T48" s="171" t="s">
        <v>259</v>
      </c>
      <c r="U48" s="171">
        <v>3113.14</v>
      </c>
      <c r="V48" s="199">
        <v>3039.1</v>
      </c>
      <c r="W48" s="171" t="s">
        <v>260</v>
      </c>
      <c r="X48" s="171">
        <v>113.5</v>
      </c>
    </row>
    <row r="49" spans="1:24" s="171" customFormat="1" ht="21" x14ac:dyDescent="0.5">
      <c r="A49" s="87" t="s">
        <v>22</v>
      </c>
      <c r="B49" s="87">
        <v>80</v>
      </c>
      <c r="C49" s="115">
        <v>192</v>
      </c>
      <c r="D49" s="171">
        <v>2.92</v>
      </c>
      <c r="E49" s="171">
        <v>37.35</v>
      </c>
      <c r="F49" s="171">
        <v>92.66</v>
      </c>
      <c r="G49" s="171">
        <v>16.02</v>
      </c>
      <c r="H49" s="171">
        <v>37394.699999999997</v>
      </c>
      <c r="I49" s="171" t="s">
        <v>296</v>
      </c>
      <c r="J49" s="171">
        <v>3.01</v>
      </c>
      <c r="K49" s="171">
        <v>41.48</v>
      </c>
      <c r="L49" s="171">
        <v>2163.0300000000002</v>
      </c>
      <c r="M49" s="171">
        <v>2670.48</v>
      </c>
      <c r="N49" s="171">
        <v>1122.6500000000001</v>
      </c>
      <c r="O49" s="171">
        <v>2448.88</v>
      </c>
      <c r="P49" s="171">
        <v>2.2200000000000002</v>
      </c>
      <c r="Q49" s="171">
        <v>1249.49</v>
      </c>
      <c r="R49" s="171" t="s">
        <v>297</v>
      </c>
      <c r="S49" s="171">
        <v>22785.5</v>
      </c>
      <c r="T49" s="171" t="s">
        <v>298</v>
      </c>
      <c r="U49" s="171">
        <v>2960.48</v>
      </c>
      <c r="V49" s="199">
        <v>4898.38</v>
      </c>
      <c r="W49" s="171" t="s">
        <v>128</v>
      </c>
      <c r="X49" s="171">
        <v>119.19</v>
      </c>
    </row>
    <row r="50" spans="1:24" s="171" customFormat="1" ht="21" x14ac:dyDescent="0.5">
      <c r="A50" s="87" t="s">
        <v>22</v>
      </c>
      <c r="B50" s="87">
        <v>90</v>
      </c>
      <c r="C50" s="115">
        <v>210</v>
      </c>
      <c r="D50" s="171">
        <v>3.06</v>
      </c>
      <c r="E50" s="171">
        <v>40.85</v>
      </c>
      <c r="F50" s="171">
        <v>30.87</v>
      </c>
      <c r="G50" s="171">
        <v>30.51</v>
      </c>
      <c r="H50" s="171">
        <v>7514.72</v>
      </c>
      <c r="I50" s="171" t="s">
        <v>398</v>
      </c>
      <c r="J50" s="171">
        <v>2.83</v>
      </c>
      <c r="K50" s="171">
        <v>10.33</v>
      </c>
      <c r="L50" s="171">
        <v>371.75</v>
      </c>
      <c r="M50" s="171">
        <v>3401.78</v>
      </c>
      <c r="N50" s="171">
        <v>1347.54</v>
      </c>
      <c r="O50" s="171">
        <v>455.85</v>
      </c>
      <c r="P50" s="171">
        <v>3.42</v>
      </c>
      <c r="Q50" s="171">
        <v>553.02</v>
      </c>
      <c r="R50" s="171" t="s">
        <v>278</v>
      </c>
      <c r="S50" s="171">
        <v>1564.2</v>
      </c>
      <c r="T50" s="171">
        <v>4.37</v>
      </c>
      <c r="U50" s="171">
        <v>877.36</v>
      </c>
      <c r="V50" s="205">
        <v>5335.65</v>
      </c>
      <c r="W50" s="171" t="s">
        <v>399</v>
      </c>
      <c r="X50" s="171">
        <v>102.8</v>
      </c>
    </row>
    <row r="51" spans="1:24" s="172" customFormat="1" ht="21" x14ac:dyDescent="0.5">
      <c r="A51" s="94"/>
      <c r="B51" s="94"/>
      <c r="C51" s="127"/>
      <c r="V51" s="215"/>
    </row>
    <row r="52" spans="1:24" s="172" customFormat="1" ht="21" x14ac:dyDescent="0.5">
      <c r="A52" s="94"/>
      <c r="B52" s="94"/>
      <c r="C52" s="127"/>
      <c r="V52" s="215"/>
    </row>
    <row r="53" spans="1:24" s="172" customFormat="1" ht="21" x14ac:dyDescent="0.5">
      <c r="A53" s="94"/>
      <c r="B53" s="94"/>
      <c r="C53" s="127"/>
      <c r="V53" s="215"/>
    </row>
    <row r="54" spans="1:24" s="168" customFormat="1" ht="21" x14ac:dyDescent="0.5">
      <c r="A54" s="90" t="s">
        <v>6</v>
      </c>
      <c r="B54" s="90">
        <v>50</v>
      </c>
      <c r="C54" s="100">
        <v>141</v>
      </c>
      <c r="D54" s="168">
        <v>1.37</v>
      </c>
      <c r="E54" s="168">
        <v>45.29</v>
      </c>
      <c r="F54" s="168">
        <v>37.97</v>
      </c>
      <c r="G54" s="168">
        <v>9.14</v>
      </c>
      <c r="H54" s="168">
        <v>1616.88</v>
      </c>
      <c r="I54" s="168" t="s">
        <v>169</v>
      </c>
      <c r="J54" s="173" t="s">
        <v>170</v>
      </c>
      <c r="K54" s="168">
        <v>59.6</v>
      </c>
      <c r="L54" s="168">
        <v>1228.8499999999999</v>
      </c>
      <c r="M54" s="168">
        <v>83.84</v>
      </c>
      <c r="N54" s="168">
        <v>336.08</v>
      </c>
      <c r="O54" s="168">
        <v>81.7</v>
      </c>
      <c r="P54" s="168">
        <v>1.5</v>
      </c>
      <c r="Q54" s="168">
        <v>464.36</v>
      </c>
      <c r="R54" s="168">
        <v>37.869999999999997</v>
      </c>
      <c r="S54" s="168">
        <v>147.78</v>
      </c>
      <c r="T54" s="168" t="s">
        <v>171</v>
      </c>
      <c r="U54" s="168">
        <v>738.77</v>
      </c>
      <c r="V54" s="196">
        <v>3800.27</v>
      </c>
      <c r="W54" s="168">
        <v>0.28000000000000003</v>
      </c>
      <c r="X54" s="168">
        <v>266.13</v>
      </c>
    </row>
    <row r="55" spans="1:24" s="168" customFormat="1" ht="21" x14ac:dyDescent="0.5">
      <c r="A55" s="90" t="s">
        <v>6</v>
      </c>
      <c r="B55" s="90">
        <v>60</v>
      </c>
      <c r="C55" s="100">
        <v>160</v>
      </c>
      <c r="D55" s="168">
        <v>1.33</v>
      </c>
      <c r="E55" s="168">
        <v>44.19</v>
      </c>
      <c r="F55" s="168">
        <v>10.01</v>
      </c>
      <c r="G55" s="168">
        <v>10.199999999999999</v>
      </c>
      <c r="H55" s="168">
        <v>2387.61</v>
      </c>
      <c r="I55" s="168" t="s">
        <v>203</v>
      </c>
      <c r="J55" s="168">
        <v>5.12</v>
      </c>
      <c r="K55" s="168">
        <v>21.59</v>
      </c>
      <c r="L55" s="168">
        <v>53.39</v>
      </c>
      <c r="M55" s="168">
        <v>4122.0200000000004</v>
      </c>
      <c r="N55" s="168">
        <v>226.01</v>
      </c>
      <c r="O55" s="168">
        <v>92.82</v>
      </c>
      <c r="P55" s="168" t="s">
        <v>204</v>
      </c>
      <c r="Q55" s="168">
        <v>457.43</v>
      </c>
      <c r="R55" s="168">
        <v>2.92</v>
      </c>
      <c r="S55" s="168">
        <v>425.97</v>
      </c>
      <c r="T55" s="168" t="s">
        <v>205</v>
      </c>
      <c r="U55" s="168">
        <v>730.35</v>
      </c>
      <c r="V55" s="196">
        <v>7286.67</v>
      </c>
      <c r="W55" s="168" t="s">
        <v>206</v>
      </c>
      <c r="X55" s="168">
        <v>48.36</v>
      </c>
    </row>
    <row r="56" spans="1:24" s="168" customFormat="1" ht="21" x14ac:dyDescent="0.5">
      <c r="A56" s="90" t="s">
        <v>6</v>
      </c>
      <c r="B56" s="90">
        <v>70</v>
      </c>
      <c r="C56" s="100">
        <v>172</v>
      </c>
      <c r="D56" s="168">
        <v>1.1399999999999999</v>
      </c>
      <c r="E56" s="168">
        <v>45.43</v>
      </c>
      <c r="F56" s="168">
        <v>15.98</v>
      </c>
      <c r="G56" s="168">
        <v>7.4</v>
      </c>
      <c r="H56" s="168">
        <v>1464.72</v>
      </c>
      <c r="I56" s="168" t="s">
        <v>228</v>
      </c>
      <c r="J56" s="168">
        <v>10.08</v>
      </c>
      <c r="K56" s="168">
        <v>14.06</v>
      </c>
      <c r="L56" s="168">
        <v>76.819999999999993</v>
      </c>
      <c r="M56" s="168">
        <v>1778.89</v>
      </c>
      <c r="N56" s="168">
        <v>135.16999999999999</v>
      </c>
      <c r="O56" s="168">
        <v>47.98</v>
      </c>
      <c r="P56" s="168">
        <v>0.44</v>
      </c>
      <c r="Q56" s="168">
        <v>271</v>
      </c>
      <c r="R56" s="168" t="s">
        <v>229</v>
      </c>
      <c r="S56" s="168">
        <v>201.08</v>
      </c>
      <c r="T56" s="168" t="s">
        <v>230</v>
      </c>
      <c r="U56" s="168">
        <v>686.17</v>
      </c>
      <c r="V56" s="196">
        <v>7595.54</v>
      </c>
      <c r="W56" s="168" t="s">
        <v>206</v>
      </c>
      <c r="X56" s="168">
        <v>38.71</v>
      </c>
    </row>
    <row r="57" spans="1:24" s="168" customFormat="1" ht="21.5" thickBot="1" x14ac:dyDescent="0.55000000000000004">
      <c r="A57" s="159" t="s">
        <v>6</v>
      </c>
      <c r="B57" s="159">
        <v>80</v>
      </c>
      <c r="C57" s="166">
        <v>184</v>
      </c>
      <c r="D57" s="168">
        <v>1.1299999999999999</v>
      </c>
      <c r="E57" s="168">
        <v>45.16</v>
      </c>
      <c r="F57" s="168">
        <v>14.91</v>
      </c>
      <c r="G57" s="168">
        <v>8.26</v>
      </c>
      <c r="H57" s="168">
        <v>1221.06</v>
      </c>
      <c r="I57" s="168" t="s">
        <v>147</v>
      </c>
      <c r="J57" s="168">
        <v>7.23</v>
      </c>
      <c r="K57" s="168">
        <v>19.690000000000001</v>
      </c>
      <c r="L57" s="168">
        <v>67.42</v>
      </c>
      <c r="M57" s="168">
        <v>2241.59</v>
      </c>
      <c r="N57" s="168">
        <v>150.62</v>
      </c>
      <c r="O57" s="168">
        <v>43.32</v>
      </c>
      <c r="P57" s="168" t="s">
        <v>274</v>
      </c>
      <c r="Q57" s="168">
        <v>332.34</v>
      </c>
      <c r="R57" s="168" t="s">
        <v>275</v>
      </c>
      <c r="S57" s="168">
        <v>188.24</v>
      </c>
      <c r="T57" s="168" t="s">
        <v>276</v>
      </c>
      <c r="U57" s="168">
        <v>610.04</v>
      </c>
      <c r="V57" s="196">
        <v>6712.39</v>
      </c>
      <c r="W57" s="168">
        <v>0.23</v>
      </c>
      <c r="X57" s="168">
        <v>51.54</v>
      </c>
    </row>
    <row r="58" spans="1:24" s="168" customFormat="1" ht="21.5" thickBot="1" x14ac:dyDescent="0.55000000000000004">
      <c r="A58" s="89" t="s">
        <v>6</v>
      </c>
      <c r="B58" s="89">
        <v>90</v>
      </c>
      <c r="C58" s="121">
        <v>132</v>
      </c>
      <c r="D58" s="168">
        <v>1.02</v>
      </c>
      <c r="E58" s="168">
        <v>44.94</v>
      </c>
      <c r="F58" s="168">
        <v>10.45</v>
      </c>
      <c r="G58" s="168">
        <v>8.26</v>
      </c>
      <c r="H58" s="168">
        <v>1105.48</v>
      </c>
      <c r="I58" s="168" t="s">
        <v>134</v>
      </c>
      <c r="J58" s="168">
        <v>55.76</v>
      </c>
      <c r="K58" s="168">
        <v>17.59</v>
      </c>
      <c r="L58" s="168">
        <v>301.75</v>
      </c>
      <c r="M58" s="168">
        <v>538.79</v>
      </c>
      <c r="N58" s="168">
        <v>399.03</v>
      </c>
      <c r="O58" s="168">
        <v>37.799999999999997</v>
      </c>
      <c r="P58" s="168" t="s">
        <v>135</v>
      </c>
      <c r="Q58" s="168">
        <v>1.63</v>
      </c>
      <c r="R58" s="168">
        <v>19.8</v>
      </c>
      <c r="S58" s="168">
        <v>25.41</v>
      </c>
      <c r="T58" s="168" t="s">
        <v>136</v>
      </c>
      <c r="U58" s="168">
        <v>485.99</v>
      </c>
      <c r="V58" s="196">
        <v>6571.77</v>
      </c>
      <c r="W58" s="168">
        <v>0.05</v>
      </c>
      <c r="X58" s="168">
        <v>186.1</v>
      </c>
    </row>
    <row r="59" spans="1:24" s="168" customFormat="1" ht="21" x14ac:dyDescent="0.5">
      <c r="A59" s="89" t="s">
        <v>6</v>
      </c>
      <c r="B59" s="90">
        <v>90</v>
      </c>
      <c r="C59" s="121">
        <v>196</v>
      </c>
      <c r="D59" s="168">
        <v>1</v>
      </c>
      <c r="E59" s="168">
        <v>44.96</v>
      </c>
      <c r="F59" s="168">
        <v>3.82</v>
      </c>
      <c r="G59" s="168">
        <v>0.99</v>
      </c>
      <c r="H59" s="168" t="s">
        <v>317</v>
      </c>
      <c r="I59" s="168" t="s">
        <v>318</v>
      </c>
      <c r="J59" s="168" t="s">
        <v>280</v>
      </c>
      <c r="K59" s="168" t="s">
        <v>319</v>
      </c>
      <c r="L59" s="168" t="s">
        <v>320</v>
      </c>
      <c r="M59" s="168" t="s">
        <v>321</v>
      </c>
      <c r="N59" s="168" t="s">
        <v>203</v>
      </c>
      <c r="O59" s="168" t="s">
        <v>322</v>
      </c>
      <c r="P59" s="168" t="s">
        <v>323</v>
      </c>
      <c r="Q59" s="168" t="s">
        <v>324</v>
      </c>
      <c r="R59" s="168" t="s">
        <v>325</v>
      </c>
      <c r="S59" s="168" t="s">
        <v>326</v>
      </c>
      <c r="T59" s="168" t="s">
        <v>327</v>
      </c>
      <c r="U59" s="168" t="s">
        <v>328</v>
      </c>
      <c r="V59" s="196" t="s">
        <v>431</v>
      </c>
      <c r="W59" s="168">
        <v>0.34</v>
      </c>
      <c r="X59" s="168" t="s">
        <v>330</v>
      </c>
    </row>
    <row r="60" spans="1:24" s="165" customFormat="1" ht="21" x14ac:dyDescent="0.5">
      <c r="A60" s="178" t="s">
        <v>51</v>
      </c>
      <c r="B60" s="178">
        <v>90</v>
      </c>
      <c r="C60" s="179">
        <v>197</v>
      </c>
      <c r="D60" s="165">
        <v>0.85</v>
      </c>
      <c r="E60" s="165">
        <v>45.73</v>
      </c>
      <c r="F60" s="165">
        <v>7.28</v>
      </c>
      <c r="G60" s="165">
        <v>0.67</v>
      </c>
      <c r="H60" s="165" t="s">
        <v>331</v>
      </c>
      <c r="I60" s="165" t="s">
        <v>332</v>
      </c>
      <c r="J60" s="165" t="s">
        <v>333</v>
      </c>
      <c r="K60" s="165" t="s">
        <v>334</v>
      </c>
      <c r="L60" s="165" t="s">
        <v>335</v>
      </c>
      <c r="M60" s="165" t="s">
        <v>336</v>
      </c>
      <c r="N60" s="165" t="s">
        <v>337</v>
      </c>
      <c r="O60" s="165" t="s">
        <v>338</v>
      </c>
      <c r="P60" s="165" t="s">
        <v>199</v>
      </c>
      <c r="Q60" s="165" t="s">
        <v>339</v>
      </c>
      <c r="R60" s="165">
        <v>1.5</v>
      </c>
      <c r="S60" s="165" t="s">
        <v>340</v>
      </c>
      <c r="T60" s="165" t="s">
        <v>341</v>
      </c>
      <c r="U60" s="165" t="s">
        <v>342</v>
      </c>
      <c r="V60" s="216" t="s">
        <v>431</v>
      </c>
      <c r="W60" s="165">
        <v>0.19</v>
      </c>
      <c r="X60" s="165" t="s">
        <v>344</v>
      </c>
    </row>
    <row r="61" spans="1:24" s="170" customFormat="1" ht="21" x14ac:dyDescent="0.5">
      <c r="A61" s="59" t="s">
        <v>7</v>
      </c>
      <c r="B61" s="59">
        <v>50</v>
      </c>
      <c r="C61" s="103">
        <v>142</v>
      </c>
      <c r="D61" s="170">
        <v>1.36</v>
      </c>
      <c r="E61" s="170">
        <v>45.46</v>
      </c>
      <c r="F61" s="170">
        <v>35.44</v>
      </c>
      <c r="G61" s="170">
        <v>7.1</v>
      </c>
      <c r="H61" s="170">
        <v>1750.3</v>
      </c>
      <c r="I61" s="170" t="s">
        <v>172</v>
      </c>
      <c r="J61" s="170">
        <v>38.119999999999997</v>
      </c>
      <c r="K61" s="170">
        <v>34.4</v>
      </c>
      <c r="L61" s="170">
        <v>241.86</v>
      </c>
      <c r="M61" s="170">
        <v>59.49</v>
      </c>
      <c r="N61" s="170">
        <v>337.72</v>
      </c>
      <c r="O61" s="170">
        <v>73.36</v>
      </c>
      <c r="P61" s="170" t="s">
        <v>173</v>
      </c>
      <c r="Q61" s="170">
        <v>389</v>
      </c>
      <c r="R61" s="170">
        <v>13.4</v>
      </c>
      <c r="S61" s="170">
        <v>240.95</v>
      </c>
      <c r="T61" s="170" t="s">
        <v>174</v>
      </c>
      <c r="U61" s="170">
        <v>748.02</v>
      </c>
      <c r="V61" s="212">
        <v>3958.44</v>
      </c>
      <c r="W61" s="170">
        <v>0.14000000000000001</v>
      </c>
      <c r="X61" s="170">
        <v>403.16</v>
      </c>
    </row>
    <row r="62" spans="1:24" s="170" customFormat="1" ht="21" x14ac:dyDescent="0.5">
      <c r="A62" s="91" t="s">
        <v>7</v>
      </c>
      <c r="B62" s="91">
        <v>70</v>
      </c>
      <c r="C62" s="103">
        <v>173</v>
      </c>
      <c r="D62" s="170">
        <v>1.1000000000000001</v>
      </c>
      <c r="E62" s="170">
        <v>43.15</v>
      </c>
      <c r="F62" s="170">
        <v>10.53</v>
      </c>
      <c r="G62" s="170">
        <v>7.92</v>
      </c>
      <c r="H62" s="170">
        <v>1557.49</v>
      </c>
      <c r="I62" s="170" t="s">
        <v>231</v>
      </c>
      <c r="J62" s="170">
        <v>11.58</v>
      </c>
      <c r="K62" s="170">
        <v>13.44</v>
      </c>
      <c r="L62" s="170">
        <v>96.98</v>
      </c>
      <c r="M62" s="170">
        <v>2300.11</v>
      </c>
      <c r="N62" s="170">
        <v>86.64</v>
      </c>
      <c r="O62" s="170">
        <v>65.62</v>
      </c>
      <c r="P62" s="170" t="s">
        <v>232</v>
      </c>
      <c r="Q62" s="170">
        <v>342.6</v>
      </c>
      <c r="R62" s="170" t="s">
        <v>155</v>
      </c>
      <c r="S62" s="170">
        <v>124.41</v>
      </c>
      <c r="T62" s="170" t="s">
        <v>233</v>
      </c>
      <c r="U62" s="170">
        <v>616.21</v>
      </c>
      <c r="V62" s="198">
        <v>21184.06</v>
      </c>
      <c r="W62" s="170" t="s">
        <v>168</v>
      </c>
      <c r="X62" s="170">
        <v>48.35</v>
      </c>
    </row>
    <row r="63" spans="1:24" s="170" customFormat="1" ht="21" x14ac:dyDescent="0.5">
      <c r="A63" s="91" t="s">
        <v>7</v>
      </c>
      <c r="B63" s="59">
        <v>80</v>
      </c>
      <c r="C63" s="103">
        <v>185</v>
      </c>
      <c r="D63" s="170">
        <v>0.98</v>
      </c>
      <c r="E63" s="170">
        <v>43.55</v>
      </c>
      <c r="F63" s="170">
        <v>13.29</v>
      </c>
      <c r="G63" s="170">
        <v>8.8000000000000007</v>
      </c>
      <c r="H63" s="170">
        <v>1552.51</v>
      </c>
      <c r="I63" s="170" t="s">
        <v>277</v>
      </c>
      <c r="J63" s="170">
        <v>11.61</v>
      </c>
      <c r="K63" s="170">
        <v>7.74</v>
      </c>
      <c r="L63" s="170">
        <v>83.95</v>
      </c>
      <c r="M63" s="170">
        <v>2654.72</v>
      </c>
      <c r="N63" s="170">
        <v>76.45</v>
      </c>
      <c r="O63" s="170">
        <v>57.48</v>
      </c>
      <c r="P63" s="170" t="s">
        <v>135</v>
      </c>
      <c r="Q63" s="170">
        <v>419.63</v>
      </c>
      <c r="R63" s="170" t="s">
        <v>278</v>
      </c>
      <c r="S63" s="170">
        <v>205.76</v>
      </c>
      <c r="T63" s="170" t="s">
        <v>279</v>
      </c>
      <c r="U63" s="170">
        <v>579.38</v>
      </c>
      <c r="V63" s="198">
        <v>22190.63</v>
      </c>
      <c r="W63" s="170" t="s">
        <v>102</v>
      </c>
      <c r="X63" s="170">
        <v>38.75</v>
      </c>
    </row>
    <row r="64" spans="1:24" s="170" customFormat="1" ht="21" x14ac:dyDescent="0.5">
      <c r="A64" s="59" t="s">
        <v>7</v>
      </c>
      <c r="B64" s="59">
        <v>90</v>
      </c>
      <c r="C64" s="103">
        <v>133</v>
      </c>
      <c r="D64" s="170">
        <v>1.05</v>
      </c>
      <c r="E64" s="170">
        <v>44.23</v>
      </c>
      <c r="F64" s="170">
        <v>14.9</v>
      </c>
      <c r="G64" s="170">
        <v>9.4499999999999993</v>
      </c>
      <c r="H64" s="170">
        <v>1792.21</v>
      </c>
      <c r="I64" s="170" t="s">
        <v>137</v>
      </c>
      <c r="J64" s="170">
        <v>31.01</v>
      </c>
      <c r="K64" s="170">
        <v>17.989999999999998</v>
      </c>
      <c r="L64" s="170">
        <v>288.60000000000002</v>
      </c>
      <c r="M64" s="170">
        <v>1596.25</v>
      </c>
      <c r="N64" s="170">
        <v>516.25</v>
      </c>
      <c r="O64" s="170">
        <v>41.63</v>
      </c>
      <c r="P64" s="170" t="s">
        <v>138</v>
      </c>
      <c r="Q64" s="170">
        <v>19.239999999999998</v>
      </c>
      <c r="R64" s="170" t="s">
        <v>139</v>
      </c>
      <c r="S64" s="170">
        <v>50.27</v>
      </c>
      <c r="T64" s="170" t="s">
        <v>140</v>
      </c>
      <c r="U64" s="170">
        <v>794.79</v>
      </c>
      <c r="V64" s="212">
        <v>9901.81</v>
      </c>
      <c r="W64" s="170">
        <v>7.0000000000000007E-2</v>
      </c>
      <c r="X64" s="170">
        <v>230.57</v>
      </c>
    </row>
    <row r="65" spans="1:24" s="170" customFormat="1" ht="21" x14ac:dyDescent="0.5">
      <c r="A65" s="91" t="s">
        <v>7</v>
      </c>
      <c r="B65" s="91">
        <v>90</v>
      </c>
      <c r="C65" s="103">
        <v>198</v>
      </c>
      <c r="D65" s="170">
        <v>0.92</v>
      </c>
      <c r="E65" s="170">
        <v>41.64</v>
      </c>
      <c r="F65" s="170">
        <v>6.21</v>
      </c>
      <c r="G65" s="170">
        <v>0.9</v>
      </c>
      <c r="H65" s="170" t="s">
        <v>345</v>
      </c>
      <c r="I65" s="170" t="s">
        <v>346</v>
      </c>
      <c r="J65" s="170" t="s">
        <v>347</v>
      </c>
      <c r="K65" s="170" t="s">
        <v>348</v>
      </c>
      <c r="L65" s="170" t="s">
        <v>349</v>
      </c>
      <c r="M65" s="170" t="s">
        <v>350</v>
      </c>
      <c r="N65" s="170" t="s">
        <v>351</v>
      </c>
      <c r="O65" s="170" t="s">
        <v>199</v>
      </c>
      <c r="P65" s="170" t="s">
        <v>352</v>
      </c>
      <c r="Q65" s="170" t="s">
        <v>186</v>
      </c>
      <c r="R65" s="170" t="s">
        <v>353</v>
      </c>
      <c r="S65" s="170" t="s">
        <v>354</v>
      </c>
      <c r="T65" s="170" t="s">
        <v>355</v>
      </c>
      <c r="U65" s="170" t="s">
        <v>356</v>
      </c>
      <c r="V65" s="212" t="s">
        <v>431</v>
      </c>
      <c r="W65" s="170">
        <v>0.34</v>
      </c>
      <c r="X65" s="170" t="s">
        <v>311</v>
      </c>
    </row>
    <row r="66" spans="1:24" s="183" customFormat="1" ht="21" x14ac:dyDescent="0.5">
      <c r="A66" s="181" t="s">
        <v>52</v>
      </c>
      <c r="B66" s="181">
        <v>90</v>
      </c>
      <c r="C66" s="182">
        <v>199</v>
      </c>
      <c r="D66" s="183">
        <v>0.91</v>
      </c>
      <c r="E66" s="183">
        <v>44.53</v>
      </c>
      <c r="F66" s="183">
        <v>5.0999999999999996</v>
      </c>
      <c r="G66" s="183">
        <v>0.67</v>
      </c>
      <c r="H66" s="183">
        <v>34.270000000000003</v>
      </c>
      <c r="I66" s="183" t="s">
        <v>358</v>
      </c>
      <c r="J66" s="183" t="s">
        <v>359</v>
      </c>
      <c r="K66" s="183" t="s">
        <v>360</v>
      </c>
      <c r="L66" s="183" t="s">
        <v>361</v>
      </c>
      <c r="M66" s="183" t="s">
        <v>362</v>
      </c>
      <c r="N66" s="183" t="s">
        <v>363</v>
      </c>
      <c r="O66" s="183" t="s">
        <v>364</v>
      </c>
      <c r="P66" s="183" t="s">
        <v>346</v>
      </c>
      <c r="Q66" s="183" t="s">
        <v>365</v>
      </c>
      <c r="R66" s="183" t="s">
        <v>366</v>
      </c>
      <c r="S66" s="183" t="s">
        <v>367</v>
      </c>
      <c r="T66" s="183" t="s">
        <v>368</v>
      </c>
      <c r="U66" s="183" t="s">
        <v>369</v>
      </c>
      <c r="V66" s="217" t="s">
        <v>431</v>
      </c>
      <c r="W66" s="183" t="s">
        <v>371</v>
      </c>
      <c r="X66" s="183" t="s">
        <v>372</v>
      </c>
    </row>
    <row r="67" spans="1:24" s="171" customFormat="1" ht="21" x14ac:dyDescent="0.5">
      <c r="A67" s="190" t="s">
        <v>8</v>
      </c>
      <c r="B67" s="190">
        <v>50</v>
      </c>
      <c r="C67" s="115">
        <v>143</v>
      </c>
      <c r="D67" s="171">
        <v>1.26</v>
      </c>
      <c r="E67" s="171">
        <v>44.39</v>
      </c>
      <c r="F67" s="171">
        <v>62.48</v>
      </c>
      <c r="G67" s="171">
        <v>9.2200000000000006</v>
      </c>
      <c r="H67" s="171">
        <v>1550.87</v>
      </c>
      <c r="I67" s="171" t="s">
        <v>175</v>
      </c>
      <c r="J67" s="171">
        <v>36.92</v>
      </c>
      <c r="K67" s="171">
        <v>14.83</v>
      </c>
      <c r="L67" s="171">
        <v>180.86</v>
      </c>
      <c r="M67" s="171">
        <v>109.98</v>
      </c>
      <c r="N67" s="171">
        <v>364.47</v>
      </c>
      <c r="O67" s="171">
        <v>55.58</v>
      </c>
      <c r="P67" s="171" t="s">
        <v>176</v>
      </c>
      <c r="Q67" s="171">
        <v>483.87</v>
      </c>
      <c r="R67" s="171">
        <v>11.47</v>
      </c>
      <c r="S67" s="171">
        <v>149.46</v>
      </c>
      <c r="T67" s="171" t="s">
        <v>177</v>
      </c>
      <c r="U67" s="171">
        <v>690.39</v>
      </c>
      <c r="V67" s="199">
        <v>11974.14</v>
      </c>
      <c r="W67" s="171">
        <v>0.08</v>
      </c>
      <c r="X67" s="171">
        <v>375.26</v>
      </c>
    </row>
    <row r="68" spans="1:24" s="171" customFormat="1" ht="21" x14ac:dyDescent="0.5">
      <c r="A68" s="190" t="s">
        <v>8</v>
      </c>
      <c r="B68" s="190">
        <v>60</v>
      </c>
      <c r="C68" s="115">
        <v>162</v>
      </c>
      <c r="D68" s="171">
        <v>1.27</v>
      </c>
      <c r="E68" s="171">
        <v>42.27</v>
      </c>
      <c r="F68" s="171">
        <v>12.13</v>
      </c>
      <c r="G68" s="171">
        <v>11.5</v>
      </c>
      <c r="H68" s="171">
        <v>2581.29</v>
      </c>
      <c r="I68" s="171" t="s">
        <v>207</v>
      </c>
      <c r="J68" s="171">
        <v>9.9700000000000006</v>
      </c>
      <c r="K68" s="171">
        <v>25.34</v>
      </c>
      <c r="L68" s="171">
        <v>101.34</v>
      </c>
      <c r="M68" s="171">
        <v>4810.13</v>
      </c>
      <c r="N68" s="171">
        <v>210.27</v>
      </c>
      <c r="O68" s="171">
        <v>98.2</v>
      </c>
      <c r="P68" s="171" t="s">
        <v>172</v>
      </c>
      <c r="Q68" s="171">
        <v>608.78</v>
      </c>
      <c r="R68" s="171" t="s">
        <v>208</v>
      </c>
      <c r="S68" s="171">
        <v>666.75</v>
      </c>
      <c r="T68" s="171" t="s">
        <v>209</v>
      </c>
      <c r="U68" s="171">
        <v>722.68</v>
      </c>
      <c r="V68" s="205">
        <v>23947.67</v>
      </c>
      <c r="W68" s="171">
        <v>0.19</v>
      </c>
      <c r="X68" s="171">
        <v>67.489999999999995</v>
      </c>
    </row>
    <row r="69" spans="1:24" s="171" customFormat="1" ht="21" x14ac:dyDescent="0.5">
      <c r="A69" s="190" t="s">
        <v>8</v>
      </c>
      <c r="B69" s="190">
        <v>70</v>
      </c>
      <c r="C69" s="115">
        <v>174</v>
      </c>
      <c r="D69" s="171">
        <v>1.2</v>
      </c>
      <c r="E69" s="171">
        <v>44.59</v>
      </c>
      <c r="F69" s="171">
        <v>11.16</v>
      </c>
      <c r="G69" s="171">
        <v>6.37</v>
      </c>
      <c r="H69" s="171">
        <v>2870.53</v>
      </c>
      <c r="I69" s="171" t="s">
        <v>234</v>
      </c>
      <c r="J69" s="171">
        <v>3.68</v>
      </c>
      <c r="K69" s="171">
        <v>22.07</v>
      </c>
      <c r="L69" s="171">
        <v>47.11</v>
      </c>
      <c r="M69" s="171">
        <v>2316.84</v>
      </c>
      <c r="N69" s="171">
        <v>159.71</v>
      </c>
      <c r="O69" s="171">
        <v>83.37</v>
      </c>
      <c r="P69" s="171" t="s">
        <v>235</v>
      </c>
      <c r="Q69" s="171">
        <v>313.26</v>
      </c>
      <c r="R69" s="171" t="s">
        <v>236</v>
      </c>
      <c r="S69" s="171">
        <v>144.27000000000001</v>
      </c>
      <c r="T69" s="171" t="s">
        <v>237</v>
      </c>
      <c r="U69" s="171">
        <v>674.81</v>
      </c>
      <c r="V69" s="199">
        <v>10555.93</v>
      </c>
      <c r="W69" s="171">
        <v>0.15</v>
      </c>
      <c r="X69" s="171">
        <v>75.930000000000007</v>
      </c>
    </row>
    <row r="70" spans="1:24" s="171" customFormat="1" ht="21" x14ac:dyDescent="0.5">
      <c r="A70" s="190" t="s">
        <v>8</v>
      </c>
      <c r="B70" s="190">
        <v>80</v>
      </c>
      <c r="C70" s="115">
        <v>186</v>
      </c>
      <c r="D70" s="171">
        <v>1.06</v>
      </c>
      <c r="E70" s="171">
        <v>44.2</v>
      </c>
      <c r="F70" s="171">
        <v>11.97</v>
      </c>
      <c r="G70" s="171">
        <v>8.91</v>
      </c>
      <c r="H70" s="171">
        <v>1654.85</v>
      </c>
      <c r="I70" s="171" t="s">
        <v>280</v>
      </c>
      <c r="J70" s="171">
        <v>8.67</v>
      </c>
      <c r="K70" s="171">
        <v>18.09</v>
      </c>
      <c r="L70" s="171">
        <v>72.81</v>
      </c>
      <c r="M70" s="171">
        <v>2489.79</v>
      </c>
      <c r="N70" s="171">
        <v>176.57</v>
      </c>
      <c r="O70" s="171">
        <v>76.58</v>
      </c>
      <c r="P70" s="171" t="s">
        <v>281</v>
      </c>
      <c r="Q70" s="171">
        <v>376.56</v>
      </c>
      <c r="R70" s="171" t="s">
        <v>282</v>
      </c>
      <c r="S70" s="171">
        <v>335.31</v>
      </c>
      <c r="T70" s="171" t="s">
        <v>283</v>
      </c>
      <c r="U70" s="171">
        <v>666.63</v>
      </c>
      <c r="V70" s="199">
        <v>12301.49</v>
      </c>
      <c r="W70" s="171">
        <v>0.18</v>
      </c>
      <c r="X70" s="171">
        <v>76.53</v>
      </c>
    </row>
    <row r="71" spans="1:24" s="171" customFormat="1" ht="21" x14ac:dyDescent="0.5">
      <c r="A71" s="87" t="s">
        <v>8</v>
      </c>
      <c r="B71" s="87">
        <v>90</v>
      </c>
      <c r="C71" s="115">
        <v>200</v>
      </c>
      <c r="D71" s="171">
        <v>0.99</v>
      </c>
      <c r="E71" s="171">
        <v>43.74</v>
      </c>
      <c r="F71" s="171">
        <v>15.38</v>
      </c>
      <c r="G71" s="171">
        <v>14.07</v>
      </c>
      <c r="H71" s="171">
        <v>1106.94</v>
      </c>
      <c r="I71" s="171" t="s">
        <v>373</v>
      </c>
      <c r="J71" s="171">
        <v>21.54</v>
      </c>
      <c r="K71" s="171">
        <v>17.54</v>
      </c>
      <c r="L71" s="171">
        <v>208.18</v>
      </c>
      <c r="M71" s="171">
        <v>1143.6400000000001</v>
      </c>
      <c r="N71" s="171">
        <v>267.45</v>
      </c>
      <c r="O71" s="171">
        <v>71.55</v>
      </c>
      <c r="P71" s="171" t="s">
        <v>373</v>
      </c>
      <c r="Q71" s="171">
        <v>593.66</v>
      </c>
      <c r="R71" s="171" t="s">
        <v>129</v>
      </c>
      <c r="S71" s="171">
        <v>291.10000000000002</v>
      </c>
      <c r="T71" s="171" t="s">
        <v>374</v>
      </c>
      <c r="U71" s="171">
        <v>1453.09</v>
      </c>
      <c r="V71" s="199">
        <v>17303.7</v>
      </c>
      <c r="W71" s="171" t="s">
        <v>111</v>
      </c>
      <c r="X71" s="171">
        <v>74.14</v>
      </c>
    </row>
    <row r="72" spans="1:24" s="180" customFormat="1" ht="21.5" thickBot="1" x14ac:dyDescent="0.55000000000000004">
      <c r="A72" s="219" t="s">
        <v>53</v>
      </c>
      <c r="B72" s="219">
        <v>90</v>
      </c>
      <c r="C72" s="220">
        <v>201</v>
      </c>
      <c r="D72" s="180">
        <v>0.79</v>
      </c>
      <c r="E72" s="180">
        <v>45.16</v>
      </c>
      <c r="F72" s="180">
        <v>10.57</v>
      </c>
      <c r="G72" s="180">
        <v>7.36</v>
      </c>
      <c r="H72" s="180">
        <v>1130.81</v>
      </c>
      <c r="I72" s="180" t="s">
        <v>375</v>
      </c>
      <c r="J72" s="180">
        <v>7.83</v>
      </c>
      <c r="K72" s="180">
        <v>4.12</v>
      </c>
      <c r="L72" s="180">
        <v>52.79</v>
      </c>
      <c r="M72" s="180">
        <v>2023.28</v>
      </c>
      <c r="N72" s="180">
        <v>171.79</v>
      </c>
      <c r="O72" s="180">
        <v>46.77</v>
      </c>
      <c r="P72" s="180" t="s">
        <v>274</v>
      </c>
      <c r="Q72" s="180">
        <v>297.23</v>
      </c>
      <c r="R72" s="180">
        <v>0.37</v>
      </c>
      <c r="S72" s="180">
        <v>310.2</v>
      </c>
      <c r="T72" s="180" t="s">
        <v>376</v>
      </c>
      <c r="U72" s="180">
        <v>374.24</v>
      </c>
      <c r="V72" s="218">
        <v>4653.3500000000004</v>
      </c>
      <c r="W72" s="180" t="s">
        <v>258</v>
      </c>
      <c r="X72" s="180">
        <v>55.12</v>
      </c>
    </row>
    <row r="73" spans="1:24" ht="21" x14ac:dyDescent="0.5">
      <c r="A73" s="90"/>
      <c r="B73" s="90"/>
      <c r="C73" s="100"/>
    </row>
    <row r="74" spans="1:24" ht="21" x14ac:dyDescent="0.5">
      <c r="A74" s="90"/>
      <c r="B74" s="90"/>
      <c r="C74" s="100"/>
    </row>
    <row r="75" spans="1:24" ht="21" x14ac:dyDescent="0.5">
      <c r="A75" s="94" t="s">
        <v>36</v>
      </c>
      <c r="B75" s="94"/>
      <c r="C75" s="127">
        <v>220</v>
      </c>
      <c r="D75">
        <v>0.94</v>
      </c>
      <c r="E75">
        <v>45.84</v>
      </c>
      <c r="F75">
        <v>98.07</v>
      </c>
      <c r="G75">
        <v>9.6300000000000008</v>
      </c>
      <c r="H75">
        <v>5486.11</v>
      </c>
      <c r="I75" t="s">
        <v>405</v>
      </c>
      <c r="J75">
        <v>2.66</v>
      </c>
      <c r="K75" s="154" t="s">
        <v>406</v>
      </c>
      <c r="L75">
        <v>2059.8200000000002</v>
      </c>
      <c r="M75">
        <v>1795.9</v>
      </c>
      <c r="N75">
        <v>576.42999999999995</v>
      </c>
      <c r="O75">
        <v>815.86</v>
      </c>
      <c r="P75">
        <v>15.59</v>
      </c>
      <c r="Q75">
        <v>521.39</v>
      </c>
      <c r="R75" t="s">
        <v>208</v>
      </c>
      <c r="S75">
        <v>5078.92</v>
      </c>
      <c r="T75" t="s">
        <v>407</v>
      </c>
      <c r="U75">
        <v>1992.17</v>
      </c>
      <c r="V75" s="195">
        <v>8576.93</v>
      </c>
      <c r="W75">
        <v>0.18</v>
      </c>
      <c r="X75">
        <v>74.400000000000006</v>
      </c>
    </row>
    <row r="76" spans="1:24" ht="21" x14ac:dyDescent="0.5">
      <c r="A76" s="94" t="s">
        <v>37</v>
      </c>
      <c r="B76" s="94"/>
      <c r="C76" s="127">
        <v>221</v>
      </c>
      <c r="D76">
        <v>1.1399999999999999</v>
      </c>
      <c r="E76">
        <v>42.87</v>
      </c>
      <c r="F76">
        <v>149.44</v>
      </c>
      <c r="G76">
        <v>16.14</v>
      </c>
      <c r="H76">
        <v>25850.68</v>
      </c>
      <c r="I76" t="s">
        <v>277</v>
      </c>
      <c r="J76">
        <v>2.48</v>
      </c>
      <c r="K76">
        <v>143.08000000000001</v>
      </c>
      <c r="L76" s="154" t="s">
        <v>408</v>
      </c>
      <c r="M76">
        <v>2504.71</v>
      </c>
      <c r="N76">
        <v>1125.07</v>
      </c>
      <c r="O76">
        <v>1662.72</v>
      </c>
      <c r="P76">
        <v>5.05</v>
      </c>
      <c r="Q76">
        <v>1034.8900000000001</v>
      </c>
      <c r="R76" t="s">
        <v>409</v>
      </c>
      <c r="S76">
        <v>17967.02</v>
      </c>
      <c r="T76" t="s">
        <v>410</v>
      </c>
      <c r="U76">
        <v>3584.63</v>
      </c>
      <c r="V76" s="195">
        <v>5365.64</v>
      </c>
      <c r="W76">
        <v>0.15</v>
      </c>
      <c r="X76">
        <v>147.28</v>
      </c>
    </row>
    <row r="77" spans="1:24" ht="21" x14ac:dyDescent="0.5">
      <c r="A77" s="94" t="s">
        <v>38</v>
      </c>
      <c r="B77" s="94"/>
      <c r="C77" s="127">
        <v>222</v>
      </c>
      <c r="D77">
        <v>4.45</v>
      </c>
      <c r="E77">
        <v>43.22</v>
      </c>
      <c r="F77">
        <v>34.590000000000003</v>
      </c>
      <c r="G77">
        <v>14.13</v>
      </c>
      <c r="H77">
        <v>2512.94</v>
      </c>
      <c r="I77" t="s">
        <v>411</v>
      </c>
      <c r="J77" s="154" t="s">
        <v>412</v>
      </c>
      <c r="K77">
        <v>7.53</v>
      </c>
      <c r="L77">
        <v>600.76</v>
      </c>
      <c r="M77">
        <v>1444.53</v>
      </c>
      <c r="N77">
        <v>50.86</v>
      </c>
      <c r="O77">
        <v>61.19</v>
      </c>
      <c r="P77" t="s">
        <v>413</v>
      </c>
      <c r="Q77">
        <v>518.26</v>
      </c>
      <c r="R77" t="s">
        <v>414</v>
      </c>
      <c r="S77">
        <v>179.72</v>
      </c>
      <c r="T77">
        <v>3.36</v>
      </c>
      <c r="U77">
        <v>817.44</v>
      </c>
      <c r="V77" s="195">
        <v>14836.95</v>
      </c>
      <c r="W77" t="s">
        <v>384</v>
      </c>
      <c r="X77">
        <v>33.82</v>
      </c>
    </row>
    <row r="78" spans="1:24" ht="21" x14ac:dyDescent="0.5">
      <c r="A78" s="94" t="s">
        <v>39</v>
      </c>
      <c r="B78" s="94"/>
      <c r="C78" s="127">
        <v>223</v>
      </c>
      <c r="D78">
        <v>2.13</v>
      </c>
      <c r="E78">
        <v>40.35</v>
      </c>
      <c r="F78">
        <v>20.84</v>
      </c>
      <c r="G78">
        <v>13.51</v>
      </c>
      <c r="H78">
        <v>992.56</v>
      </c>
      <c r="I78" t="s">
        <v>415</v>
      </c>
      <c r="J78">
        <v>34.54</v>
      </c>
      <c r="K78">
        <v>5.64</v>
      </c>
      <c r="L78">
        <v>241.53</v>
      </c>
      <c r="M78">
        <v>1330.47</v>
      </c>
      <c r="N78">
        <v>111.05</v>
      </c>
      <c r="O78">
        <v>58.85</v>
      </c>
      <c r="P78">
        <v>2.25</v>
      </c>
      <c r="Q78">
        <v>495.17</v>
      </c>
      <c r="R78" t="s">
        <v>381</v>
      </c>
      <c r="S78">
        <v>209.4</v>
      </c>
      <c r="T78" t="s">
        <v>416</v>
      </c>
      <c r="U78">
        <v>830.93</v>
      </c>
      <c r="V78" s="207">
        <v>41452.269999999997</v>
      </c>
      <c r="W78" t="s">
        <v>206</v>
      </c>
      <c r="X78">
        <v>43.02</v>
      </c>
    </row>
    <row r="79" spans="1:24" ht="21" x14ac:dyDescent="0.5">
      <c r="A79" s="94" t="s">
        <v>40</v>
      </c>
      <c r="B79" s="94"/>
      <c r="C79" s="127">
        <v>224</v>
      </c>
      <c r="D79">
        <v>1.34</v>
      </c>
      <c r="E79">
        <v>44.9</v>
      </c>
      <c r="F79">
        <v>14.71</v>
      </c>
      <c r="G79">
        <v>11.15</v>
      </c>
      <c r="H79">
        <v>745.66</v>
      </c>
      <c r="I79" t="s">
        <v>309</v>
      </c>
      <c r="J79">
        <v>16.43</v>
      </c>
      <c r="K79">
        <v>4.9000000000000004</v>
      </c>
      <c r="L79">
        <v>111.62</v>
      </c>
      <c r="M79">
        <v>932.13</v>
      </c>
      <c r="N79">
        <v>55</v>
      </c>
      <c r="O79">
        <v>36.46</v>
      </c>
      <c r="P79" t="s">
        <v>417</v>
      </c>
      <c r="Q79">
        <v>391.98</v>
      </c>
      <c r="R79" t="s">
        <v>418</v>
      </c>
      <c r="S79">
        <v>114.44</v>
      </c>
      <c r="T79" t="s">
        <v>419</v>
      </c>
      <c r="U79">
        <v>540</v>
      </c>
      <c r="V79" s="207">
        <v>10659.51</v>
      </c>
      <c r="W79" t="s">
        <v>420</v>
      </c>
      <c r="X79">
        <v>24.2</v>
      </c>
    </row>
    <row r="80" spans="1:24" ht="21" x14ac:dyDescent="0.5">
      <c r="A80" s="32" t="s">
        <v>41</v>
      </c>
      <c r="B80" s="153"/>
      <c r="C80" s="127">
        <v>225</v>
      </c>
      <c r="D80">
        <v>1.56</v>
      </c>
      <c r="E80">
        <v>39.11</v>
      </c>
      <c r="F80">
        <v>12.77</v>
      </c>
      <c r="G80">
        <v>8.8000000000000007</v>
      </c>
      <c r="H80">
        <v>1250.78</v>
      </c>
      <c r="I80" t="s">
        <v>108</v>
      </c>
      <c r="J80">
        <v>5.81</v>
      </c>
      <c r="K80">
        <v>24.09</v>
      </c>
      <c r="L80">
        <v>13.52</v>
      </c>
      <c r="M80">
        <v>1553.51</v>
      </c>
      <c r="N80">
        <v>22.7</v>
      </c>
      <c r="O80">
        <v>5.25</v>
      </c>
      <c r="P80" t="s">
        <v>421</v>
      </c>
      <c r="Q80">
        <v>516.66</v>
      </c>
      <c r="R80" t="s">
        <v>300</v>
      </c>
      <c r="S80">
        <v>124.13</v>
      </c>
      <c r="T80" t="s">
        <v>422</v>
      </c>
      <c r="U80">
        <v>765.48</v>
      </c>
      <c r="V80" s="195">
        <v>6635.9</v>
      </c>
      <c r="W80" t="s">
        <v>258</v>
      </c>
      <c r="X80">
        <v>0.85</v>
      </c>
    </row>
    <row r="81" spans="1:24" ht="21.5" thickBot="1" x14ac:dyDescent="0.55000000000000004">
      <c r="A81" s="94" t="s">
        <v>42</v>
      </c>
      <c r="B81" s="94"/>
      <c r="C81" s="130">
        <v>226</v>
      </c>
      <c r="D81">
        <v>3.41</v>
      </c>
      <c r="E81">
        <v>43.29</v>
      </c>
      <c r="F81">
        <v>13.99</v>
      </c>
      <c r="G81">
        <v>6.59</v>
      </c>
      <c r="H81">
        <v>1202.55</v>
      </c>
      <c r="I81" t="s">
        <v>423</v>
      </c>
      <c r="J81">
        <v>8.09</v>
      </c>
      <c r="K81">
        <v>13</v>
      </c>
      <c r="L81">
        <v>44.84</v>
      </c>
      <c r="M81">
        <v>1220.29</v>
      </c>
      <c r="N81">
        <v>130.28</v>
      </c>
      <c r="O81">
        <v>26</v>
      </c>
      <c r="P81" t="s">
        <v>424</v>
      </c>
      <c r="Q81">
        <v>387.65</v>
      </c>
      <c r="R81" t="s">
        <v>425</v>
      </c>
      <c r="S81">
        <v>212.68</v>
      </c>
      <c r="T81" t="s">
        <v>426</v>
      </c>
      <c r="U81">
        <v>1077.8</v>
      </c>
      <c r="V81" s="208">
        <v>20781.45</v>
      </c>
      <c r="W81" t="s">
        <v>386</v>
      </c>
      <c r="X81">
        <v>7.77</v>
      </c>
    </row>
    <row r="87" spans="1:24" x14ac:dyDescent="0.45">
      <c r="D87" s="44"/>
      <c r="E87" s="44"/>
    </row>
    <row r="89" spans="1:24" x14ac:dyDescent="0.45">
      <c r="D89" s="44"/>
      <c r="E89" s="44"/>
    </row>
    <row r="91" spans="1:24" x14ac:dyDescent="0.45">
      <c r="D91" s="44"/>
      <c r="E91" s="44"/>
    </row>
    <row r="92" spans="1:24" x14ac:dyDescent="0.45">
      <c r="D92" s="44"/>
      <c r="E92" s="44"/>
    </row>
    <row r="93" spans="1:24" x14ac:dyDescent="0.45">
      <c r="D93" s="44"/>
      <c r="E93" s="44"/>
    </row>
    <row r="94" spans="1:24" x14ac:dyDescent="0.45">
      <c r="D94" s="44"/>
      <c r="E94" s="44"/>
    </row>
    <row r="95" spans="1:24" x14ac:dyDescent="0.45">
      <c r="D95" s="44"/>
      <c r="E95" s="44"/>
    </row>
    <row r="96" spans="1:24" x14ac:dyDescent="0.45">
      <c r="D96" s="44"/>
      <c r="E96" s="44"/>
    </row>
    <row r="97" spans="4:5" x14ac:dyDescent="0.45">
      <c r="D97" s="44"/>
      <c r="E97" s="44"/>
    </row>
    <row r="101" spans="4:5" x14ac:dyDescent="0.45">
      <c r="D101" s="44"/>
      <c r="E101" s="44"/>
    </row>
    <row r="102" spans="4:5" x14ac:dyDescent="0.45">
      <c r="D102" s="44"/>
      <c r="E102" s="44"/>
    </row>
    <row r="103" spans="4:5" x14ac:dyDescent="0.45">
      <c r="D103" s="44"/>
      <c r="E103" s="44"/>
    </row>
  </sheetData>
  <sortState ref="A4:X77">
    <sortCondition ref="A4:A77"/>
    <sortCondition ref="B4:B7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"/>
  <sheetViews>
    <sheetView workbookViewId="0">
      <selection activeCell="G8" sqref="G8"/>
    </sheetView>
  </sheetViews>
  <sheetFormatPr defaultRowHeight="14.5" x14ac:dyDescent="0.35"/>
  <cols>
    <col min="1" max="1" width="27.1796875" customWidth="1"/>
    <col min="14" max="14" width="24.26953125" customWidth="1"/>
  </cols>
  <sheetData>
    <row r="2" spans="1:15" ht="15" thickBot="1" x14ac:dyDescent="0.4">
      <c r="B2" s="255">
        <v>2016</v>
      </c>
      <c r="C2" s="255"/>
      <c r="D2" s="255"/>
      <c r="E2" s="255">
        <v>2017</v>
      </c>
      <c r="F2" s="255"/>
      <c r="G2" s="255"/>
      <c r="H2" s="255"/>
      <c r="I2" s="6" t="s">
        <v>440</v>
      </c>
    </row>
    <row r="3" spans="1:15" ht="21.5" thickBot="1" x14ac:dyDescent="0.55000000000000004">
      <c r="A3" s="256" t="s">
        <v>441</v>
      </c>
      <c r="B3" s="255">
        <v>50</v>
      </c>
      <c r="C3" s="255">
        <v>65</v>
      </c>
      <c r="D3" s="255">
        <v>90</v>
      </c>
      <c r="E3" s="255">
        <v>60</v>
      </c>
      <c r="F3" s="255">
        <v>70</v>
      </c>
      <c r="G3" s="255">
        <v>80</v>
      </c>
      <c r="H3" s="255">
        <v>90</v>
      </c>
      <c r="N3" s="89" t="s">
        <v>6</v>
      </c>
      <c r="O3" s="121">
        <v>196</v>
      </c>
    </row>
    <row r="4" spans="1:15" ht="21" x14ac:dyDescent="0.5">
      <c r="A4" s="247" t="s">
        <v>433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1</v>
      </c>
      <c r="N4" s="89" t="s">
        <v>51</v>
      </c>
      <c r="O4" s="121">
        <v>197</v>
      </c>
    </row>
    <row r="5" spans="1:15" ht="21" x14ac:dyDescent="0.5">
      <c r="A5" s="247" t="s">
        <v>434</v>
      </c>
      <c r="B5" s="1"/>
      <c r="C5" s="1"/>
      <c r="D5" s="1"/>
      <c r="E5" s="1"/>
      <c r="F5" s="1"/>
      <c r="G5" s="1"/>
      <c r="H5" s="1">
        <v>3</v>
      </c>
      <c r="I5" s="1">
        <v>1</v>
      </c>
      <c r="N5" s="90" t="s">
        <v>7</v>
      </c>
      <c r="O5" s="100">
        <v>198</v>
      </c>
    </row>
    <row r="6" spans="1:15" ht="21" x14ac:dyDescent="0.5">
      <c r="A6" s="247" t="s">
        <v>435</v>
      </c>
      <c r="B6" s="1"/>
      <c r="C6" s="1"/>
      <c r="D6" s="1"/>
      <c r="E6" s="1"/>
      <c r="F6" s="1"/>
      <c r="G6" s="1"/>
      <c r="H6" s="1">
        <v>3</v>
      </c>
      <c r="I6" s="1">
        <v>1</v>
      </c>
      <c r="N6" s="90" t="s">
        <v>52</v>
      </c>
      <c r="O6" s="100">
        <v>199</v>
      </c>
    </row>
    <row r="7" spans="1:15" ht="21" x14ac:dyDescent="0.5">
      <c r="A7" s="247" t="s">
        <v>436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1</v>
      </c>
      <c r="N7" s="90" t="s">
        <v>8</v>
      </c>
      <c r="O7" s="100">
        <v>200</v>
      </c>
    </row>
    <row r="8" spans="1:15" ht="21" x14ac:dyDescent="0.5">
      <c r="A8" s="247" t="s">
        <v>437</v>
      </c>
      <c r="B8" s="1"/>
      <c r="C8" s="1"/>
      <c r="D8" s="1"/>
      <c r="E8" s="1">
        <v>3</v>
      </c>
      <c r="F8" s="1">
        <v>3</v>
      </c>
      <c r="G8" s="1">
        <v>3</v>
      </c>
      <c r="H8" s="1">
        <v>3</v>
      </c>
      <c r="I8" s="1">
        <v>1</v>
      </c>
      <c r="N8" s="90" t="s">
        <v>53</v>
      </c>
      <c r="O8" s="100">
        <v>201</v>
      </c>
    </row>
    <row r="9" spans="1:15" ht="21" x14ac:dyDescent="0.5">
      <c r="A9" s="247" t="s">
        <v>438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/>
      <c r="I9" s="1"/>
      <c r="N9" s="91" t="s">
        <v>45</v>
      </c>
      <c r="O9" s="103">
        <v>202</v>
      </c>
    </row>
    <row r="10" spans="1:15" ht="21" x14ac:dyDescent="0.5">
      <c r="A10" s="247" t="s">
        <v>439</v>
      </c>
      <c r="B10" s="1"/>
      <c r="C10" s="1"/>
      <c r="D10" s="1"/>
      <c r="E10" s="1"/>
      <c r="F10" s="1"/>
      <c r="G10" s="1"/>
      <c r="H10" s="1"/>
      <c r="I10" s="1"/>
      <c r="N10" s="91" t="s">
        <v>46</v>
      </c>
      <c r="O10" s="103">
        <v>203</v>
      </c>
    </row>
    <row r="11" spans="1:15" ht="21" x14ac:dyDescent="0.5">
      <c r="N11" s="91" t="s">
        <v>47</v>
      </c>
      <c r="O11" s="103">
        <v>204</v>
      </c>
    </row>
    <row r="12" spans="1:15" ht="21" x14ac:dyDescent="0.5">
      <c r="B12">
        <f>SUM(B4:B10)</f>
        <v>9</v>
      </c>
      <c r="C12">
        <f t="shared" ref="C12:G12" si="0">SUM(C4:C10)</f>
        <v>9</v>
      </c>
      <c r="D12">
        <f t="shared" si="0"/>
        <v>9</v>
      </c>
      <c r="E12">
        <f t="shared" si="0"/>
        <v>12</v>
      </c>
      <c r="F12">
        <f t="shared" si="0"/>
        <v>12</v>
      </c>
      <c r="G12">
        <f t="shared" si="0"/>
        <v>12</v>
      </c>
      <c r="H12">
        <f>SUM(H4:H10)</f>
        <v>15</v>
      </c>
      <c r="I12">
        <f>SUM(I4:I10)</f>
        <v>5</v>
      </c>
      <c r="J12">
        <f>SUM(B12:I12)</f>
        <v>83</v>
      </c>
      <c r="N12" s="91" t="s">
        <v>10</v>
      </c>
      <c r="O12" s="103">
        <v>205</v>
      </c>
    </row>
    <row r="13" spans="1:15" ht="21" x14ac:dyDescent="0.5">
      <c r="N13" s="91" t="s">
        <v>48</v>
      </c>
      <c r="O13" s="103">
        <v>206</v>
      </c>
    </row>
    <row r="14" spans="1:15" ht="21" x14ac:dyDescent="0.5">
      <c r="I14">
        <f>+I12+H12</f>
        <v>20</v>
      </c>
      <c r="N14" s="91" t="s">
        <v>11</v>
      </c>
      <c r="O14" s="103">
        <v>207</v>
      </c>
    </row>
    <row r="15" spans="1:15" ht="21" x14ac:dyDescent="0.5">
      <c r="N15" s="92" t="s">
        <v>33</v>
      </c>
      <c r="O15" s="112">
        <v>211</v>
      </c>
    </row>
    <row r="16" spans="1:15" ht="21" x14ac:dyDescent="0.5">
      <c r="N16" s="92" t="s">
        <v>34</v>
      </c>
      <c r="O16" s="112">
        <v>212</v>
      </c>
    </row>
    <row r="17" spans="14:15" ht="21.5" thickBot="1" x14ac:dyDescent="0.55000000000000004">
      <c r="N17" s="93" t="s">
        <v>35</v>
      </c>
      <c r="O17" s="124">
        <v>213</v>
      </c>
    </row>
    <row r="18" spans="14:15" ht="21" x14ac:dyDescent="0.5">
      <c r="N18" s="94" t="s">
        <v>36</v>
      </c>
      <c r="O18" s="127">
        <v>220</v>
      </c>
    </row>
    <row r="19" spans="14:15" ht="21" x14ac:dyDescent="0.5">
      <c r="N19" s="94" t="s">
        <v>37</v>
      </c>
      <c r="O19" s="127">
        <v>221</v>
      </c>
    </row>
    <row r="20" spans="14:15" ht="21" x14ac:dyDescent="0.5">
      <c r="N20" s="94" t="s">
        <v>38</v>
      </c>
      <c r="O20" s="127">
        <v>222</v>
      </c>
    </row>
    <row r="21" spans="14:15" ht="21" x14ac:dyDescent="0.5">
      <c r="N21" s="94" t="s">
        <v>39</v>
      </c>
      <c r="O21" s="127">
        <v>223</v>
      </c>
    </row>
    <row r="22" spans="14:15" ht="21" x14ac:dyDescent="0.5">
      <c r="N22" s="94" t="s">
        <v>40</v>
      </c>
      <c r="O22" s="127">
        <v>224</v>
      </c>
    </row>
    <row r="23" spans="14:15" ht="21" x14ac:dyDescent="0.5">
      <c r="N23" s="32"/>
      <c r="O23" s="1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zoomScale="70" zoomScaleNormal="70" workbookViewId="0">
      <selection activeCell="F1" sqref="F1"/>
    </sheetView>
  </sheetViews>
  <sheetFormatPr defaultRowHeight="21" x14ac:dyDescent="0.5"/>
  <cols>
    <col min="1" max="2" width="24" style="258" customWidth="1"/>
    <col min="3" max="3" width="9.1796875" style="21"/>
    <col min="4" max="4" width="14.54296875" hidden="1" customWidth="1"/>
  </cols>
  <sheetData>
    <row r="1" spans="1:5" x14ac:dyDescent="0.5">
      <c r="D1" t="s">
        <v>442</v>
      </c>
      <c r="E1" t="s">
        <v>443</v>
      </c>
    </row>
    <row r="2" spans="1:5" x14ac:dyDescent="0.5">
      <c r="A2" s="270" t="s">
        <v>6</v>
      </c>
      <c r="B2" s="273">
        <v>196</v>
      </c>
      <c r="C2" s="257">
        <v>1</v>
      </c>
      <c r="D2">
        <v>6.0446999999999997</v>
      </c>
      <c r="E2">
        <v>40.299999999999997</v>
      </c>
    </row>
    <row r="3" spans="1:5" x14ac:dyDescent="0.5">
      <c r="A3" s="271"/>
      <c r="B3" s="274"/>
      <c r="C3" s="257">
        <v>2</v>
      </c>
      <c r="D3">
        <v>6.1277999999999997</v>
      </c>
      <c r="E3">
        <v>42.3</v>
      </c>
    </row>
    <row r="4" spans="1:5" x14ac:dyDescent="0.5">
      <c r="A4" s="272"/>
      <c r="B4" s="275"/>
      <c r="C4" s="257">
        <v>3</v>
      </c>
      <c r="D4">
        <v>6.0133999999999999</v>
      </c>
      <c r="E4">
        <v>35.1</v>
      </c>
    </row>
    <row r="5" spans="1:5" x14ac:dyDescent="0.5">
      <c r="A5" s="270" t="s">
        <v>51</v>
      </c>
      <c r="B5" s="273">
        <v>197</v>
      </c>
      <c r="C5" s="257">
        <v>4</v>
      </c>
      <c r="D5">
        <v>6.0712000000000002</v>
      </c>
      <c r="E5">
        <v>32</v>
      </c>
    </row>
    <row r="6" spans="1:5" x14ac:dyDescent="0.5">
      <c r="A6" s="271"/>
      <c r="B6" s="274"/>
      <c r="C6" s="257">
        <v>5</v>
      </c>
      <c r="D6">
        <v>6.1657999999999999</v>
      </c>
      <c r="E6">
        <v>30.4</v>
      </c>
    </row>
    <row r="7" spans="1:5" x14ac:dyDescent="0.5">
      <c r="A7" s="272"/>
      <c r="B7" s="275"/>
      <c r="C7" s="257">
        <v>6</v>
      </c>
      <c r="D7">
        <v>6.1581999999999999</v>
      </c>
      <c r="E7">
        <v>33</v>
      </c>
    </row>
    <row r="8" spans="1:5" x14ac:dyDescent="0.5">
      <c r="A8" s="270" t="s">
        <v>7</v>
      </c>
      <c r="B8" s="273">
        <v>198</v>
      </c>
      <c r="C8" s="257">
        <v>7</v>
      </c>
      <c r="D8">
        <v>6.0587</v>
      </c>
      <c r="E8">
        <v>44.4</v>
      </c>
    </row>
    <row r="9" spans="1:5" x14ac:dyDescent="0.5">
      <c r="A9" s="271"/>
      <c r="B9" s="274"/>
      <c r="C9" s="257">
        <v>8</v>
      </c>
      <c r="D9">
        <v>6.0838999999999999</v>
      </c>
      <c r="E9">
        <v>40</v>
      </c>
    </row>
    <row r="10" spans="1:5" x14ac:dyDescent="0.5">
      <c r="A10" s="272"/>
      <c r="B10" s="275"/>
      <c r="C10" s="257">
        <v>9</v>
      </c>
      <c r="D10">
        <v>6.1306000000000003</v>
      </c>
      <c r="E10">
        <v>53.5</v>
      </c>
    </row>
    <row r="11" spans="1:5" x14ac:dyDescent="0.5">
      <c r="A11" s="270" t="s">
        <v>52</v>
      </c>
      <c r="B11" s="273">
        <v>199</v>
      </c>
      <c r="C11" s="257">
        <v>10</v>
      </c>
      <c r="D11">
        <v>6.1379000000000001</v>
      </c>
      <c r="E11">
        <v>33.700000000000003</v>
      </c>
    </row>
    <row r="12" spans="1:5" x14ac:dyDescent="0.5">
      <c r="A12" s="271"/>
      <c r="B12" s="274"/>
      <c r="C12" s="257">
        <v>11</v>
      </c>
      <c r="D12">
        <v>6.1326999999999998</v>
      </c>
      <c r="E12">
        <v>36.799999999999997</v>
      </c>
    </row>
    <row r="13" spans="1:5" x14ac:dyDescent="0.5">
      <c r="A13" s="272"/>
      <c r="B13" s="275"/>
      <c r="C13" s="257">
        <v>12</v>
      </c>
      <c r="D13">
        <v>6.0717999999999996</v>
      </c>
      <c r="E13">
        <v>27.3</v>
      </c>
    </row>
    <row r="14" spans="1:5" x14ac:dyDescent="0.5">
      <c r="A14" s="270" t="s">
        <v>8</v>
      </c>
      <c r="B14" s="273">
        <v>200</v>
      </c>
      <c r="C14" s="257">
        <v>13</v>
      </c>
      <c r="D14">
        <v>6.1139000000000001</v>
      </c>
      <c r="E14">
        <v>37.1</v>
      </c>
    </row>
    <row r="15" spans="1:5" x14ac:dyDescent="0.5">
      <c r="A15" s="271"/>
      <c r="B15" s="274"/>
      <c r="C15" s="257">
        <v>14</v>
      </c>
      <c r="D15">
        <v>6.0747</v>
      </c>
      <c r="E15">
        <v>37.9</v>
      </c>
    </row>
    <row r="16" spans="1:5" x14ac:dyDescent="0.5">
      <c r="A16" s="272"/>
      <c r="B16" s="275"/>
      <c r="C16" s="257">
        <v>15</v>
      </c>
      <c r="D16">
        <v>6.0772000000000004</v>
      </c>
      <c r="E16">
        <v>49</v>
      </c>
    </row>
    <row r="17" spans="1:5" x14ac:dyDescent="0.5">
      <c r="A17" s="270" t="s">
        <v>53</v>
      </c>
      <c r="B17" s="273">
        <v>201</v>
      </c>
      <c r="C17" s="257">
        <v>16</v>
      </c>
      <c r="D17">
        <v>6.0364000000000004</v>
      </c>
      <c r="E17">
        <v>41.4</v>
      </c>
    </row>
    <row r="18" spans="1:5" x14ac:dyDescent="0.5">
      <c r="A18" s="271"/>
      <c r="B18" s="274"/>
      <c r="C18" s="257">
        <v>17</v>
      </c>
      <c r="D18">
        <v>6.0940000000000003</v>
      </c>
      <c r="E18">
        <v>43.1</v>
      </c>
    </row>
    <row r="19" spans="1:5" x14ac:dyDescent="0.5">
      <c r="A19" s="272"/>
      <c r="B19" s="275"/>
      <c r="C19" s="257">
        <v>18</v>
      </c>
      <c r="D19">
        <v>6.1089000000000002</v>
      </c>
      <c r="E19">
        <v>42.4</v>
      </c>
    </row>
    <row r="20" spans="1:5" x14ac:dyDescent="0.5">
      <c r="A20" s="270" t="s">
        <v>45</v>
      </c>
      <c r="B20" s="273">
        <v>202</v>
      </c>
      <c r="C20" s="257">
        <v>19</v>
      </c>
      <c r="D20">
        <v>6.1523000000000003</v>
      </c>
      <c r="E20">
        <v>41.3</v>
      </c>
    </row>
    <row r="21" spans="1:5" x14ac:dyDescent="0.5">
      <c r="A21" s="271"/>
      <c r="B21" s="274"/>
      <c r="C21" s="257">
        <v>20</v>
      </c>
      <c r="D21">
        <v>6.1428000000000003</v>
      </c>
      <c r="E21" t="s">
        <v>444</v>
      </c>
    </row>
    <row r="22" spans="1:5" x14ac:dyDescent="0.5">
      <c r="A22" s="272"/>
      <c r="B22" s="275"/>
      <c r="C22" s="257">
        <v>21</v>
      </c>
      <c r="D22">
        <v>6.0629999999999997</v>
      </c>
      <c r="E22">
        <v>48.1</v>
      </c>
    </row>
    <row r="23" spans="1:5" x14ac:dyDescent="0.5">
      <c r="A23" s="270" t="s">
        <v>46</v>
      </c>
      <c r="B23" s="273">
        <v>203</v>
      </c>
      <c r="C23" s="257">
        <v>22</v>
      </c>
      <c r="D23">
        <v>6.1342999999999996</v>
      </c>
      <c r="E23">
        <v>42.3</v>
      </c>
    </row>
    <row r="24" spans="1:5" x14ac:dyDescent="0.5">
      <c r="A24" s="271"/>
      <c r="B24" s="274"/>
      <c r="C24" s="257">
        <v>23</v>
      </c>
      <c r="D24">
        <v>6.1401000000000003</v>
      </c>
      <c r="E24">
        <v>44.3</v>
      </c>
    </row>
    <row r="25" spans="1:5" x14ac:dyDescent="0.5">
      <c r="A25" s="272"/>
      <c r="B25" s="275"/>
      <c r="C25" s="257">
        <v>24</v>
      </c>
      <c r="D25">
        <v>6.1475</v>
      </c>
      <c r="E25">
        <v>44.6</v>
      </c>
    </row>
    <row r="26" spans="1:5" x14ac:dyDescent="0.5">
      <c r="A26" s="270" t="s">
        <v>47</v>
      </c>
      <c r="B26" s="273">
        <v>204</v>
      </c>
      <c r="C26" s="257">
        <v>25</v>
      </c>
      <c r="D26">
        <v>6.1631999999999998</v>
      </c>
      <c r="E26">
        <v>48.7</v>
      </c>
    </row>
    <row r="27" spans="1:5" x14ac:dyDescent="0.5">
      <c r="A27" s="271"/>
      <c r="B27" s="274"/>
      <c r="C27" s="257">
        <v>26</v>
      </c>
      <c r="D27">
        <v>6.0130999999999997</v>
      </c>
      <c r="E27">
        <v>49.7</v>
      </c>
    </row>
    <row r="28" spans="1:5" x14ac:dyDescent="0.5">
      <c r="A28" s="272"/>
      <c r="B28" s="275"/>
      <c r="C28" s="257">
        <v>27</v>
      </c>
      <c r="D28">
        <v>6.0453999999999999</v>
      </c>
      <c r="E28">
        <v>41.1</v>
      </c>
    </row>
    <row r="29" spans="1:5" x14ac:dyDescent="0.5">
      <c r="A29" s="270" t="s">
        <v>10</v>
      </c>
      <c r="B29" s="273">
        <v>205</v>
      </c>
      <c r="C29" s="257">
        <v>28</v>
      </c>
      <c r="D29">
        <v>6.0511999999999997</v>
      </c>
      <c r="E29">
        <v>49.1</v>
      </c>
    </row>
    <row r="30" spans="1:5" x14ac:dyDescent="0.5">
      <c r="A30" s="271"/>
      <c r="B30" s="274"/>
      <c r="C30" s="257">
        <v>29</v>
      </c>
      <c r="D30">
        <v>6.056</v>
      </c>
      <c r="E30">
        <v>43</v>
      </c>
    </row>
    <row r="31" spans="1:5" x14ac:dyDescent="0.5">
      <c r="A31" s="272"/>
      <c r="B31" s="275"/>
      <c r="C31" s="257">
        <v>30</v>
      </c>
      <c r="D31">
        <v>6.1710000000000003</v>
      </c>
      <c r="E31">
        <v>47.7</v>
      </c>
    </row>
    <row r="32" spans="1:5" x14ac:dyDescent="0.5">
      <c r="A32" s="270" t="s">
        <v>48</v>
      </c>
      <c r="B32" s="273">
        <v>206</v>
      </c>
      <c r="C32" s="257">
        <v>31</v>
      </c>
      <c r="D32">
        <v>6.0663999999999998</v>
      </c>
      <c r="E32">
        <v>48.2</v>
      </c>
    </row>
    <row r="33" spans="1:5" x14ac:dyDescent="0.5">
      <c r="A33" s="271"/>
      <c r="B33" s="274"/>
      <c r="C33" s="257">
        <v>32</v>
      </c>
      <c r="D33">
        <v>6.0419</v>
      </c>
      <c r="E33">
        <v>40.9</v>
      </c>
    </row>
    <row r="34" spans="1:5" x14ac:dyDescent="0.5">
      <c r="A34" s="272"/>
      <c r="B34" s="275"/>
      <c r="C34" s="257">
        <v>33</v>
      </c>
      <c r="D34">
        <v>6.0968999999999998</v>
      </c>
      <c r="E34">
        <v>39</v>
      </c>
    </row>
    <row r="35" spans="1:5" x14ac:dyDescent="0.5">
      <c r="A35" s="270" t="s">
        <v>11</v>
      </c>
      <c r="B35" s="273">
        <v>207</v>
      </c>
      <c r="C35" s="257">
        <v>34</v>
      </c>
      <c r="D35">
        <v>6.1085000000000003</v>
      </c>
      <c r="E35">
        <v>39.9</v>
      </c>
    </row>
    <row r="36" spans="1:5" x14ac:dyDescent="0.5">
      <c r="A36" s="271"/>
      <c r="B36" s="274"/>
      <c r="C36" s="257">
        <v>35</v>
      </c>
      <c r="D36">
        <v>6.0934999999999997</v>
      </c>
      <c r="E36">
        <v>33</v>
      </c>
    </row>
    <row r="37" spans="1:5" x14ac:dyDescent="0.5">
      <c r="A37" s="272"/>
      <c r="B37" s="275"/>
      <c r="C37" s="257">
        <v>36</v>
      </c>
      <c r="D37">
        <v>6.1355000000000004</v>
      </c>
      <c r="E37">
        <v>39.700000000000003</v>
      </c>
    </row>
    <row r="38" spans="1:5" x14ac:dyDescent="0.5">
      <c r="A38" s="270" t="s">
        <v>33</v>
      </c>
      <c r="B38" s="273">
        <v>211</v>
      </c>
      <c r="C38" s="257">
        <v>37</v>
      </c>
      <c r="D38">
        <v>6.0795000000000003</v>
      </c>
      <c r="E38">
        <v>60.2</v>
      </c>
    </row>
    <row r="39" spans="1:5" x14ac:dyDescent="0.5">
      <c r="A39" s="271"/>
      <c r="B39" s="274"/>
      <c r="C39" s="257">
        <v>38</v>
      </c>
      <c r="D39">
        <v>6.0232000000000001</v>
      </c>
      <c r="E39">
        <v>60</v>
      </c>
    </row>
    <row r="40" spans="1:5" x14ac:dyDescent="0.5">
      <c r="A40" s="272"/>
      <c r="B40" s="275"/>
      <c r="C40" s="257">
        <v>39</v>
      </c>
      <c r="D40">
        <v>6.1741000000000001</v>
      </c>
      <c r="E40">
        <v>48.6</v>
      </c>
    </row>
    <row r="41" spans="1:5" x14ac:dyDescent="0.5">
      <c r="A41" s="270" t="s">
        <v>34</v>
      </c>
      <c r="B41" s="273">
        <v>212</v>
      </c>
      <c r="C41" s="257">
        <v>40</v>
      </c>
      <c r="D41">
        <v>6.0586000000000002</v>
      </c>
      <c r="E41">
        <v>39</v>
      </c>
    </row>
    <row r="42" spans="1:5" x14ac:dyDescent="0.5">
      <c r="A42" s="271"/>
      <c r="B42" s="274"/>
      <c r="C42" s="257">
        <v>41</v>
      </c>
      <c r="D42">
        <v>6.0415999999999999</v>
      </c>
      <c r="E42">
        <v>49.7</v>
      </c>
    </row>
    <row r="43" spans="1:5" x14ac:dyDescent="0.5">
      <c r="A43" s="272"/>
      <c r="B43" s="275"/>
      <c r="C43" s="257">
        <v>42</v>
      </c>
      <c r="D43">
        <v>6.0526999999999997</v>
      </c>
      <c r="E43">
        <v>47.1</v>
      </c>
    </row>
    <row r="44" spans="1:5" x14ac:dyDescent="0.5">
      <c r="A44" s="270" t="s">
        <v>35</v>
      </c>
      <c r="B44" s="273">
        <v>213</v>
      </c>
      <c r="C44" s="257">
        <v>43</v>
      </c>
      <c r="D44">
        <v>6.1033999999999997</v>
      </c>
      <c r="E44">
        <v>59.3</v>
      </c>
    </row>
    <row r="45" spans="1:5" x14ac:dyDescent="0.5">
      <c r="A45" s="271"/>
      <c r="B45" s="274"/>
      <c r="C45" s="257">
        <v>44</v>
      </c>
      <c r="D45">
        <v>6.0498000000000003</v>
      </c>
      <c r="E45">
        <v>47.4</v>
      </c>
    </row>
    <row r="46" spans="1:5" x14ac:dyDescent="0.5">
      <c r="A46" s="272"/>
      <c r="B46" s="275"/>
      <c r="C46" s="257">
        <v>45</v>
      </c>
      <c r="D46">
        <v>6.0597000000000003</v>
      </c>
      <c r="E46">
        <v>43.5</v>
      </c>
    </row>
    <row r="47" spans="1:5" x14ac:dyDescent="0.5">
      <c r="A47" s="270" t="s">
        <v>36</v>
      </c>
      <c r="B47" s="273">
        <v>220</v>
      </c>
      <c r="C47" s="257">
        <v>46</v>
      </c>
      <c r="D47">
        <v>6.1426999999999996</v>
      </c>
      <c r="E47" t="s">
        <v>444</v>
      </c>
    </row>
    <row r="48" spans="1:5" x14ac:dyDescent="0.5">
      <c r="A48" s="271"/>
      <c r="B48" s="274"/>
      <c r="C48" s="257">
        <v>47</v>
      </c>
      <c r="D48">
        <v>6.2111000000000001</v>
      </c>
      <c r="E48">
        <v>34.5</v>
      </c>
    </row>
    <row r="49" spans="1:5" x14ac:dyDescent="0.5">
      <c r="A49" s="272"/>
      <c r="B49" s="275"/>
      <c r="C49" s="257">
        <v>48</v>
      </c>
      <c r="D49">
        <v>6.1378000000000004</v>
      </c>
      <c r="E49">
        <v>38.9</v>
      </c>
    </row>
    <row r="50" spans="1:5" x14ac:dyDescent="0.5">
      <c r="A50" s="270" t="s">
        <v>37</v>
      </c>
      <c r="B50" s="273">
        <v>221</v>
      </c>
      <c r="C50" s="257">
        <v>49</v>
      </c>
      <c r="D50">
        <v>6.173</v>
      </c>
      <c r="E50">
        <v>55.8</v>
      </c>
    </row>
    <row r="51" spans="1:5" x14ac:dyDescent="0.5">
      <c r="A51" s="271"/>
      <c r="B51" s="274"/>
      <c r="C51" s="257">
        <v>50</v>
      </c>
      <c r="D51">
        <v>6.1642999999999999</v>
      </c>
      <c r="E51">
        <v>39</v>
      </c>
    </row>
    <row r="52" spans="1:5" x14ac:dyDescent="0.5">
      <c r="A52" s="272"/>
      <c r="B52" s="275"/>
      <c r="C52" s="257">
        <v>51</v>
      </c>
      <c r="D52">
        <v>6.0374999999999996</v>
      </c>
      <c r="E52">
        <v>52.9</v>
      </c>
    </row>
    <row r="53" spans="1:5" x14ac:dyDescent="0.5">
      <c r="A53" s="270" t="s">
        <v>38</v>
      </c>
      <c r="B53" s="273">
        <v>222</v>
      </c>
      <c r="C53" s="257">
        <v>52</v>
      </c>
      <c r="D53">
        <v>6.0603999999999996</v>
      </c>
    </row>
    <row r="54" spans="1:5" x14ac:dyDescent="0.5">
      <c r="A54" s="271"/>
      <c r="B54" s="274"/>
      <c r="C54" s="257">
        <v>53</v>
      </c>
      <c r="D54">
        <v>6.0129000000000001</v>
      </c>
    </row>
    <row r="55" spans="1:5" x14ac:dyDescent="0.5">
      <c r="A55" s="272"/>
      <c r="B55" s="275"/>
      <c r="C55" s="257">
        <v>54</v>
      </c>
      <c r="D55">
        <v>6.1151</v>
      </c>
    </row>
    <row r="56" spans="1:5" x14ac:dyDescent="0.5">
      <c r="A56" s="270" t="s">
        <v>39</v>
      </c>
      <c r="B56" s="273">
        <v>223</v>
      </c>
      <c r="C56" s="257">
        <v>55</v>
      </c>
      <c r="D56">
        <v>6.1280000000000001</v>
      </c>
    </row>
    <row r="57" spans="1:5" x14ac:dyDescent="0.5">
      <c r="A57" s="271"/>
      <c r="B57" s="274"/>
      <c r="C57" s="257">
        <v>56</v>
      </c>
      <c r="D57">
        <v>6.0411999999999999</v>
      </c>
    </row>
    <row r="58" spans="1:5" x14ac:dyDescent="0.5">
      <c r="A58" s="272"/>
      <c r="B58" s="275"/>
      <c r="C58" s="257">
        <v>57</v>
      </c>
      <c r="D58">
        <v>6.1353999999999997</v>
      </c>
    </row>
    <row r="59" spans="1:5" x14ac:dyDescent="0.5">
      <c r="A59" s="270" t="s">
        <v>40</v>
      </c>
      <c r="B59" s="273">
        <v>224</v>
      </c>
      <c r="C59" s="257">
        <v>58</v>
      </c>
      <c r="D59">
        <v>6.0956000000000001</v>
      </c>
    </row>
    <row r="60" spans="1:5" x14ac:dyDescent="0.5">
      <c r="A60" s="271"/>
      <c r="B60" s="274"/>
      <c r="C60" s="257">
        <v>59</v>
      </c>
      <c r="D60">
        <v>6.0907</v>
      </c>
    </row>
    <row r="61" spans="1:5" x14ac:dyDescent="0.5">
      <c r="A61" s="272"/>
      <c r="B61" s="275"/>
      <c r="C61" s="257">
        <v>60</v>
      </c>
      <c r="D61">
        <v>6.1227999999999998</v>
      </c>
    </row>
  </sheetData>
  <mergeCells count="40">
    <mergeCell ref="A2:A4"/>
    <mergeCell ref="B2:B4"/>
    <mergeCell ref="A5:A7"/>
    <mergeCell ref="B5:B7"/>
    <mergeCell ref="A8:A10"/>
    <mergeCell ref="B8:B10"/>
    <mergeCell ref="A11:A13"/>
    <mergeCell ref="B11:B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A32:A34"/>
    <mergeCell ref="B32:B34"/>
    <mergeCell ref="A35:A37"/>
    <mergeCell ref="B35:B37"/>
    <mergeCell ref="A38:A40"/>
    <mergeCell ref="B38:B40"/>
    <mergeCell ref="A41:A43"/>
    <mergeCell ref="B41:B43"/>
    <mergeCell ref="A44:A46"/>
    <mergeCell ref="B44:B46"/>
    <mergeCell ref="A56:A58"/>
    <mergeCell ref="B56:B58"/>
    <mergeCell ref="A59:A61"/>
    <mergeCell ref="B59:B61"/>
    <mergeCell ref="A47:A49"/>
    <mergeCell ref="B47:B49"/>
    <mergeCell ref="A50:A52"/>
    <mergeCell ref="B50:B52"/>
    <mergeCell ref="A53:A55"/>
    <mergeCell ref="B53:B5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workbookViewId="0">
      <pane ySplit="8" topLeftCell="A9" activePane="bottomLeft" state="frozen"/>
      <selection pane="bottomLeft"/>
    </sheetView>
  </sheetViews>
  <sheetFormatPr defaultColWidth="8.7265625" defaultRowHeight="21" x14ac:dyDescent="0.5"/>
  <cols>
    <col min="1" max="1" width="8.7265625" style="21"/>
    <col min="2" max="2" width="18.1796875" style="21" customWidth="1"/>
    <col min="3" max="3" width="21.54296875" style="33" customWidth="1"/>
    <col min="4" max="4" width="21.7265625" style="24" customWidth="1"/>
    <col min="5" max="5" width="8.7265625" style="21"/>
    <col min="6" max="6" width="12.81640625" style="21" customWidth="1"/>
    <col min="7" max="7" width="15.26953125" style="21" customWidth="1"/>
    <col min="8" max="16384" width="8.7265625" style="21"/>
  </cols>
  <sheetData>
    <row r="1" spans="1:5" x14ac:dyDescent="0.5">
      <c r="A1" s="20" t="s">
        <v>32</v>
      </c>
    </row>
    <row r="2" spans="1:5" ht="63" x14ac:dyDescent="0.5">
      <c r="A2" s="20" t="s">
        <v>13</v>
      </c>
      <c r="B2" s="20" t="s">
        <v>14</v>
      </c>
      <c r="C2" s="25" t="s">
        <v>15</v>
      </c>
      <c r="D2" s="37" t="s">
        <v>43</v>
      </c>
      <c r="E2" s="20" t="s">
        <v>44</v>
      </c>
    </row>
    <row r="3" spans="1:5" hidden="1" x14ac:dyDescent="0.5">
      <c r="A3" s="22">
        <v>1</v>
      </c>
      <c r="B3" s="23" t="s">
        <v>0</v>
      </c>
      <c r="C3" s="34" t="s">
        <v>16</v>
      </c>
    </row>
    <row r="4" spans="1:5" hidden="1" x14ac:dyDescent="0.5">
      <c r="A4" s="22">
        <v>2</v>
      </c>
      <c r="B4" s="23" t="s">
        <v>1</v>
      </c>
      <c r="C4" s="34" t="s">
        <v>16</v>
      </c>
    </row>
    <row r="5" spans="1:5" hidden="1" x14ac:dyDescent="0.5">
      <c r="A5" s="22">
        <v>3</v>
      </c>
      <c r="B5" s="23" t="s">
        <v>2</v>
      </c>
      <c r="C5" s="34" t="s">
        <v>16</v>
      </c>
    </row>
    <row r="6" spans="1:5" hidden="1" x14ac:dyDescent="0.5">
      <c r="A6" s="22">
        <v>4</v>
      </c>
      <c r="B6" s="23" t="s">
        <v>3</v>
      </c>
      <c r="C6" s="34" t="s">
        <v>16</v>
      </c>
    </row>
    <row r="7" spans="1:5" hidden="1" x14ac:dyDescent="0.5">
      <c r="A7" s="22">
        <v>5</v>
      </c>
      <c r="B7" s="23" t="s">
        <v>4</v>
      </c>
      <c r="C7" s="34" t="s">
        <v>16</v>
      </c>
    </row>
    <row r="8" spans="1:5" hidden="1" x14ac:dyDescent="0.5">
      <c r="A8" s="22">
        <v>6</v>
      </c>
      <c r="B8" s="23" t="s">
        <v>5</v>
      </c>
      <c r="C8" s="34" t="s">
        <v>16</v>
      </c>
    </row>
    <row r="9" spans="1:5" x14ac:dyDescent="0.5">
      <c r="A9" s="40">
        <v>7</v>
      </c>
      <c r="B9" s="52" t="s">
        <v>6</v>
      </c>
      <c r="C9" s="53" t="s">
        <v>16</v>
      </c>
      <c r="D9" s="40">
        <v>125</v>
      </c>
    </row>
    <row r="10" spans="1:5" x14ac:dyDescent="0.5">
      <c r="A10" s="40">
        <v>8</v>
      </c>
      <c r="B10" s="52" t="s">
        <v>7</v>
      </c>
      <c r="C10" s="53" t="s">
        <v>16</v>
      </c>
      <c r="D10" s="40">
        <v>126</v>
      </c>
    </row>
    <row r="11" spans="1:5" x14ac:dyDescent="0.5">
      <c r="A11" s="40">
        <v>9</v>
      </c>
      <c r="B11" s="52" t="s">
        <v>8</v>
      </c>
      <c r="C11" s="53" t="s">
        <v>16</v>
      </c>
      <c r="D11" s="40">
        <v>127</v>
      </c>
    </row>
    <row r="12" spans="1:5" x14ac:dyDescent="0.5">
      <c r="A12" s="42">
        <v>10</v>
      </c>
      <c r="B12" s="58" t="s">
        <v>9</v>
      </c>
      <c r="C12" s="59" t="s">
        <v>16</v>
      </c>
      <c r="D12" s="42">
        <v>128</v>
      </c>
    </row>
    <row r="13" spans="1:5" x14ac:dyDescent="0.5">
      <c r="A13" s="42">
        <v>11</v>
      </c>
      <c r="B13" s="58" t="s">
        <v>10</v>
      </c>
      <c r="C13" s="59" t="s">
        <v>16</v>
      </c>
      <c r="D13" s="42">
        <v>129</v>
      </c>
    </row>
    <row r="14" spans="1:5" x14ac:dyDescent="0.5">
      <c r="A14" s="42">
        <v>12</v>
      </c>
      <c r="B14" s="58" t="s">
        <v>11</v>
      </c>
      <c r="C14" s="59" t="s">
        <v>16</v>
      </c>
      <c r="D14" s="42">
        <v>130</v>
      </c>
    </row>
    <row r="15" spans="1:5" x14ac:dyDescent="0.5">
      <c r="A15" s="24">
        <v>13</v>
      </c>
      <c r="B15" s="26" t="s">
        <v>12</v>
      </c>
      <c r="D15" s="24">
        <v>131</v>
      </c>
    </row>
    <row r="16" spans="1:5" hidden="1" x14ac:dyDescent="0.5">
      <c r="A16" s="27">
        <v>14</v>
      </c>
      <c r="B16" s="28" t="s">
        <v>0</v>
      </c>
      <c r="C16" s="35" t="s">
        <v>30</v>
      </c>
    </row>
    <row r="17" spans="1:7" hidden="1" x14ac:dyDescent="0.5">
      <c r="A17" s="22">
        <v>15</v>
      </c>
      <c r="B17" s="23" t="s">
        <v>1</v>
      </c>
      <c r="C17" s="34" t="s">
        <v>30</v>
      </c>
    </row>
    <row r="18" spans="1:7" hidden="1" x14ac:dyDescent="0.5">
      <c r="A18" s="22">
        <v>16</v>
      </c>
      <c r="B18" s="23" t="s">
        <v>2</v>
      </c>
      <c r="C18" s="34" t="s">
        <v>30</v>
      </c>
    </row>
    <row r="19" spans="1:7" hidden="1" x14ac:dyDescent="0.5">
      <c r="A19" s="22">
        <v>17</v>
      </c>
      <c r="B19" s="23" t="s">
        <v>3</v>
      </c>
      <c r="C19" s="34" t="s">
        <v>30</v>
      </c>
    </row>
    <row r="20" spans="1:7" hidden="1" x14ac:dyDescent="0.5">
      <c r="A20" s="22">
        <v>18</v>
      </c>
      <c r="B20" s="23" t="s">
        <v>4</v>
      </c>
      <c r="C20" s="34" t="s">
        <v>30</v>
      </c>
    </row>
    <row r="21" spans="1:7" hidden="1" x14ac:dyDescent="0.5">
      <c r="A21" s="22">
        <v>19</v>
      </c>
      <c r="B21" s="23" t="s">
        <v>5</v>
      </c>
      <c r="C21" s="34" t="s">
        <v>30</v>
      </c>
    </row>
    <row r="22" spans="1:7" hidden="1" x14ac:dyDescent="0.5">
      <c r="A22" s="22">
        <v>20</v>
      </c>
      <c r="B22" s="23" t="s">
        <v>17</v>
      </c>
      <c r="C22" s="34" t="s">
        <v>30</v>
      </c>
    </row>
    <row r="23" spans="1:7" hidden="1" x14ac:dyDescent="0.5">
      <c r="A23" s="22">
        <v>21</v>
      </c>
      <c r="B23" s="23" t="s">
        <v>18</v>
      </c>
      <c r="C23" s="34" t="s">
        <v>30</v>
      </c>
    </row>
    <row r="24" spans="1:7" hidden="1" x14ac:dyDescent="0.5">
      <c r="A24" s="22">
        <v>22</v>
      </c>
      <c r="B24" s="23" t="s">
        <v>19</v>
      </c>
      <c r="C24" s="34" t="s">
        <v>30</v>
      </c>
    </row>
    <row r="25" spans="1:7" x14ac:dyDescent="0.5">
      <c r="A25" s="40">
        <v>23</v>
      </c>
      <c r="B25" s="52" t="s">
        <v>6</v>
      </c>
      <c r="C25" s="53" t="s">
        <v>30</v>
      </c>
      <c r="D25" s="40">
        <v>132</v>
      </c>
      <c r="F25" s="21">
        <v>1.0515000000000001</v>
      </c>
      <c r="G25" s="21">
        <v>10.575699999999999</v>
      </c>
    </row>
    <row r="26" spans="1:7" x14ac:dyDescent="0.5">
      <c r="A26" s="40">
        <v>24</v>
      </c>
      <c r="B26" s="52" t="s">
        <v>7</v>
      </c>
      <c r="C26" s="53" t="s">
        <v>30</v>
      </c>
      <c r="D26" s="40">
        <v>133</v>
      </c>
      <c r="F26" s="21">
        <v>1.0144</v>
      </c>
      <c r="G26" s="21">
        <v>10.5578</v>
      </c>
    </row>
    <row r="27" spans="1:7" x14ac:dyDescent="0.5">
      <c r="A27" s="40">
        <v>25</v>
      </c>
      <c r="B27" s="52" t="s">
        <v>8</v>
      </c>
      <c r="C27" s="53" t="s">
        <v>30</v>
      </c>
      <c r="D27" s="40">
        <v>134</v>
      </c>
      <c r="F27" s="21">
        <v>1.0593999999999999</v>
      </c>
      <c r="G27" s="21">
        <v>10.6296</v>
      </c>
    </row>
    <row r="28" spans="1:7" x14ac:dyDescent="0.5">
      <c r="A28" s="41">
        <v>26</v>
      </c>
      <c r="B28" s="60" t="s">
        <v>9</v>
      </c>
      <c r="C28" s="61" t="s">
        <v>30</v>
      </c>
      <c r="D28" s="41">
        <v>135</v>
      </c>
      <c r="F28" s="21">
        <v>1.03</v>
      </c>
      <c r="G28" s="21">
        <v>10.5792</v>
      </c>
    </row>
    <row r="29" spans="1:7" x14ac:dyDescent="0.5">
      <c r="A29" s="41">
        <v>27</v>
      </c>
      <c r="B29" s="60" t="s">
        <v>10</v>
      </c>
      <c r="C29" s="61" t="s">
        <v>30</v>
      </c>
      <c r="D29" s="41">
        <v>136</v>
      </c>
      <c r="F29" s="21">
        <v>1.0254000000000001</v>
      </c>
      <c r="G29" s="21">
        <v>10.4091</v>
      </c>
    </row>
    <row r="30" spans="1:7" x14ac:dyDescent="0.5">
      <c r="A30" s="41">
        <v>28</v>
      </c>
      <c r="B30" s="60" t="s">
        <v>11</v>
      </c>
      <c r="C30" s="61" t="s">
        <v>30</v>
      </c>
      <c r="D30" s="41">
        <v>137</v>
      </c>
      <c r="F30" s="21">
        <v>1.1565000000000001</v>
      </c>
      <c r="G30" s="21">
        <v>10.672599999999999</v>
      </c>
    </row>
    <row r="31" spans="1:7" x14ac:dyDescent="0.5">
      <c r="A31" s="42">
        <v>29</v>
      </c>
      <c r="B31" s="58" t="s">
        <v>20</v>
      </c>
      <c r="C31" s="59" t="s">
        <v>30</v>
      </c>
      <c r="D31" s="42">
        <v>138</v>
      </c>
      <c r="F31" s="21">
        <v>1.0274000000000001</v>
      </c>
      <c r="G31" s="21">
        <v>10.7684</v>
      </c>
    </row>
    <row r="32" spans="1:7" x14ac:dyDescent="0.5">
      <c r="A32" s="42">
        <v>30</v>
      </c>
      <c r="B32" s="58" t="s">
        <v>21</v>
      </c>
      <c r="C32" s="59" t="s">
        <v>30</v>
      </c>
      <c r="D32" s="42">
        <v>139</v>
      </c>
      <c r="F32" s="21">
        <v>1.0163</v>
      </c>
      <c r="G32" s="21">
        <v>10.685499999999999</v>
      </c>
    </row>
    <row r="33" spans="1:7" x14ac:dyDescent="0.5">
      <c r="A33" s="42">
        <v>31</v>
      </c>
      <c r="B33" s="58" t="s">
        <v>22</v>
      </c>
      <c r="C33" s="59" t="s">
        <v>30</v>
      </c>
      <c r="D33" s="42">
        <v>140</v>
      </c>
      <c r="F33" s="21">
        <v>1.0353000000000001</v>
      </c>
      <c r="G33" s="21">
        <v>10.6099</v>
      </c>
    </row>
    <row r="34" spans="1:7" hidden="1" x14ac:dyDescent="0.5">
      <c r="A34" s="22">
        <v>32</v>
      </c>
      <c r="B34" s="23" t="s">
        <v>23</v>
      </c>
      <c r="C34" s="34" t="s">
        <v>30</v>
      </c>
    </row>
    <row r="35" spans="1:7" hidden="1" x14ac:dyDescent="0.5">
      <c r="A35" s="22">
        <v>33</v>
      </c>
      <c r="B35" s="23" t="s">
        <v>24</v>
      </c>
      <c r="C35" s="34" t="s">
        <v>30</v>
      </c>
    </row>
    <row r="36" spans="1:7" hidden="1" x14ac:dyDescent="0.5">
      <c r="A36" s="22">
        <v>34</v>
      </c>
      <c r="B36" s="23" t="s">
        <v>25</v>
      </c>
      <c r="C36" s="34" t="s">
        <v>30</v>
      </c>
    </row>
    <row r="37" spans="1:7" hidden="1" x14ac:dyDescent="0.5">
      <c r="A37" s="22">
        <v>35</v>
      </c>
      <c r="B37" s="23" t="s">
        <v>26</v>
      </c>
      <c r="C37" s="34" t="s">
        <v>30</v>
      </c>
    </row>
    <row r="38" spans="1:7" hidden="1" x14ac:dyDescent="0.5">
      <c r="A38" s="22">
        <v>36</v>
      </c>
      <c r="B38" s="23" t="s">
        <v>27</v>
      </c>
      <c r="C38" s="34" t="s">
        <v>30</v>
      </c>
    </row>
    <row r="39" spans="1:7" hidden="1" x14ac:dyDescent="0.5">
      <c r="A39" s="22">
        <v>37</v>
      </c>
      <c r="B39" s="23" t="s">
        <v>28</v>
      </c>
      <c r="C39" s="34" t="s">
        <v>30</v>
      </c>
    </row>
    <row r="40" spans="1:7" x14ac:dyDescent="0.5">
      <c r="A40" s="24">
        <v>38</v>
      </c>
      <c r="B40" s="25" t="s">
        <v>29</v>
      </c>
    </row>
    <row r="41" spans="1:7" x14ac:dyDescent="0.5">
      <c r="A41" s="49">
        <v>39</v>
      </c>
      <c r="B41" s="50" t="s">
        <v>6</v>
      </c>
      <c r="C41" s="51" t="s">
        <v>31</v>
      </c>
      <c r="D41" s="40">
        <v>141</v>
      </c>
    </row>
    <row r="42" spans="1:7" x14ac:dyDescent="0.5">
      <c r="A42" s="40">
        <v>40</v>
      </c>
      <c r="B42" s="52" t="s">
        <v>7</v>
      </c>
      <c r="C42" s="53" t="s">
        <v>31</v>
      </c>
      <c r="D42" s="40">
        <v>142</v>
      </c>
    </row>
    <row r="43" spans="1:7" x14ac:dyDescent="0.5">
      <c r="A43" s="40">
        <v>41</v>
      </c>
      <c r="B43" s="52" t="s">
        <v>8</v>
      </c>
      <c r="C43" s="53" t="s">
        <v>31</v>
      </c>
      <c r="D43" s="40">
        <v>143</v>
      </c>
    </row>
    <row r="44" spans="1:7" x14ac:dyDescent="0.5">
      <c r="A44" s="42">
        <v>42</v>
      </c>
      <c r="B44" s="58" t="s">
        <v>9</v>
      </c>
      <c r="C44" s="59" t="s">
        <v>31</v>
      </c>
      <c r="D44" s="42">
        <v>144</v>
      </c>
    </row>
    <row r="45" spans="1:7" x14ac:dyDescent="0.5">
      <c r="A45" s="42">
        <v>43</v>
      </c>
      <c r="B45" s="58" t="s">
        <v>10</v>
      </c>
      <c r="C45" s="59" t="s">
        <v>31</v>
      </c>
      <c r="D45" s="42">
        <v>145</v>
      </c>
    </row>
    <row r="46" spans="1:7" x14ac:dyDescent="0.5">
      <c r="A46" s="42">
        <v>44</v>
      </c>
      <c r="B46" s="58" t="s">
        <v>11</v>
      </c>
      <c r="C46" s="59" t="s">
        <v>31</v>
      </c>
      <c r="D46" s="42">
        <v>146</v>
      </c>
    </row>
    <row r="47" spans="1:7" x14ac:dyDescent="0.5">
      <c r="A47" s="54">
        <v>45</v>
      </c>
      <c r="B47" s="55" t="s">
        <v>20</v>
      </c>
      <c r="C47" s="56" t="s">
        <v>31</v>
      </c>
      <c r="D47" s="54">
        <v>147</v>
      </c>
    </row>
    <row r="48" spans="1:7" x14ac:dyDescent="0.5">
      <c r="A48" s="54">
        <v>46</v>
      </c>
      <c r="B48" s="55" t="s">
        <v>21</v>
      </c>
      <c r="C48" s="56" t="s">
        <v>31</v>
      </c>
      <c r="D48" s="54">
        <v>148</v>
      </c>
    </row>
    <row r="49" spans="1:5" x14ac:dyDescent="0.5">
      <c r="A49" s="54">
        <v>47</v>
      </c>
      <c r="B49" s="55" t="s">
        <v>22</v>
      </c>
      <c r="C49" s="56" t="s">
        <v>31</v>
      </c>
      <c r="D49" s="54">
        <v>149</v>
      </c>
    </row>
    <row r="50" spans="1:5" x14ac:dyDescent="0.5">
      <c r="A50" s="24">
        <v>48</v>
      </c>
      <c r="B50" s="25" t="s">
        <v>6</v>
      </c>
      <c r="C50" s="33" t="s">
        <v>31</v>
      </c>
      <c r="D50" s="24">
        <v>150</v>
      </c>
      <c r="E50" s="21" t="s">
        <v>66</v>
      </c>
    </row>
    <row r="51" spans="1:5" x14ac:dyDescent="0.5">
      <c r="A51" s="24">
        <v>49</v>
      </c>
      <c r="B51" s="25" t="s">
        <v>7</v>
      </c>
      <c r="C51" s="33" t="s">
        <v>31</v>
      </c>
      <c r="D51" s="24">
        <v>151</v>
      </c>
    </row>
    <row r="52" spans="1:5" x14ac:dyDescent="0.5">
      <c r="A52" s="24">
        <v>50</v>
      </c>
      <c r="B52" s="25" t="s">
        <v>8</v>
      </c>
      <c r="C52" s="33" t="s">
        <v>31</v>
      </c>
      <c r="D52" s="24">
        <v>152</v>
      </c>
    </row>
    <row r="53" spans="1:5" x14ac:dyDescent="0.5">
      <c r="A53" s="24">
        <v>51</v>
      </c>
      <c r="B53" s="25" t="s">
        <v>9</v>
      </c>
      <c r="C53" s="33" t="s">
        <v>31</v>
      </c>
      <c r="D53" s="24">
        <v>153</v>
      </c>
    </row>
    <row r="54" spans="1:5" x14ac:dyDescent="0.5">
      <c r="A54" s="24">
        <v>52</v>
      </c>
      <c r="B54" s="25" t="s">
        <v>10</v>
      </c>
      <c r="C54" s="33" t="s">
        <v>31</v>
      </c>
      <c r="D54" s="24">
        <v>154</v>
      </c>
    </row>
    <row r="55" spans="1:5" x14ac:dyDescent="0.5">
      <c r="A55" s="24">
        <v>53</v>
      </c>
      <c r="B55" s="25" t="s">
        <v>11</v>
      </c>
      <c r="C55" s="33" t="s">
        <v>31</v>
      </c>
      <c r="D55" s="24">
        <v>155</v>
      </c>
    </row>
    <row r="56" spans="1:5" x14ac:dyDescent="0.5">
      <c r="A56" s="24">
        <v>54</v>
      </c>
      <c r="B56" s="25" t="s">
        <v>20</v>
      </c>
      <c r="C56" s="33" t="s">
        <v>31</v>
      </c>
      <c r="D56" s="24">
        <v>156</v>
      </c>
    </row>
    <row r="57" spans="1:5" x14ac:dyDescent="0.5">
      <c r="A57" s="24">
        <v>55</v>
      </c>
      <c r="B57" s="25" t="s">
        <v>21</v>
      </c>
      <c r="C57" s="33" t="s">
        <v>31</v>
      </c>
      <c r="D57" s="24">
        <v>157</v>
      </c>
    </row>
    <row r="58" spans="1:5" x14ac:dyDescent="0.5">
      <c r="A58" s="24">
        <v>56</v>
      </c>
      <c r="B58" s="25" t="s">
        <v>22</v>
      </c>
      <c r="C58" s="33" t="s">
        <v>31</v>
      </c>
      <c r="D58" s="24">
        <v>158</v>
      </c>
    </row>
    <row r="59" spans="1:5" x14ac:dyDescent="0.5">
      <c r="A59" s="29">
        <v>57</v>
      </c>
      <c r="B59" s="30" t="s">
        <v>29</v>
      </c>
      <c r="C59" s="36" t="s">
        <v>31</v>
      </c>
      <c r="D59" s="24">
        <v>159</v>
      </c>
    </row>
    <row r="60" spans="1:5" x14ac:dyDescent="0.5">
      <c r="A60" s="49">
        <v>58</v>
      </c>
      <c r="B60" s="50" t="s">
        <v>6</v>
      </c>
      <c r="C60" s="82">
        <v>42836</v>
      </c>
      <c r="D60" s="40">
        <v>160</v>
      </c>
    </row>
    <row r="61" spans="1:5" x14ac:dyDescent="0.5">
      <c r="A61" s="40">
        <v>59</v>
      </c>
      <c r="B61" s="52" t="s">
        <v>7</v>
      </c>
      <c r="C61" s="83">
        <v>42836</v>
      </c>
      <c r="D61" s="40">
        <v>161</v>
      </c>
    </row>
    <row r="62" spans="1:5" x14ac:dyDescent="0.5">
      <c r="A62" s="40">
        <v>60</v>
      </c>
      <c r="B62" s="52" t="s">
        <v>8</v>
      </c>
      <c r="C62" s="83">
        <v>42836</v>
      </c>
      <c r="D62" s="40">
        <v>162</v>
      </c>
    </row>
    <row r="63" spans="1:5" x14ac:dyDescent="0.5">
      <c r="A63" s="42">
        <v>61</v>
      </c>
      <c r="B63" s="58" t="s">
        <v>9</v>
      </c>
      <c r="C63" s="84">
        <v>42836</v>
      </c>
      <c r="D63" s="42">
        <v>163</v>
      </c>
    </row>
    <row r="64" spans="1:5" x14ac:dyDescent="0.5">
      <c r="A64" s="42">
        <v>62</v>
      </c>
      <c r="B64" s="58" t="s">
        <v>10</v>
      </c>
      <c r="C64" s="84">
        <v>42836</v>
      </c>
      <c r="D64" s="42">
        <v>164</v>
      </c>
    </row>
    <row r="65" spans="1:4" x14ac:dyDescent="0.5">
      <c r="A65" s="42">
        <v>63</v>
      </c>
      <c r="B65" s="58" t="s">
        <v>11</v>
      </c>
      <c r="C65" s="84">
        <v>42836</v>
      </c>
      <c r="D65" s="42">
        <v>165</v>
      </c>
    </row>
    <row r="66" spans="1:4" x14ac:dyDescent="0.5">
      <c r="A66" s="54">
        <v>64</v>
      </c>
      <c r="B66" s="55" t="s">
        <v>20</v>
      </c>
      <c r="C66" s="85">
        <v>42836</v>
      </c>
      <c r="D66" s="54">
        <v>166</v>
      </c>
    </row>
    <row r="67" spans="1:4" x14ac:dyDescent="0.5">
      <c r="A67" s="54">
        <v>65</v>
      </c>
      <c r="B67" s="55" t="s">
        <v>21</v>
      </c>
      <c r="C67" s="85">
        <v>42836</v>
      </c>
      <c r="D67" s="54">
        <v>167</v>
      </c>
    </row>
    <row r="68" spans="1:4" x14ac:dyDescent="0.5">
      <c r="A68" s="54">
        <v>66</v>
      </c>
      <c r="B68" s="55" t="s">
        <v>22</v>
      </c>
      <c r="C68" s="85">
        <v>42836</v>
      </c>
      <c r="D68" s="54">
        <v>168</v>
      </c>
    </row>
    <row r="69" spans="1:4" x14ac:dyDescent="0.5">
      <c r="A69" s="73">
        <v>67</v>
      </c>
      <c r="B69" s="74" t="s">
        <v>33</v>
      </c>
      <c r="C69" s="75">
        <v>42836</v>
      </c>
      <c r="D69" s="57">
        <v>169</v>
      </c>
    </row>
    <row r="70" spans="1:4" x14ac:dyDescent="0.5">
      <c r="A70" s="73">
        <v>68</v>
      </c>
      <c r="B70" s="74" t="s">
        <v>34</v>
      </c>
      <c r="C70" s="75">
        <v>42836</v>
      </c>
      <c r="D70" s="57">
        <v>170</v>
      </c>
    </row>
    <row r="71" spans="1:4" ht="21.5" thickBot="1" x14ac:dyDescent="0.55000000000000004">
      <c r="A71" s="76">
        <v>69</v>
      </c>
      <c r="B71" s="77" t="s">
        <v>35</v>
      </c>
      <c r="C71" s="78">
        <v>42836</v>
      </c>
      <c r="D71" s="57">
        <v>171</v>
      </c>
    </row>
    <row r="72" spans="1:4" x14ac:dyDescent="0.5">
      <c r="A72" s="49">
        <v>70</v>
      </c>
      <c r="B72" s="50" t="s">
        <v>6</v>
      </c>
      <c r="C72" s="51">
        <v>42859</v>
      </c>
      <c r="D72" s="40">
        <v>172</v>
      </c>
    </row>
    <row r="73" spans="1:4" x14ac:dyDescent="0.5">
      <c r="A73" s="40">
        <v>71</v>
      </c>
      <c r="B73" s="52" t="s">
        <v>7</v>
      </c>
      <c r="C73" s="53">
        <v>42859</v>
      </c>
      <c r="D73" s="40">
        <v>173</v>
      </c>
    </row>
    <row r="74" spans="1:4" x14ac:dyDescent="0.5">
      <c r="A74" s="40">
        <v>72</v>
      </c>
      <c r="B74" s="52" t="s">
        <v>8</v>
      </c>
      <c r="C74" s="53">
        <v>42859</v>
      </c>
      <c r="D74" s="40">
        <v>174</v>
      </c>
    </row>
    <row r="75" spans="1:4" x14ac:dyDescent="0.5">
      <c r="A75" s="42">
        <v>73</v>
      </c>
      <c r="B75" s="58" t="s">
        <v>9</v>
      </c>
      <c r="C75" s="59">
        <v>42859</v>
      </c>
      <c r="D75" s="42">
        <v>175</v>
      </c>
    </row>
    <row r="76" spans="1:4" x14ac:dyDescent="0.5">
      <c r="A76" s="42">
        <v>74</v>
      </c>
      <c r="B76" s="58" t="s">
        <v>10</v>
      </c>
      <c r="C76" s="59">
        <v>42859</v>
      </c>
      <c r="D76" s="42">
        <v>176</v>
      </c>
    </row>
    <row r="77" spans="1:4" x14ac:dyDescent="0.5">
      <c r="A77" s="42">
        <v>75</v>
      </c>
      <c r="B77" s="58" t="s">
        <v>11</v>
      </c>
      <c r="C77" s="59">
        <v>42859</v>
      </c>
      <c r="D77" s="42">
        <v>177</v>
      </c>
    </row>
    <row r="78" spans="1:4" x14ac:dyDescent="0.5">
      <c r="A78" s="54">
        <v>76</v>
      </c>
      <c r="B78" s="55" t="s">
        <v>20</v>
      </c>
      <c r="C78" s="56">
        <v>42859</v>
      </c>
      <c r="D78" s="54">
        <v>178</v>
      </c>
    </row>
    <row r="79" spans="1:4" x14ac:dyDescent="0.5">
      <c r="A79" s="54">
        <v>77</v>
      </c>
      <c r="B79" s="55" t="s">
        <v>21</v>
      </c>
      <c r="C79" s="56">
        <v>42859</v>
      </c>
      <c r="D79" s="54">
        <v>179</v>
      </c>
    </row>
    <row r="80" spans="1:4" x14ac:dyDescent="0.5">
      <c r="A80" s="54">
        <v>78</v>
      </c>
      <c r="B80" s="55" t="s">
        <v>22</v>
      </c>
      <c r="C80" s="56">
        <v>42859</v>
      </c>
      <c r="D80" s="54">
        <v>180</v>
      </c>
    </row>
    <row r="81" spans="1:8" x14ac:dyDescent="0.5">
      <c r="A81" s="73">
        <v>79</v>
      </c>
      <c r="B81" s="74" t="s">
        <v>33</v>
      </c>
      <c r="C81" s="75">
        <v>42859</v>
      </c>
      <c r="D81" s="57">
        <v>181</v>
      </c>
    </row>
    <row r="82" spans="1:8" x14ac:dyDescent="0.5">
      <c r="A82" s="73">
        <v>80</v>
      </c>
      <c r="B82" s="74" t="s">
        <v>34</v>
      </c>
      <c r="C82" s="75">
        <v>42859</v>
      </c>
      <c r="D82" s="57">
        <v>182</v>
      </c>
    </row>
    <row r="83" spans="1:8" ht="21.5" thickBot="1" x14ac:dyDescent="0.55000000000000004">
      <c r="A83" s="76">
        <v>81</v>
      </c>
      <c r="B83" s="77" t="s">
        <v>35</v>
      </c>
      <c r="C83" s="78">
        <v>42859</v>
      </c>
      <c r="D83" s="57">
        <v>183</v>
      </c>
    </row>
    <row r="84" spans="1:8" x14ac:dyDescent="0.5">
      <c r="A84" s="49">
        <v>82</v>
      </c>
      <c r="B84" s="50" t="s">
        <v>6</v>
      </c>
      <c r="C84" s="51">
        <v>42866</v>
      </c>
      <c r="D84" s="40">
        <v>184</v>
      </c>
    </row>
    <row r="85" spans="1:8" x14ac:dyDescent="0.5">
      <c r="A85" s="40">
        <v>83</v>
      </c>
      <c r="B85" s="52" t="s">
        <v>7</v>
      </c>
      <c r="C85" s="53">
        <v>42866</v>
      </c>
      <c r="D85" s="40">
        <v>185</v>
      </c>
    </row>
    <row r="86" spans="1:8" x14ac:dyDescent="0.5">
      <c r="A86" s="40">
        <v>84</v>
      </c>
      <c r="B86" s="52" t="s">
        <v>8</v>
      </c>
      <c r="C86" s="53">
        <v>42866</v>
      </c>
      <c r="D86" s="40">
        <v>186</v>
      </c>
    </row>
    <row r="87" spans="1:8" x14ac:dyDescent="0.5">
      <c r="A87" s="42">
        <v>85</v>
      </c>
      <c r="B87" s="58" t="s">
        <v>9</v>
      </c>
      <c r="C87" s="59">
        <v>42866</v>
      </c>
      <c r="D87" s="42">
        <v>187</v>
      </c>
    </row>
    <row r="88" spans="1:8" x14ac:dyDescent="0.5">
      <c r="A88" s="42">
        <v>86</v>
      </c>
      <c r="B88" s="58" t="s">
        <v>10</v>
      </c>
      <c r="C88" s="59">
        <v>42866</v>
      </c>
      <c r="D88" s="42">
        <v>188</v>
      </c>
    </row>
    <row r="89" spans="1:8" x14ac:dyDescent="0.5">
      <c r="A89" s="42">
        <v>87</v>
      </c>
      <c r="B89" s="58" t="s">
        <v>11</v>
      </c>
      <c r="C89" s="59">
        <v>42866</v>
      </c>
      <c r="D89" s="42">
        <v>189</v>
      </c>
    </row>
    <row r="90" spans="1:8" x14ac:dyDescent="0.5">
      <c r="A90" s="54">
        <v>88</v>
      </c>
      <c r="B90" s="55" t="s">
        <v>20</v>
      </c>
      <c r="C90" s="56">
        <v>42866</v>
      </c>
      <c r="D90" s="54">
        <v>190</v>
      </c>
    </row>
    <row r="91" spans="1:8" x14ac:dyDescent="0.5">
      <c r="A91" s="54">
        <v>89</v>
      </c>
      <c r="B91" s="55" t="s">
        <v>21</v>
      </c>
      <c r="C91" s="56">
        <v>42866</v>
      </c>
      <c r="D91" s="54">
        <v>191</v>
      </c>
    </row>
    <row r="92" spans="1:8" x14ac:dyDescent="0.5">
      <c r="A92" s="54">
        <v>90</v>
      </c>
      <c r="B92" s="55" t="s">
        <v>22</v>
      </c>
      <c r="C92" s="56">
        <v>42866</v>
      </c>
      <c r="D92" s="54">
        <v>192</v>
      </c>
    </row>
    <row r="93" spans="1:8" x14ac:dyDescent="0.5">
      <c r="A93" s="73">
        <v>91</v>
      </c>
      <c r="B93" s="74" t="s">
        <v>33</v>
      </c>
      <c r="C93" s="75">
        <v>42866</v>
      </c>
      <c r="D93" s="57">
        <v>193</v>
      </c>
    </row>
    <row r="94" spans="1:8" x14ac:dyDescent="0.5">
      <c r="A94" s="73">
        <v>92</v>
      </c>
      <c r="B94" s="74" t="s">
        <v>34</v>
      </c>
      <c r="C94" s="75">
        <v>42866</v>
      </c>
      <c r="D94" s="57">
        <v>194</v>
      </c>
    </row>
    <row r="95" spans="1:8" ht="21.5" thickBot="1" x14ac:dyDescent="0.55000000000000004">
      <c r="A95" s="76">
        <v>93</v>
      </c>
      <c r="B95" s="77" t="s">
        <v>35</v>
      </c>
      <c r="C95" s="78">
        <v>42866</v>
      </c>
      <c r="D95" s="57">
        <v>195</v>
      </c>
    </row>
    <row r="96" spans="1:8" ht="21.5" thickBot="1" x14ac:dyDescent="0.55000000000000004">
      <c r="A96" s="79">
        <v>94</v>
      </c>
      <c r="B96" s="80" t="s">
        <v>6</v>
      </c>
      <c r="C96" s="81">
        <v>42877</v>
      </c>
      <c r="D96" s="40">
        <v>196</v>
      </c>
      <c r="E96" s="21">
        <v>213</v>
      </c>
      <c r="F96" s="259" t="s">
        <v>50</v>
      </c>
      <c r="G96" s="259"/>
      <c r="H96" s="259"/>
    </row>
    <row r="97" spans="1:8" x14ac:dyDescent="0.5">
      <c r="A97" s="62">
        <v>94.1</v>
      </c>
      <c r="B97" s="80" t="s">
        <v>51</v>
      </c>
      <c r="C97" s="64"/>
      <c r="D97" s="40">
        <v>197</v>
      </c>
      <c r="E97" s="21">
        <v>214</v>
      </c>
      <c r="F97" s="259"/>
      <c r="G97" s="259"/>
      <c r="H97" s="259"/>
    </row>
    <row r="98" spans="1:8" x14ac:dyDescent="0.5">
      <c r="A98" s="62">
        <v>95</v>
      </c>
      <c r="B98" s="63" t="s">
        <v>7</v>
      </c>
      <c r="C98" s="64">
        <v>42877</v>
      </c>
      <c r="D98" s="40">
        <v>198</v>
      </c>
      <c r="E98" s="21">
        <v>215</v>
      </c>
      <c r="F98" s="259"/>
      <c r="G98" s="259"/>
      <c r="H98" s="259"/>
    </row>
    <row r="99" spans="1:8" x14ac:dyDescent="0.5">
      <c r="A99" s="62">
        <v>95.1</v>
      </c>
      <c r="B99" s="63" t="s">
        <v>52</v>
      </c>
      <c r="C99" s="64"/>
      <c r="D99" s="40">
        <v>199</v>
      </c>
      <c r="E99" s="21">
        <v>216</v>
      </c>
      <c r="F99" s="259"/>
      <c r="G99" s="259"/>
      <c r="H99" s="259"/>
    </row>
    <row r="100" spans="1:8" x14ac:dyDescent="0.5">
      <c r="A100" s="62">
        <v>96</v>
      </c>
      <c r="B100" s="63" t="s">
        <v>8</v>
      </c>
      <c r="C100" s="64">
        <v>42877</v>
      </c>
      <c r="D100" s="40">
        <v>200</v>
      </c>
      <c r="E100" s="21">
        <v>217</v>
      </c>
      <c r="F100" s="259"/>
      <c r="G100" s="259"/>
      <c r="H100" s="259"/>
    </row>
    <row r="101" spans="1:8" x14ac:dyDescent="0.5">
      <c r="A101" s="62">
        <v>96.1</v>
      </c>
      <c r="B101" s="63" t="s">
        <v>53</v>
      </c>
      <c r="C101" s="64"/>
      <c r="D101" s="40">
        <v>201</v>
      </c>
      <c r="E101" s="38">
        <v>218</v>
      </c>
      <c r="F101" s="259"/>
      <c r="G101" s="259"/>
      <c r="H101" s="259"/>
    </row>
    <row r="102" spans="1:8" x14ac:dyDescent="0.5">
      <c r="A102" s="43">
        <v>97</v>
      </c>
      <c r="B102" s="65" t="s">
        <v>45</v>
      </c>
      <c r="C102" s="66">
        <v>42877</v>
      </c>
      <c r="D102" s="42">
        <v>202</v>
      </c>
      <c r="E102" s="38">
        <v>227</v>
      </c>
      <c r="F102" s="259"/>
      <c r="G102" s="259"/>
      <c r="H102" s="259"/>
    </row>
    <row r="103" spans="1:8" x14ac:dyDescent="0.5">
      <c r="A103" s="43">
        <v>97.1</v>
      </c>
      <c r="B103" s="65" t="s">
        <v>46</v>
      </c>
      <c r="C103" s="66"/>
      <c r="D103" s="42">
        <v>203</v>
      </c>
      <c r="E103" s="21">
        <v>228</v>
      </c>
      <c r="F103" s="259"/>
      <c r="G103" s="259"/>
      <c r="H103" s="259"/>
    </row>
    <row r="104" spans="1:8" x14ac:dyDescent="0.5">
      <c r="A104" s="43">
        <v>98</v>
      </c>
      <c r="B104" s="65" t="s">
        <v>47</v>
      </c>
      <c r="C104" s="66">
        <v>42877</v>
      </c>
      <c r="D104" s="42">
        <v>204</v>
      </c>
      <c r="E104" s="21">
        <v>229</v>
      </c>
    </row>
    <row r="105" spans="1:8" x14ac:dyDescent="0.5">
      <c r="A105" s="43">
        <v>98.1</v>
      </c>
      <c r="B105" s="65" t="s">
        <v>10</v>
      </c>
      <c r="C105" s="66"/>
      <c r="D105" s="42">
        <v>205</v>
      </c>
      <c r="E105" s="21">
        <v>230</v>
      </c>
    </row>
    <row r="106" spans="1:8" x14ac:dyDescent="0.5">
      <c r="A106" s="43">
        <v>99</v>
      </c>
      <c r="B106" s="65" t="s">
        <v>48</v>
      </c>
      <c r="C106" s="66">
        <v>42877</v>
      </c>
      <c r="D106" s="42">
        <v>206</v>
      </c>
      <c r="E106" s="21">
        <v>231</v>
      </c>
    </row>
    <row r="107" spans="1:8" x14ac:dyDescent="0.5">
      <c r="A107" s="43">
        <v>99.1</v>
      </c>
      <c r="B107" s="65" t="s">
        <v>11</v>
      </c>
      <c r="C107" s="66"/>
      <c r="D107" s="42">
        <v>207</v>
      </c>
      <c r="E107" s="21">
        <v>232</v>
      </c>
    </row>
    <row r="108" spans="1:8" x14ac:dyDescent="0.5">
      <c r="A108" s="67">
        <v>100</v>
      </c>
      <c r="B108" s="68" t="s">
        <v>20</v>
      </c>
      <c r="C108" s="69">
        <v>42877</v>
      </c>
      <c r="D108" s="54">
        <v>208</v>
      </c>
      <c r="E108" s="21">
        <v>233</v>
      </c>
    </row>
    <row r="109" spans="1:8" x14ac:dyDescent="0.5">
      <c r="A109" s="67">
        <v>101</v>
      </c>
      <c r="B109" s="68" t="s">
        <v>21</v>
      </c>
      <c r="C109" s="69">
        <v>42877</v>
      </c>
      <c r="D109" s="54">
        <v>209</v>
      </c>
      <c r="E109" s="21">
        <v>234</v>
      </c>
    </row>
    <row r="110" spans="1:8" x14ac:dyDescent="0.5">
      <c r="A110" s="67">
        <v>102</v>
      </c>
      <c r="B110" s="68" t="s">
        <v>22</v>
      </c>
      <c r="C110" s="69">
        <v>42877</v>
      </c>
      <c r="D110" s="54">
        <v>210</v>
      </c>
      <c r="E110" s="21">
        <v>235</v>
      </c>
    </row>
    <row r="111" spans="1:8" x14ac:dyDescent="0.5">
      <c r="A111" s="67">
        <v>103</v>
      </c>
      <c r="B111" s="68" t="s">
        <v>33</v>
      </c>
      <c r="C111" s="69">
        <v>42877</v>
      </c>
      <c r="D111" s="54">
        <v>211</v>
      </c>
      <c r="E111" s="21">
        <v>236</v>
      </c>
    </row>
    <row r="112" spans="1:8" x14ac:dyDescent="0.5">
      <c r="A112" s="67">
        <v>104</v>
      </c>
      <c r="B112" s="68" t="s">
        <v>34</v>
      </c>
      <c r="C112" s="69">
        <v>42877</v>
      </c>
      <c r="D112" s="54">
        <v>212</v>
      </c>
      <c r="E112" s="21">
        <v>237</v>
      </c>
    </row>
    <row r="113" spans="1:5" ht="21.5" thickBot="1" x14ac:dyDescent="0.55000000000000004">
      <c r="A113" s="70">
        <v>105</v>
      </c>
      <c r="B113" s="71" t="s">
        <v>35</v>
      </c>
      <c r="C113" s="72">
        <v>42877</v>
      </c>
      <c r="D113" s="54">
        <v>213</v>
      </c>
      <c r="E113" s="21">
        <v>238</v>
      </c>
    </row>
    <row r="114" spans="1:5" x14ac:dyDescent="0.5">
      <c r="A114" s="31">
        <v>118</v>
      </c>
      <c r="B114" s="32" t="s">
        <v>36</v>
      </c>
      <c r="D114" s="39">
        <v>220</v>
      </c>
      <c r="E114" s="21">
        <v>239</v>
      </c>
    </row>
    <row r="115" spans="1:5" x14ac:dyDescent="0.5">
      <c r="A115" s="31">
        <v>119</v>
      </c>
      <c r="B115" s="32" t="s">
        <v>37</v>
      </c>
      <c r="D115" s="24">
        <v>221</v>
      </c>
      <c r="E115" s="21">
        <v>240</v>
      </c>
    </row>
    <row r="116" spans="1:5" x14ac:dyDescent="0.5">
      <c r="A116" s="31">
        <v>120</v>
      </c>
      <c r="B116" s="32" t="s">
        <v>38</v>
      </c>
      <c r="D116" s="24">
        <v>222</v>
      </c>
      <c r="E116" s="21">
        <v>241</v>
      </c>
    </row>
    <row r="117" spans="1:5" x14ac:dyDescent="0.5">
      <c r="A117" s="31">
        <v>121</v>
      </c>
      <c r="B117" s="32" t="s">
        <v>39</v>
      </c>
      <c r="D117" s="24">
        <v>223</v>
      </c>
      <c r="E117" s="21">
        <v>242</v>
      </c>
    </row>
    <row r="118" spans="1:5" x14ac:dyDescent="0.5">
      <c r="A118" s="31">
        <v>122</v>
      </c>
      <c r="B118" s="32" t="s">
        <v>40</v>
      </c>
      <c r="D118" s="24">
        <v>224</v>
      </c>
      <c r="E118" s="21">
        <v>243</v>
      </c>
    </row>
    <row r="119" spans="1:5" x14ac:dyDescent="0.5">
      <c r="A119" s="31">
        <v>123</v>
      </c>
      <c r="B119" s="32" t="s">
        <v>41</v>
      </c>
      <c r="D119" s="24">
        <v>225</v>
      </c>
      <c r="E119" s="21">
        <v>244</v>
      </c>
    </row>
    <row r="120" spans="1:5" x14ac:dyDescent="0.5">
      <c r="A120" s="31">
        <v>124</v>
      </c>
      <c r="B120" s="32" t="s">
        <v>42</v>
      </c>
      <c r="D120" s="24">
        <v>226</v>
      </c>
      <c r="E120" s="21">
        <v>245</v>
      </c>
    </row>
    <row r="121" spans="1:5" x14ac:dyDescent="0.5">
      <c r="A121" s="21" t="s">
        <v>49</v>
      </c>
      <c r="C121" s="21"/>
    </row>
  </sheetData>
  <mergeCells count="1">
    <mergeCell ref="F96:H103"/>
  </mergeCells>
  <pageMargins left="0.25" right="0.25" top="0.25" bottom="0.2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abSelected="1" workbookViewId="0">
      <selection activeCell="C17" sqref="C17"/>
    </sheetView>
  </sheetViews>
  <sheetFormatPr defaultRowHeight="14.5" x14ac:dyDescent="0.35"/>
  <cols>
    <col min="2" max="2" width="11" bestFit="1" customWidth="1"/>
    <col min="3" max="3" width="11.7265625" bestFit="1" customWidth="1"/>
  </cols>
  <sheetData>
    <row r="1" spans="1:5" ht="18.5" x14ac:dyDescent="0.45">
      <c r="A1" s="5" t="s">
        <v>32</v>
      </c>
    </row>
    <row r="2" spans="1:5" s="6" customFormat="1" x14ac:dyDescent="0.35">
      <c r="A2" s="6" t="s">
        <v>13</v>
      </c>
      <c r="B2" s="6" t="s">
        <v>14</v>
      </c>
      <c r="C2" s="6" t="s">
        <v>15</v>
      </c>
      <c r="E2" s="162" t="s">
        <v>429</v>
      </c>
    </row>
    <row r="3" spans="1:5" x14ac:dyDescent="0.35">
      <c r="A3" s="1">
        <v>1</v>
      </c>
      <c r="B3" s="2" t="s">
        <v>0</v>
      </c>
      <c r="C3" t="s">
        <v>16</v>
      </c>
      <c r="E3">
        <v>20</v>
      </c>
    </row>
    <row r="4" spans="1:5" x14ac:dyDescent="0.35">
      <c r="A4" s="1">
        <v>2</v>
      </c>
      <c r="B4" s="2" t="s">
        <v>1</v>
      </c>
      <c r="C4" t="s">
        <v>16</v>
      </c>
    </row>
    <row r="5" spans="1:5" x14ac:dyDescent="0.35">
      <c r="A5" s="1">
        <v>3</v>
      </c>
      <c r="B5" s="2" t="s">
        <v>2</v>
      </c>
      <c r="C5" t="s">
        <v>16</v>
      </c>
    </row>
    <row r="6" spans="1:5" x14ac:dyDescent="0.35">
      <c r="A6" s="1">
        <v>4</v>
      </c>
      <c r="B6" s="2" t="s">
        <v>3</v>
      </c>
      <c r="C6" t="s">
        <v>16</v>
      </c>
    </row>
    <row r="7" spans="1:5" x14ac:dyDescent="0.35">
      <c r="A7" s="1">
        <v>5</v>
      </c>
      <c r="B7" s="2" t="s">
        <v>4</v>
      </c>
      <c r="C7" t="s">
        <v>16</v>
      </c>
    </row>
    <row r="8" spans="1:5" x14ac:dyDescent="0.35">
      <c r="A8" s="1">
        <v>6</v>
      </c>
      <c r="B8" s="2" t="s">
        <v>5</v>
      </c>
      <c r="C8" t="s">
        <v>16</v>
      </c>
    </row>
    <row r="9" spans="1:5" s="47" customFormat="1" x14ac:dyDescent="0.35">
      <c r="A9" s="45">
        <v>7</v>
      </c>
      <c r="B9" s="46" t="s">
        <v>6</v>
      </c>
      <c r="C9" s="47" t="s">
        <v>16</v>
      </c>
    </row>
    <row r="10" spans="1:5" s="47" customFormat="1" x14ac:dyDescent="0.35">
      <c r="A10" s="45">
        <v>8</v>
      </c>
      <c r="B10" s="46" t="s">
        <v>7</v>
      </c>
      <c r="C10" s="47" t="s">
        <v>16</v>
      </c>
    </row>
    <row r="11" spans="1:5" s="47" customFormat="1" x14ac:dyDescent="0.35">
      <c r="A11" s="45">
        <v>9</v>
      </c>
      <c r="B11" s="46" t="s">
        <v>8</v>
      </c>
      <c r="C11" s="47" t="s">
        <v>16</v>
      </c>
    </row>
    <row r="12" spans="1:5" s="47" customFormat="1" x14ac:dyDescent="0.35">
      <c r="A12" s="45">
        <v>10</v>
      </c>
      <c r="B12" s="46" t="s">
        <v>9</v>
      </c>
      <c r="C12" s="47" t="s">
        <v>16</v>
      </c>
    </row>
    <row r="13" spans="1:5" s="47" customFormat="1" x14ac:dyDescent="0.35">
      <c r="A13" s="45">
        <v>11</v>
      </c>
      <c r="B13" s="46" t="s">
        <v>10</v>
      </c>
      <c r="C13" s="47" t="s">
        <v>16</v>
      </c>
    </row>
    <row r="14" spans="1:5" s="47" customFormat="1" x14ac:dyDescent="0.35">
      <c r="A14" s="45">
        <v>12</v>
      </c>
      <c r="B14" s="46" t="s">
        <v>11</v>
      </c>
      <c r="C14" s="47" t="s">
        <v>16</v>
      </c>
    </row>
    <row r="15" spans="1:5" s="47" customFormat="1" x14ac:dyDescent="0.35">
      <c r="A15" s="45">
        <v>13</v>
      </c>
      <c r="B15" s="48" t="s">
        <v>12</v>
      </c>
    </row>
    <row r="16" spans="1:5" x14ac:dyDescent="0.35">
      <c r="A16" s="7">
        <v>14</v>
      </c>
      <c r="B16" s="3" t="s">
        <v>0</v>
      </c>
      <c r="C16" s="8" t="s">
        <v>30</v>
      </c>
      <c r="E16">
        <v>30</v>
      </c>
    </row>
    <row r="17" spans="1:3" x14ac:dyDescent="0.35">
      <c r="A17" s="1">
        <v>15</v>
      </c>
      <c r="B17" s="2" t="s">
        <v>1</v>
      </c>
      <c r="C17" t="s">
        <v>30</v>
      </c>
    </row>
    <row r="18" spans="1:3" x14ac:dyDescent="0.35">
      <c r="A18" s="1">
        <v>16</v>
      </c>
      <c r="B18" s="2" t="s">
        <v>2</v>
      </c>
      <c r="C18" t="s">
        <v>30</v>
      </c>
    </row>
    <row r="19" spans="1:3" x14ac:dyDescent="0.35">
      <c r="A19" s="1">
        <v>17</v>
      </c>
      <c r="B19" s="2" t="s">
        <v>3</v>
      </c>
      <c r="C19" t="s">
        <v>30</v>
      </c>
    </row>
    <row r="20" spans="1:3" x14ac:dyDescent="0.35">
      <c r="A20" s="1">
        <v>18</v>
      </c>
      <c r="B20" s="2" t="s">
        <v>4</v>
      </c>
      <c r="C20" t="s">
        <v>30</v>
      </c>
    </row>
    <row r="21" spans="1:3" x14ac:dyDescent="0.35">
      <c r="A21" s="1">
        <v>19</v>
      </c>
      <c r="B21" s="2" t="s">
        <v>5</v>
      </c>
      <c r="C21" t="s">
        <v>30</v>
      </c>
    </row>
    <row r="22" spans="1:3" x14ac:dyDescent="0.35">
      <c r="A22" s="1">
        <v>20</v>
      </c>
      <c r="B22" s="2" t="s">
        <v>17</v>
      </c>
      <c r="C22" t="s">
        <v>30</v>
      </c>
    </row>
    <row r="23" spans="1:3" x14ac:dyDescent="0.35">
      <c r="A23" s="1">
        <v>21</v>
      </c>
      <c r="B23" s="2" t="s">
        <v>18</v>
      </c>
      <c r="C23" t="s">
        <v>30</v>
      </c>
    </row>
    <row r="24" spans="1:3" x14ac:dyDescent="0.35">
      <c r="A24" s="1">
        <v>22</v>
      </c>
      <c r="B24" s="2" t="s">
        <v>19</v>
      </c>
      <c r="C24" t="s">
        <v>30</v>
      </c>
    </row>
    <row r="25" spans="1:3" x14ac:dyDescent="0.35">
      <c r="A25" s="1">
        <v>23</v>
      </c>
      <c r="B25" s="2" t="s">
        <v>6</v>
      </c>
      <c r="C25" t="s">
        <v>30</v>
      </c>
    </row>
    <row r="26" spans="1:3" x14ac:dyDescent="0.35">
      <c r="A26" s="1">
        <v>24</v>
      </c>
      <c r="B26" s="2" t="s">
        <v>7</v>
      </c>
      <c r="C26" t="s">
        <v>30</v>
      </c>
    </row>
    <row r="27" spans="1:3" x14ac:dyDescent="0.35">
      <c r="A27" s="1">
        <v>25</v>
      </c>
      <c r="B27" s="2" t="s">
        <v>8</v>
      </c>
      <c r="C27" t="s">
        <v>30</v>
      </c>
    </row>
    <row r="28" spans="1:3" x14ac:dyDescent="0.35">
      <c r="A28" s="1">
        <v>26</v>
      </c>
      <c r="B28" s="2" t="s">
        <v>9</v>
      </c>
      <c r="C28" t="s">
        <v>30</v>
      </c>
    </row>
    <row r="29" spans="1:3" x14ac:dyDescent="0.35">
      <c r="A29" s="1">
        <v>27</v>
      </c>
      <c r="B29" s="2" t="s">
        <v>10</v>
      </c>
      <c r="C29" t="s">
        <v>30</v>
      </c>
    </row>
    <row r="30" spans="1:3" x14ac:dyDescent="0.35">
      <c r="A30" s="1">
        <v>28</v>
      </c>
      <c r="B30" s="2" t="s">
        <v>11</v>
      </c>
      <c r="C30" t="s">
        <v>30</v>
      </c>
    </row>
    <row r="31" spans="1:3" x14ac:dyDescent="0.35">
      <c r="A31" s="1">
        <v>29</v>
      </c>
      <c r="B31" s="2" t="s">
        <v>20</v>
      </c>
      <c r="C31" t="s">
        <v>30</v>
      </c>
    </row>
    <row r="32" spans="1:3" x14ac:dyDescent="0.35">
      <c r="A32" s="1">
        <v>30</v>
      </c>
      <c r="B32" s="2" t="s">
        <v>21</v>
      </c>
      <c r="C32" t="s">
        <v>30</v>
      </c>
    </row>
    <row r="33" spans="1:5" x14ac:dyDescent="0.35">
      <c r="A33" s="1">
        <v>31</v>
      </c>
      <c r="B33" s="2" t="s">
        <v>22</v>
      </c>
      <c r="C33" t="s">
        <v>30</v>
      </c>
    </row>
    <row r="34" spans="1:5" x14ac:dyDescent="0.35">
      <c r="A34" s="1">
        <v>32</v>
      </c>
      <c r="B34" s="2" t="s">
        <v>23</v>
      </c>
      <c r="C34" t="s">
        <v>30</v>
      </c>
    </row>
    <row r="35" spans="1:5" x14ac:dyDescent="0.35">
      <c r="A35" s="1">
        <v>33</v>
      </c>
      <c r="B35" s="2" t="s">
        <v>24</v>
      </c>
      <c r="C35" t="s">
        <v>30</v>
      </c>
    </row>
    <row r="36" spans="1:5" x14ac:dyDescent="0.35">
      <c r="A36" s="1">
        <v>34</v>
      </c>
      <c r="B36" s="2" t="s">
        <v>25</v>
      </c>
      <c r="C36" t="s">
        <v>30</v>
      </c>
    </row>
    <row r="37" spans="1:5" x14ac:dyDescent="0.35">
      <c r="A37" s="1">
        <v>35</v>
      </c>
      <c r="B37" s="2" t="s">
        <v>26</v>
      </c>
      <c r="C37" t="s">
        <v>30</v>
      </c>
    </row>
    <row r="38" spans="1:5" x14ac:dyDescent="0.35">
      <c r="A38" s="1">
        <v>36</v>
      </c>
      <c r="B38" s="2" t="s">
        <v>27</v>
      </c>
      <c r="C38" t="s">
        <v>30</v>
      </c>
    </row>
    <row r="39" spans="1:5" x14ac:dyDescent="0.35">
      <c r="A39" s="1">
        <v>37</v>
      </c>
      <c r="B39" s="2" t="s">
        <v>28</v>
      </c>
      <c r="C39" t="s">
        <v>30</v>
      </c>
    </row>
    <row r="40" spans="1:5" x14ac:dyDescent="0.35">
      <c r="A40" s="1">
        <v>38</v>
      </c>
      <c r="B40" s="2" t="s">
        <v>29</v>
      </c>
    </row>
    <row r="41" spans="1:5" x14ac:dyDescent="0.35">
      <c r="A41" s="7">
        <v>39</v>
      </c>
      <c r="B41" s="3" t="s">
        <v>6</v>
      </c>
      <c r="C41" s="8" t="s">
        <v>31</v>
      </c>
      <c r="E41">
        <v>40</v>
      </c>
    </row>
    <row r="42" spans="1:5" x14ac:dyDescent="0.35">
      <c r="A42" s="1">
        <v>40</v>
      </c>
      <c r="B42" s="2" t="s">
        <v>7</v>
      </c>
      <c r="C42" t="s">
        <v>31</v>
      </c>
    </row>
    <row r="43" spans="1:5" x14ac:dyDescent="0.35">
      <c r="A43" s="1">
        <v>41</v>
      </c>
      <c r="B43" s="2" t="s">
        <v>8</v>
      </c>
      <c r="C43" t="s">
        <v>31</v>
      </c>
    </row>
    <row r="44" spans="1:5" x14ac:dyDescent="0.35">
      <c r="A44" s="1">
        <v>42</v>
      </c>
      <c r="B44" s="2" t="s">
        <v>9</v>
      </c>
      <c r="C44" t="s">
        <v>31</v>
      </c>
    </row>
    <row r="45" spans="1:5" x14ac:dyDescent="0.35">
      <c r="A45" s="1">
        <v>43</v>
      </c>
      <c r="B45" s="2" t="s">
        <v>10</v>
      </c>
      <c r="C45" t="s">
        <v>31</v>
      </c>
    </row>
    <row r="46" spans="1:5" x14ac:dyDescent="0.35">
      <c r="A46" s="1">
        <v>44</v>
      </c>
      <c r="B46" s="2" t="s">
        <v>11</v>
      </c>
      <c r="C46" t="s">
        <v>31</v>
      </c>
    </row>
    <row r="47" spans="1:5" x14ac:dyDescent="0.35">
      <c r="A47" s="1">
        <v>45</v>
      </c>
      <c r="B47" s="2" t="s">
        <v>20</v>
      </c>
      <c r="C47" t="s">
        <v>31</v>
      </c>
    </row>
    <row r="48" spans="1:5" x14ac:dyDescent="0.35">
      <c r="A48" s="1">
        <v>46</v>
      </c>
      <c r="B48" s="2" t="s">
        <v>21</v>
      </c>
      <c r="C48" t="s">
        <v>31</v>
      </c>
    </row>
    <row r="49" spans="1:5" x14ac:dyDescent="0.35">
      <c r="A49" s="1">
        <v>47</v>
      </c>
      <c r="B49" s="2" t="s">
        <v>22</v>
      </c>
      <c r="C49" t="s">
        <v>31</v>
      </c>
    </row>
    <row r="50" spans="1:5" x14ac:dyDescent="0.35">
      <c r="A50" s="1">
        <v>48</v>
      </c>
      <c r="B50" s="2" t="s">
        <v>6</v>
      </c>
      <c r="C50" t="s">
        <v>31</v>
      </c>
    </row>
    <row r="51" spans="1:5" x14ac:dyDescent="0.35">
      <c r="A51" s="1">
        <v>49</v>
      </c>
      <c r="B51" s="2" t="s">
        <v>7</v>
      </c>
      <c r="C51" t="s">
        <v>31</v>
      </c>
    </row>
    <row r="52" spans="1:5" x14ac:dyDescent="0.35">
      <c r="A52" s="1">
        <v>50</v>
      </c>
      <c r="B52" s="2" t="s">
        <v>8</v>
      </c>
      <c r="C52" t="s">
        <v>31</v>
      </c>
    </row>
    <row r="53" spans="1:5" x14ac:dyDescent="0.35">
      <c r="A53" s="1">
        <v>51</v>
      </c>
      <c r="B53" s="2" t="s">
        <v>9</v>
      </c>
      <c r="C53" t="s">
        <v>31</v>
      </c>
    </row>
    <row r="54" spans="1:5" x14ac:dyDescent="0.35">
      <c r="A54" s="1">
        <v>52</v>
      </c>
      <c r="B54" s="2" t="s">
        <v>10</v>
      </c>
      <c r="C54" t="s">
        <v>31</v>
      </c>
    </row>
    <row r="55" spans="1:5" x14ac:dyDescent="0.35">
      <c r="A55" s="1">
        <v>53</v>
      </c>
      <c r="B55" s="2" t="s">
        <v>11</v>
      </c>
      <c r="C55" t="s">
        <v>31</v>
      </c>
    </row>
    <row r="56" spans="1:5" x14ac:dyDescent="0.35">
      <c r="A56" s="1">
        <v>54</v>
      </c>
      <c r="B56" s="2" t="s">
        <v>20</v>
      </c>
      <c r="C56" t="s">
        <v>31</v>
      </c>
    </row>
    <row r="57" spans="1:5" x14ac:dyDescent="0.35">
      <c r="A57" s="1">
        <v>55</v>
      </c>
      <c r="B57" s="2" t="s">
        <v>21</v>
      </c>
      <c r="C57" t="s">
        <v>31</v>
      </c>
    </row>
    <row r="58" spans="1:5" x14ac:dyDescent="0.35">
      <c r="A58" s="1">
        <v>56</v>
      </c>
      <c r="B58" s="2" t="s">
        <v>22</v>
      </c>
      <c r="C58" t="s">
        <v>31</v>
      </c>
    </row>
    <row r="59" spans="1:5" x14ac:dyDescent="0.35">
      <c r="A59" s="9">
        <v>57</v>
      </c>
      <c r="B59" s="10" t="s">
        <v>29</v>
      </c>
      <c r="C59" s="11" t="s">
        <v>31</v>
      </c>
    </row>
    <row r="60" spans="1:5" ht="15" thickBot="1" x14ac:dyDescent="0.4"/>
    <row r="61" spans="1:5" x14ac:dyDescent="0.35">
      <c r="A61" s="12">
        <v>58</v>
      </c>
      <c r="B61" s="13" t="s">
        <v>6</v>
      </c>
      <c r="C61" s="14">
        <v>42836</v>
      </c>
      <c r="E61">
        <v>50</v>
      </c>
    </row>
    <row r="62" spans="1:5" x14ac:dyDescent="0.35">
      <c r="A62" s="15">
        <v>59</v>
      </c>
      <c r="B62" s="4" t="s">
        <v>7</v>
      </c>
      <c r="C62" s="16">
        <v>42836</v>
      </c>
    </row>
    <row r="63" spans="1:5" x14ac:dyDescent="0.35">
      <c r="A63" s="15">
        <v>60</v>
      </c>
      <c r="B63" s="4" t="s">
        <v>8</v>
      </c>
      <c r="C63" s="16">
        <v>42836</v>
      </c>
    </row>
    <row r="64" spans="1:5" x14ac:dyDescent="0.35">
      <c r="A64" s="15">
        <v>61</v>
      </c>
      <c r="B64" s="4" t="s">
        <v>9</v>
      </c>
      <c r="C64" s="16">
        <v>42836</v>
      </c>
    </row>
    <row r="65" spans="1:5" x14ac:dyDescent="0.35">
      <c r="A65" s="15">
        <v>62</v>
      </c>
      <c r="B65" s="4" t="s">
        <v>10</v>
      </c>
      <c r="C65" s="16">
        <v>42836</v>
      </c>
    </row>
    <row r="66" spans="1:5" x14ac:dyDescent="0.35">
      <c r="A66" s="15">
        <v>63</v>
      </c>
      <c r="B66" s="4" t="s">
        <v>11</v>
      </c>
      <c r="C66" s="16">
        <v>42836</v>
      </c>
    </row>
    <row r="67" spans="1:5" x14ac:dyDescent="0.35">
      <c r="A67" s="15">
        <v>64</v>
      </c>
      <c r="B67" s="4" t="s">
        <v>20</v>
      </c>
      <c r="C67" s="16">
        <v>42836</v>
      </c>
    </row>
    <row r="68" spans="1:5" x14ac:dyDescent="0.35">
      <c r="A68" s="15">
        <v>65</v>
      </c>
      <c r="B68" s="4" t="s">
        <v>21</v>
      </c>
      <c r="C68" s="16">
        <v>42836</v>
      </c>
    </row>
    <row r="69" spans="1:5" x14ac:dyDescent="0.35">
      <c r="A69" s="15">
        <v>66</v>
      </c>
      <c r="B69" s="4" t="s">
        <v>22</v>
      </c>
      <c r="C69" s="16">
        <v>42836</v>
      </c>
    </row>
    <row r="70" spans="1:5" x14ac:dyDescent="0.35">
      <c r="A70" s="15">
        <v>67</v>
      </c>
      <c r="B70" s="4" t="s">
        <v>33</v>
      </c>
      <c r="C70" s="16">
        <v>42836</v>
      </c>
    </row>
    <row r="71" spans="1:5" x14ac:dyDescent="0.35">
      <c r="A71" s="15">
        <v>68</v>
      </c>
      <c r="B71" s="4" t="s">
        <v>34</v>
      </c>
      <c r="C71" s="16">
        <v>42836</v>
      </c>
    </row>
    <row r="72" spans="1:5" ht="15" thickBot="1" x14ac:dyDescent="0.4">
      <c r="A72" s="17">
        <v>69</v>
      </c>
      <c r="B72" s="18" t="s">
        <v>35</v>
      </c>
      <c r="C72" s="19">
        <v>42836</v>
      </c>
    </row>
    <row r="73" spans="1:5" x14ac:dyDescent="0.35">
      <c r="A73" s="12">
        <v>70</v>
      </c>
      <c r="B73" s="13" t="s">
        <v>6</v>
      </c>
      <c r="C73" s="14">
        <v>42859</v>
      </c>
      <c r="E73">
        <v>70</v>
      </c>
    </row>
    <row r="74" spans="1:5" x14ac:dyDescent="0.35">
      <c r="A74" s="15">
        <v>71</v>
      </c>
      <c r="B74" s="4" t="s">
        <v>7</v>
      </c>
      <c r="C74" s="16">
        <v>42859</v>
      </c>
    </row>
    <row r="75" spans="1:5" x14ac:dyDescent="0.35">
      <c r="A75" s="15">
        <v>72</v>
      </c>
      <c r="B75" s="4" t="s">
        <v>8</v>
      </c>
      <c r="C75" s="16">
        <v>42859</v>
      </c>
    </row>
    <row r="76" spans="1:5" x14ac:dyDescent="0.35">
      <c r="A76" s="15">
        <v>73</v>
      </c>
      <c r="B76" s="4" t="s">
        <v>9</v>
      </c>
      <c r="C76" s="16">
        <v>42859</v>
      </c>
    </row>
    <row r="77" spans="1:5" x14ac:dyDescent="0.35">
      <c r="A77" s="15">
        <v>74</v>
      </c>
      <c r="B77" s="4" t="s">
        <v>10</v>
      </c>
      <c r="C77" s="16">
        <v>42859</v>
      </c>
    </row>
    <row r="78" spans="1:5" x14ac:dyDescent="0.35">
      <c r="A78" s="15">
        <v>75</v>
      </c>
      <c r="B78" s="4" t="s">
        <v>11</v>
      </c>
      <c r="C78" s="16">
        <v>42859</v>
      </c>
    </row>
    <row r="79" spans="1:5" x14ac:dyDescent="0.35">
      <c r="A79" s="15">
        <v>76</v>
      </c>
      <c r="B79" s="4" t="s">
        <v>20</v>
      </c>
      <c r="C79" s="16">
        <v>42859</v>
      </c>
    </row>
    <row r="80" spans="1:5" x14ac:dyDescent="0.35">
      <c r="A80" s="15">
        <v>77</v>
      </c>
      <c r="B80" s="4" t="s">
        <v>21</v>
      </c>
      <c r="C80" s="16">
        <v>42859</v>
      </c>
    </row>
    <row r="81" spans="1:5" x14ac:dyDescent="0.35">
      <c r="A81" s="15">
        <v>78</v>
      </c>
      <c r="B81" s="4" t="s">
        <v>22</v>
      </c>
      <c r="C81" s="16">
        <v>42859</v>
      </c>
    </row>
    <row r="82" spans="1:5" x14ac:dyDescent="0.35">
      <c r="A82" s="15">
        <v>79</v>
      </c>
      <c r="B82" s="4" t="s">
        <v>33</v>
      </c>
      <c r="C82" s="16">
        <v>42859</v>
      </c>
    </row>
    <row r="83" spans="1:5" x14ac:dyDescent="0.35">
      <c r="A83" s="15">
        <v>80</v>
      </c>
      <c r="B83" s="4" t="s">
        <v>34</v>
      </c>
      <c r="C83" s="16">
        <v>42859</v>
      </c>
    </row>
    <row r="84" spans="1:5" ht="15" thickBot="1" x14ac:dyDescent="0.4">
      <c r="A84" s="17">
        <v>81</v>
      </c>
      <c r="B84" s="18" t="s">
        <v>35</v>
      </c>
      <c r="C84" s="19">
        <v>42859</v>
      </c>
    </row>
    <row r="85" spans="1:5" x14ac:dyDescent="0.35">
      <c r="A85" s="12">
        <v>82</v>
      </c>
      <c r="B85" s="13" t="s">
        <v>6</v>
      </c>
      <c r="C85" s="14">
        <v>42866</v>
      </c>
      <c r="E85">
        <v>80</v>
      </c>
    </row>
    <row r="86" spans="1:5" x14ac:dyDescent="0.35">
      <c r="A86" s="15">
        <v>83</v>
      </c>
      <c r="B86" s="4" t="s">
        <v>7</v>
      </c>
      <c r="C86" s="16">
        <v>42866</v>
      </c>
    </row>
    <row r="87" spans="1:5" x14ac:dyDescent="0.35">
      <c r="A87" s="15">
        <v>84</v>
      </c>
      <c r="B87" s="4" t="s">
        <v>8</v>
      </c>
      <c r="C87" s="16">
        <v>42866</v>
      </c>
    </row>
    <row r="88" spans="1:5" x14ac:dyDescent="0.35">
      <c r="A88" s="15">
        <v>85</v>
      </c>
      <c r="B88" s="4" t="s">
        <v>9</v>
      </c>
      <c r="C88" s="16">
        <v>42866</v>
      </c>
    </row>
    <row r="89" spans="1:5" x14ac:dyDescent="0.35">
      <c r="A89" s="15">
        <v>86</v>
      </c>
      <c r="B89" s="4" t="s">
        <v>10</v>
      </c>
      <c r="C89" s="16">
        <v>42866</v>
      </c>
    </row>
    <row r="90" spans="1:5" x14ac:dyDescent="0.35">
      <c r="A90" s="15">
        <v>87</v>
      </c>
      <c r="B90" s="4" t="s">
        <v>11</v>
      </c>
      <c r="C90" s="16">
        <v>42866</v>
      </c>
    </row>
    <row r="91" spans="1:5" x14ac:dyDescent="0.35">
      <c r="A91" s="15">
        <v>88</v>
      </c>
      <c r="B91" s="4" t="s">
        <v>20</v>
      </c>
      <c r="C91" s="16">
        <v>42866</v>
      </c>
    </row>
    <row r="92" spans="1:5" x14ac:dyDescent="0.35">
      <c r="A92" s="15">
        <v>89</v>
      </c>
      <c r="B92" s="4" t="s">
        <v>21</v>
      </c>
      <c r="C92" s="16">
        <v>42866</v>
      </c>
    </row>
    <row r="93" spans="1:5" x14ac:dyDescent="0.35">
      <c r="A93" s="15">
        <v>90</v>
      </c>
      <c r="B93" s="4" t="s">
        <v>22</v>
      </c>
      <c r="C93" s="16">
        <v>42866</v>
      </c>
    </row>
    <row r="94" spans="1:5" x14ac:dyDescent="0.35">
      <c r="A94" s="15">
        <v>91</v>
      </c>
      <c r="B94" s="4" t="s">
        <v>33</v>
      </c>
      <c r="C94" s="16">
        <v>42866</v>
      </c>
    </row>
    <row r="95" spans="1:5" x14ac:dyDescent="0.35">
      <c r="A95" s="15">
        <v>92</v>
      </c>
      <c r="B95" s="4" t="s">
        <v>34</v>
      </c>
      <c r="C95" s="16">
        <v>42866</v>
      </c>
    </row>
    <row r="96" spans="1:5" ht="15" thickBot="1" x14ac:dyDescent="0.4">
      <c r="A96" s="17">
        <v>93</v>
      </c>
      <c r="B96" s="18" t="s">
        <v>35</v>
      </c>
      <c r="C96" s="19">
        <v>42866</v>
      </c>
    </row>
    <row r="97" spans="1:5" x14ac:dyDescent="0.35">
      <c r="A97" s="12">
        <v>94</v>
      </c>
      <c r="B97" s="13" t="s">
        <v>6</v>
      </c>
      <c r="C97" s="14">
        <v>42877</v>
      </c>
      <c r="E97">
        <v>90</v>
      </c>
    </row>
    <row r="98" spans="1:5" x14ac:dyDescent="0.35">
      <c r="A98" s="15">
        <v>95</v>
      </c>
      <c r="B98" s="4" t="s">
        <v>7</v>
      </c>
      <c r="C98" s="16">
        <v>42877</v>
      </c>
    </row>
    <row r="99" spans="1:5" x14ac:dyDescent="0.35">
      <c r="A99" s="15">
        <v>96</v>
      </c>
      <c r="B99" s="4" t="s">
        <v>8</v>
      </c>
      <c r="C99" s="16">
        <v>42877</v>
      </c>
    </row>
    <row r="100" spans="1:5" x14ac:dyDescent="0.35">
      <c r="A100" s="15">
        <v>97</v>
      </c>
      <c r="B100" s="4" t="s">
        <v>9</v>
      </c>
      <c r="C100" s="16">
        <v>42877</v>
      </c>
    </row>
    <row r="101" spans="1:5" x14ac:dyDescent="0.35">
      <c r="A101" s="15">
        <v>98</v>
      </c>
      <c r="B101" s="4" t="s">
        <v>10</v>
      </c>
      <c r="C101" s="16">
        <v>42877</v>
      </c>
    </row>
    <row r="102" spans="1:5" x14ac:dyDescent="0.35">
      <c r="A102" s="15">
        <v>99</v>
      </c>
      <c r="B102" s="4" t="s">
        <v>11</v>
      </c>
      <c r="C102" s="16">
        <v>42877</v>
      </c>
    </row>
    <row r="103" spans="1:5" x14ac:dyDescent="0.35">
      <c r="A103" s="15">
        <v>100</v>
      </c>
      <c r="B103" s="4" t="s">
        <v>20</v>
      </c>
      <c r="C103" s="16">
        <v>42877</v>
      </c>
    </row>
    <row r="104" spans="1:5" x14ac:dyDescent="0.35">
      <c r="A104" s="15">
        <v>101</v>
      </c>
      <c r="B104" s="4" t="s">
        <v>21</v>
      </c>
      <c r="C104" s="16">
        <v>42877</v>
      </c>
    </row>
    <row r="105" spans="1:5" x14ac:dyDescent="0.35">
      <c r="A105" s="15">
        <v>102</v>
      </c>
      <c r="B105" s="4" t="s">
        <v>22</v>
      </c>
      <c r="C105" s="16">
        <v>42877</v>
      </c>
    </row>
    <row r="106" spans="1:5" x14ac:dyDescent="0.35">
      <c r="A106" s="15">
        <v>103</v>
      </c>
      <c r="B106" s="4" t="s">
        <v>33</v>
      </c>
      <c r="C106" s="16">
        <v>42877</v>
      </c>
    </row>
    <row r="107" spans="1:5" x14ac:dyDescent="0.35">
      <c r="A107" s="15">
        <v>104</v>
      </c>
      <c r="B107" s="4" t="s">
        <v>34</v>
      </c>
      <c r="C107" s="16">
        <v>42877</v>
      </c>
    </row>
    <row r="108" spans="1:5" ht="15" thickBot="1" x14ac:dyDescent="0.4">
      <c r="A108" s="17">
        <v>105</v>
      </c>
      <c r="B108" s="18" t="s">
        <v>35</v>
      </c>
      <c r="C108" s="19">
        <v>42877</v>
      </c>
    </row>
    <row r="109" spans="1:5" x14ac:dyDescent="0.35">
      <c r="A109" s="12">
        <v>106</v>
      </c>
      <c r="B109" s="13" t="s">
        <v>6</v>
      </c>
      <c r="C109" s="14">
        <v>42888</v>
      </c>
      <c r="D109">
        <v>1</v>
      </c>
      <c r="E109">
        <v>100</v>
      </c>
    </row>
    <row r="110" spans="1:5" x14ac:dyDescent="0.35">
      <c r="A110" s="15">
        <v>107</v>
      </c>
      <c r="B110" s="4" t="s">
        <v>7</v>
      </c>
      <c r="C110" s="16">
        <v>42888</v>
      </c>
    </row>
    <row r="111" spans="1:5" x14ac:dyDescent="0.35">
      <c r="A111" s="15">
        <v>108</v>
      </c>
      <c r="B111" s="4" t="s">
        <v>8</v>
      </c>
      <c r="C111" s="16">
        <v>42888</v>
      </c>
    </row>
    <row r="112" spans="1:5" x14ac:dyDescent="0.35">
      <c r="A112" s="15">
        <v>109</v>
      </c>
      <c r="B112" s="4" t="s">
        <v>9</v>
      </c>
      <c r="C112" s="16">
        <v>42888</v>
      </c>
      <c r="D112">
        <v>3</v>
      </c>
    </row>
    <row r="113" spans="1:4" x14ac:dyDescent="0.35">
      <c r="A113" s="15">
        <v>110</v>
      </c>
      <c r="B113" s="4" t="s">
        <v>10</v>
      </c>
      <c r="C113" s="16">
        <v>42888</v>
      </c>
    </row>
    <row r="114" spans="1:4" x14ac:dyDescent="0.35">
      <c r="A114" s="15">
        <v>111</v>
      </c>
      <c r="B114" s="4" t="s">
        <v>11</v>
      </c>
      <c r="C114" s="16">
        <v>42888</v>
      </c>
    </row>
    <row r="115" spans="1:4" x14ac:dyDescent="0.35">
      <c r="A115" s="15">
        <v>112</v>
      </c>
      <c r="B115" s="4" t="s">
        <v>20</v>
      </c>
      <c r="C115" s="16">
        <v>42888</v>
      </c>
      <c r="D115">
        <v>6</v>
      </c>
    </row>
    <row r="116" spans="1:4" x14ac:dyDescent="0.35">
      <c r="A116" s="15">
        <v>113</v>
      </c>
      <c r="B116" s="4" t="s">
        <v>21</v>
      </c>
      <c r="C116" s="16">
        <v>42888</v>
      </c>
    </row>
    <row r="117" spans="1:4" x14ac:dyDescent="0.35">
      <c r="A117" s="15">
        <v>114</v>
      </c>
      <c r="B117" s="4" t="s">
        <v>22</v>
      </c>
      <c r="C117" s="16">
        <v>42888</v>
      </c>
    </row>
    <row r="118" spans="1:4" x14ac:dyDescent="0.35">
      <c r="A118" s="15">
        <v>115</v>
      </c>
      <c r="B118" s="4" t="s">
        <v>33</v>
      </c>
      <c r="C118" s="16">
        <v>42888</v>
      </c>
      <c r="D118">
        <v>5</v>
      </c>
    </row>
    <row r="119" spans="1:4" x14ac:dyDescent="0.35">
      <c r="A119" s="15">
        <v>116</v>
      </c>
      <c r="B119" s="4" t="s">
        <v>34</v>
      </c>
      <c r="C119" s="16">
        <v>42888</v>
      </c>
    </row>
    <row r="120" spans="1:4" ht="15" thickBot="1" x14ac:dyDescent="0.4">
      <c r="A120" s="17">
        <v>117</v>
      </c>
      <c r="B120" s="18" t="s">
        <v>35</v>
      </c>
      <c r="C120" s="19">
        <v>42888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Extraccion</vt:lpstr>
      <vt:lpstr>Analisis Elemental 1</vt:lpstr>
      <vt:lpstr>Analisis Elemental</vt:lpstr>
      <vt:lpstr>Samples colected</vt:lpstr>
      <vt:lpstr>Samples to dfrc</vt:lpstr>
      <vt:lpstr>Ark2</vt:lpstr>
      <vt:lpstr>Ark1</vt:lpstr>
      <vt:lpstr>Extraccion!Print_Area</vt:lpstr>
      <vt:lpstr>'Samples to dfrc'!Print_Area</vt:lpstr>
      <vt:lpstr>Extraccion!Print_Titles</vt:lpstr>
    </vt:vector>
  </TitlesOfParts>
  <Company>Faculty of Science, 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Nanna Jacobsen</dc:creator>
  <cp:lastModifiedBy>Yohanna Cabrera Orozco</cp:lastModifiedBy>
  <cp:lastPrinted>2019-05-13T08:39:52Z</cp:lastPrinted>
  <dcterms:created xsi:type="dcterms:W3CDTF">2017-01-11T10:18:15Z</dcterms:created>
  <dcterms:modified xsi:type="dcterms:W3CDTF">2019-05-20T06:20:59Z</dcterms:modified>
</cp:coreProperties>
</file>