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remy\Documents\workspace\urbanmodels\"/>
    </mc:Choice>
  </mc:AlternateContent>
  <bookViews>
    <workbookView xWindow="0" yWindow="0" windowWidth="20520" windowHeight="9045" firstSheet="2" activeTab="5"/>
  </bookViews>
  <sheets>
    <sheet name="Problem 1" sheetId="1" r:id="rId1"/>
    <sheet name="Problem 2" sheetId="2" r:id="rId2"/>
    <sheet name="Problem 3" sheetId="3" r:id="rId3"/>
    <sheet name="Problem 4" sheetId="4" r:id="rId4"/>
    <sheet name="Problem 5" sheetId="5" r:id="rId5"/>
    <sheet name="Problem 6" sheetId="9" r:id="rId6"/>
  </sheets>
  <definedNames>
    <definedName name="solver_adj" localSheetId="0" hidden="1">'Problem 1'!$C$2:$D$3</definedName>
    <definedName name="solver_adj" localSheetId="1" hidden="1">'Problem 2'!$C$2:$D$3</definedName>
    <definedName name="solver_adj" localSheetId="2" hidden="1">'Problem 3'!$C$2:$D$3</definedName>
    <definedName name="solver_adj" localSheetId="3" hidden="1">'Problem 4'!$C$2:$D$3</definedName>
    <definedName name="solver_adj" localSheetId="4" hidden="1">'Problem 5'!$C$2:$D$3</definedName>
    <definedName name="solver_adj" localSheetId="5" hidden="1">'Problem 6'!$C$2:$D$3</definedName>
    <definedName name="solver_cvg" localSheetId="0" hidden="1">0.0001</definedName>
    <definedName name="solver_cvg" localSheetId="1" hidden="1">0.0001</definedName>
    <definedName name="solver_cvg" localSheetId="2" hidden="1">0.0001</definedName>
    <definedName name="solver_cvg" localSheetId="3" hidden="1">0.0001</definedName>
    <definedName name="solver_cvg" localSheetId="4" hidden="1">0.000001</definedName>
    <definedName name="solver_cvg" localSheetId="5" hidden="1">0.00001</definedName>
    <definedName name="solver_drv" localSheetId="0" hidden="1">2</definedName>
    <definedName name="solver_drv" localSheetId="1" hidden="1">2</definedName>
    <definedName name="solver_drv" localSheetId="2" hidden="1">2</definedName>
    <definedName name="solver_drv" localSheetId="3" hidden="1">2</definedName>
    <definedName name="solver_drv" localSheetId="4" hidden="1">2</definedName>
    <definedName name="solver_drv" localSheetId="5" hidden="1">2</definedName>
    <definedName name="solver_eng" localSheetId="0" hidden="1">1</definedName>
    <definedName name="solver_eng" localSheetId="1" hidden="1">1</definedName>
    <definedName name="solver_eng" localSheetId="2" hidden="1">1</definedName>
    <definedName name="solver_eng" localSheetId="3" hidden="1">1</definedName>
    <definedName name="solver_eng" localSheetId="4" hidden="1">1</definedName>
    <definedName name="solver_eng" localSheetId="5" hidden="1">1</definedName>
    <definedName name="solver_est" localSheetId="0" hidden="1">1</definedName>
    <definedName name="solver_est" localSheetId="1" hidden="1">1</definedName>
    <definedName name="solver_est" localSheetId="2" hidden="1">1</definedName>
    <definedName name="solver_est" localSheetId="3" hidden="1">1</definedName>
    <definedName name="solver_est" localSheetId="4" hidden="1">1</definedName>
    <definedName name="solver_est" localSheetId="5" hidden="1">1</definedName>
    <definedName name="solver_itr" localSheetId="0" hidden="1">2147483647</definedName>
    <definedName name="solver_itr" localSheetId="1" hidden="1">2147483647</definedName>
    <definedName name="solver_itr" localSheetId="2" hidden="1">2147483647</definedName>
    <definedName name="solver_itr" localSheetId="3" hidden="1">2147483647</definedName>
    <definedName name="solver_itr" localSheetId="4" hidden="1">2147483647</definedName>
    <definedName name="solver_itr" localSheetId="5" hidden="1">2147483647</definedName>
    <definedName name="solver_lhs1" localSheetId="0" hidden="1">'Problem 1'!$E$2:$E$3</definedName>
    <definedName name="solver_lhs1" localSheetId="1" hidden="1">'Problem 2'!$E$2:$E$3</definedName>
    <definedName name="solver_lhs1" localSheetId="2" hidden="1">'Problem 3'!$E$2:$E$3</definedName>
    <definedName name="solver_lhs1" localSheetId="3" hidden="1">'Problem 4'!$E$2:$E$3</definedName>
    <definedName name="solver_lhs1" localSheetId="4" hidden="1">'Problem 5'!$E$2:$E$3</definedName>
    <definedName name="solver_lhs1" localSheetId="5" hidden="1">'Problem 6'!$E$2:$E$3</definedName>
    <definedName name="solver_lhs2" localSheetId="1" hidden="1">'Problem 2'!$H$2</definedName>
    <definedName name="solver_lhs2" localSheetId="2" hidden="1">'Problem 3'!$H$2:$H$3</definedName>
    <definedName name="solver_lhs2" localSheetId="3" hidden="1">'Problem 4'!$H$4</definedName>
    <definedName name="solver_lhs2" localSheetId="4" hidden="1">'Problem 5'!$I$4</definedName>
    <definedName name="solver_lhs2" localSheetId="5" hidden="1">'Problem 6'!$H$2:$H$3</definedName>
    <definedName name="solver_lhs3" localSheetId="1" hidden="1">'Problem 2'!$H$3</definedName>
    <definedName name="solver_lhs3" localSheetId="3" hidden="1">'Problem 4'!$H$3</definedName>
    <definedName name="solver_lhs3" localSheetId="4" hidden="1">'Problem 5'!$I$3</definedName>
    <definedName name="solver_lhs3" localSheetId="5" hidden="1">'Problem 6'!$K$4</definedName>
    <definedName name="solver_lhs4" localSheetId="5" hidden="1">'Problem 6'!$K$4</definedName>
    <definedName name="solver_mip" localSheetId="0" hidden="1">2147483647</definedName>
    <definedName name="solver_mip" localSheetId="1" hidden="1">2147483647</definedName>
    <definedName name="solver_mip" localSheetId="2" hidden="1">2147483647</definedName>
    <definedName name="solver_mip" localSheetId="3" hidden="1">2147483647</definedName>
    <definedName name="solver_mip" localSheetId="4" hidden="1">2147483647</definedName>
    <definedName name="solver_mip" localSheetId="5" hidden="1">2147483647</definedName>
    <definedName name="solver_mni" localSheetId="0" hidden="1">30</definedName>
    <definedName name="solver_mni" localSheetId="1" hidden="1">30</definedName>
    <definedName name="solver_mni" localSheetId="2" hidden="1">30</definedName>
    <definedName name="solver_mni" localSheetId="3" hidden="1">30</definedName>
    <definedName name="solver_mni" localSheetId="4" hidden="1">30</definedName>
    <definedName name="solver_mni" localSheetId="5" hidden="1">30</definedName>
    <definedName name="solver_mrt" localSheetId="0" hidden="1">0.075</definedName>
    <definedName name="solver_mrt" localSheetId="1" hidden="1">0.075</definedName>
    <definedName name="solver_mrt" localSheetId="2" hidden="1">0.075</definedName>
    <definedName name="solver_mrt" localSheetId="3" hidden="1">0.075</definedName>
    <definedName name="solver_mrt" localSheetId="4" hidden="1">0.075</definedName>
    <definedName name="solver_mrt" localSheetId="5" hidden="1">0.075</definedName>
    <definedName name="solver_msl" localSheetId="0" hidden="1">2</definedName>
    <definedName name="solver_msl" localSheetId="1" hidden="1">2</definedName>
    <definedName name="solver_msl" localSheetId="2" hidden="1">2</definedName>
    <definedName name="solver_msl" localSheetId="3" hidden="1">2</definedName>
    <definedName name="solver_msl" localSheetId="4" hidden="1">1</definedName>
    <definedName name="solver_msl" localSheetId="5" hidden="1">2</definedName>
    <definedName name="solver_neg" localSheetId="0" hidden="1">1</definedName>
    <definedName name="solver_neg" localSheetId="1" hidden="1">1</definedName>
    <definedName name="solver_neg" localSheetId="2" hidden="1">1</definedName>
    <definedName name="solver_neg" localSheetId="3" hidden="1">1</definedName>
    <definedName name="solver_neg" localSheetId="4" hidden="1">1</definedName>
    <definedName name="solver_neg" localSheetId="5" hidden="1">1</definedName>
    <definedName name="solver_nod" localSheetId="0" hidden="1">2147483647</definedName>
    <definedName name="solver_nod" localSheetId="1" hidden="1">2147483647</definedName>
    <definedName name="solver_nod" localSheetId="2" hidden="1">2147483647</definedName>
    <definedName name="solver_nod" localSheetId="3" hidden="1">2147483647</definedName>
    <definedName name="solver_nod" localSheetId="4" hidden="1">2147483647</definedName>
    <definedName name="solver_nod" localSheetId="5" hidden="1">2147483647</definedName>
    <definedName name="solver_num" localSheetId="0" hidden="1">1</definedName>
    <definedName name="solver_num" localSheetId="1" hidden="1">3</definedName>
    <definedName name="solver_num" localSheetId="2" hidden="1">2</definedName>
    <definedName name="solver_num" localSheetId="3" hidden="1">2</definedName>
    <definedName name="solver_num" localSheetId="4" hidden="1">1</definedName>
    <definedName name="solver_num" localSheetId="5" hidden="1">3</definedName>
    <definedName name="solver_nwt" localSheetId="0" hidden="1">1</definedName>
    <definedName name="solver_nwt" localSheetId="1" hidden="1">1</definedName>
    <definedName name="solver_nwt" localSheetId="2" hidden="1">1</definedName>
    <definedName name="solver_nwt" localSheetId="3" hidden="1">1</definedName>
    <definedName name="solver_nwt" localSheetId="4" hidden="1">1</definedName>
    <definedName name="solver_nwt" localSheetId="5" hidden="1">1</definedName>
    <definedName name="solver_opt" localSheetId="0" hidden="1">'Problem 1'!$G$4</definedName>
    <definedName name="solver_opt" localSheetId="1" hidden="1">'Problem 2'!$G$4</definedName>
    <definedName name="solver_opt" localSheetId="2" hidden="1">'Problem 3'!$G$4</definedName>
    <definedName name="solver_opt" localSheetId="3" hidden="1">'Problem 4'!$G$4</definedName>
    <definedName name="solver_opt" localSheetId="4" hidden="1">'Problem 5'!$H$4</definedName>
    <definedName name="solver_opt" localSheetId="5" hidden="1">'Problem 6'!$H$4</definedName>
    <definedName name="solver_pre" localSheetId="0" hidden="1">0.000001</definedName>
    <definedName name="solver_pre" localSheetId="1" hidden="1">0.000001</definedName>
    <definedName name="solver_pre" localSheetId="2" hidden="1">0.000001</definedName>
    <definedName name="solver_pre" localSheetId="3" hidden="1">0.000001</definedName>
    <definedName name="solver_pre" localSheetId="4" hidden="1">0.000001</definedName>
    <definedName name="solver_pre" localSheetId="5" hidden="1">0.000001</definedName>
    <definedName name="solver_rbv" localSheetId="0" hidden="1">2</definedName>
    <definedName name="solver_rbv" localSheetId="1" hidden="1">2</definedName>
    <definedName name="solver_rbv" localSheetId="2" hidden="1">2</definedName>
    <definedName name="solver_rbv" localSheetId="3" hidden="1">2</definedName>
    <definedName name="solver_rbv" localSheetId="4" hidden="1">2</definedName>
    <definedName name="solver_rbv" localSheetId="5" hidden="1">2</definedName>
    <definedName name="solver_rel1" localSheetId="0" hidden="1">1</definedName>
    <definedName name="solver_rel1" localSheetId="1" hidden="1">1</definedName>
    <definedName name="solver_rel1" localSheetId="2" hidden="1">1</definedName>
    <definedName name="solver_rel1" localSheetId="3" hidden="1">1</definedName>
    <definedName name="solver_rel1" localSheetId="4" hidden="1">1</definedName>
    <definedName name="solver_rel1" localSheetId="5" hidden="1">1</definedName>
    <definedName name="solver_rel2" localSheetId="1" hidden="1">1</definedName>
    <definedName name="solver_rel2" localSheetId="2" hidden="1">1</definedName>
    <definedName name="solver_rel2" localSheetId="3" hidden="1">1</definedName>
    <definedName name="solver_rel2" localSheetId="4" hidden="1">1</definedName>
    <definedName name="solver_rel2" localSheetId="5" hidden="1">3</definedName>
    <definedName name="solver_rel3" localSheetId="1" hidden="1">1</definedName>
    <definedName name="solver_rel3" localSheetId="3" hidden="1">1</definedName>
    <definedName name="solver_rel3" localSheetId="4" hidden="1">1</definedName>
    <definedName name="solver_rel3" localSheetId="5" hidden="1">3</definedName>
    <definedName name="solver_rel4" localSheetId="5" hidden="1">3</definedName>
    <definedName name="solver_rhs1" localSheetId="0" hidden="1">'Problem 1'!$B$2:$B$3</definedName>
    <definedName name="solver_rhs1" localSheetId="1" hidden="1">'Problem 2'!$B$2:$B$3</definedName>
    <definedName name="solver_rhs1" localSheetId="2" hidden="1">'Problem 3'!$B$2:$B$3</definedName>
    <definedName name="solver_rhs1" localSheetId="3" hidden="1">'Problem 4'!$B$2:$B$3</definedName>
    <definedName name="solver_rhs1" localSheetId="4" hidden="1">'Problem 5'!$B$2:$B$3</definedName>
    <definedName name="solver_rhs1" localSheetId="5" hidden="1">'Problem 6'!$B$2:$B$3</definedName>
    <definedName name="solver_rhs2" localSheetId="1" hidden="1">'Problem 2'!$B$15</definedName>
    <definedName name="solver_rhs2" localSheetId="2" hidden="1">'Problem 3'!$B$16</definedName>
    <definedName name="solver_rhs2" localSheetId="3" hidden="1">'Problem 4'!$B$15</definedName>
    <definedName name="solver_rhs2" localSheetId="4" hidden="1">640</definedName>
    <definedName name="solver_rhs2" localSheetId="5" hidden="1">'Problem 6'!$M$2:$M$3</definedName>
    <definedName name="solver_rhs3" localSheetId="1" hidden="1">'Problem 2'!$C$15</definedName>
    <definedName name="solver_rhs3" localSheetId="3" hidden="1">'Problem 4'!$C$15</definedName>
    <definedName name="solver_rhs3" localSheetId="4" hidden="1">'Problem 5'!$C$15</definedName>
    <definedName name="solver_rhs3" localSheetId="5" hidden="1">0</definedName>
    <definedName name="solver_rhs4" localSheetId="5" hidden="1">0</definedName>
    <definedName name="solver_rlx" localSheetId="0" hidden="1">2</definedName>
    <definedName name="solver_rlx" localSheetId="1" hidden="1">2</definedName>
    <definedName name="solver_rlx" localSheetId="2" hidden="1">2</definedName>
    <definedName name="solver_rlx" localSheetId="3" hidden="1">2</definedName>
    <definedName name="solver_rlx" localSheetId="4" hidden="1">2</definedName>
    <definedName name="solver_rlx" localSheetId="5" hidden="1">2</definedName>
    <definedName name="solver_rsd" localSheetId="0" hidden="1">0</definedName>
    <definedName name="solver_rsd" localSheetId="1" hidden="1">0</definedName>
    <definedName name="solver_rsd" localSheetId="2" hidden="1">0</definedName>
    <definedName name="solver_rsd" localSheetId="3" hidden="1">0</definedName>
    <definedName name="solver_rsd" localSheetId="4" hidden="1">0</definedName>
    <definedName name="solver_rsd" localSheetId="5" hidden="1">0</definedName>
    <definedName name="solver_scl" localSheetId="0" hidden="1">2</definedName>
    <definedName name="solver_scl" localSheetId="1" hidden="1">2</definedName>
    <definedName name="solver_scl" localSheetId="2" hidden="1">2</definedName>
    <definedName name="solver_scl" localSheetId="3" hidden="1">2</definedName>
    <definedName name="solver_scl" localSheetId="4" hidden="1">2</definedName>
    <definedName name="solver_scl" localSheetId="5" hidden="1">2</definedName>
    <definedName name="solver_sho" localSheetId="0" hidden="1">2</definedName>
    <definedName name="solver_sho" localSheetId="1" hidden="1">2</definedName>
    <definedName name="solver_sho" localSheetId="2" hidden="1">2</definedName>
    <definedName name="solver_sho" localSheetId="3" hidden="1">2</definedName>
    <definedName name="solver_sho" localSheetId="4" hidden="1">2</definedName>
    <definedName name="solver_sho" localSheetId="5" hidden="1">2</definedName>
    <definedName name="solver_ssz" localSheetId="0" hidden="1">100</definedName>
    <definedName name="solver_ssz" localSheetId="1" hidden="1">100</definedName>
    <definedName name="solver_ssz" localSheetId="2" hidden="1">100</definedName>
    <definedName name="solver_ssz" localSheetId="3" hidden="1">100</definedName>
    <definedName name="solver_ssz" localSheetId="4" hidden="1">100</definedName>
    <definedName name="solver_ssz" localSheetId="5" hidden="1">100</definedName>
    <definedName name="solver_tim" localSheetId="0" hidden="1">2147483647</definedName>
    <definedName name="solver_tim" localSheetId="1" hidden="1">2147483647</definedName>
    <definedName name="solver_tim" localSheetId="2" hidden="1">2147483647</definedName>
    <definedName name="solver_tim" localSheetId="3" hidden="1">2147483647</definedName>
    <definedName name="solver_tim" localSheetId="4" hidden="1">2147483647</definedName>
    <definedName name="solver_tim" localSheetId="5" hidden="1">2147483647</definedName>
    <definedName name="solver_tol" localSheetId="0" hidden="1">0.01</definedName>
    <definedName name="solver_tol" localSheetId="1" hidden="1">0.01</definedName>
    <definedName name="solver_tol" localSheetId="2" hidden="1">0.01</definedName>
    <definedName name="solver_tol" localSheetId="3" hidden="1">0.01</definedName>
    <definedName name="solver_tol" localSheetId="4" hidden="1">0.01</definedName>
    <definedName name="solver_tol" localSheetId="5" hidden="1">0.01</definedName>
    <definedName name="solver_typ" localSheetId="0" hidden="1">1</definedName>
    <definedName name="solver_typ" localSheetId="1" hidden="1">1</definedName>
    <definedName name="solver_typ" localSheetId="2" hidden="1">1</definedName>
    <definedName name="solver_typ" localSheetId="3" hidden="1">1</definedName>
    <definedName name="solver_typ" localSheetId="4" hidden="1">1</definedName>
    <definedName name="solver_typ" localSheetId="5" hidden="1">1</definedName>
    <definedName name="solver_val" localSheetId="0" hidden="1">0</definedName>
    <definedName name="solver_val" localSheetId="1" hidden="1">0</definedName>
    <definedName name="solver_val" localSheetId="2" hidden="1">0</definedName>
    <definedName name="solver_val" localSheetId="3" hidden="1">0</definedName>
    <definedName name="solver_val" localSheetId="4" hidden="1">0</definedName>
    <definedName name="solver_val" localSheetId="5" hidden="1">0</definedName>
    <definedName name="solver_ver" localSheetId="0" hidden="1">3</definedName>
    <definedName name="solver_ver" localSheetId="1" hidden="1">3</definedName>
    <definedName name="solver_ver" localSheetId="2" hidden="1">3</definedName>
    <definedName name="solver_ver" localSheetId="3" hidden="1">3</definedName>
    <definedName name="solver_ver" localSheetId="4" hidden="1">3</definedName>
    <definedName name="solver_ver" localSheetId="5" hidden="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 i="9" l="1"/>
  <c r="J3" i="9"/>
  <c r="J2" i="9"/>
  <c r="H2" i="1"/>
  <c r="H3" i="1"/>
  <c r="H4" i="1"/>
  <c r="B11" i="9"/>
  <c r="C10" i="9"/>
  <c r="C11" i="9" s="1"/>
  <c r="I3" i="9" s="1"/>
  <c r="K3" i="9" s="1"/>
  <c r="C11" i="5"/>
  <c r="B11" i="5"/>
  <c r="I3" i="5" s="1"/>
  <c r="C10" i="5"/>
  <c r="B15" i="4"/>
  <c r="B15" i="3"/>
  <c r="B16" i="3" s="1"/>
  <c r="C11" i="4"/>
  <c r="H3" i="4" s="1"/>
  <c r="B11" i="4"/>
  <c r="C10" i="4"/>
  <c r="C11" i="3"/>
  <c r="H3" i="3" s="1"/>
  <c r="B11" i="3"/>
  <c r="C10" i="3"/>
  <c r="C15" i="2"/>
  <c r="B15" i="2"/>
  <c r="C11" i="2"/>
  <c r="B11" i="2"/>
  <c r="H3" i="2" s="1"/>
  <c r="C10" i="2"/>
  <c r="C11" i="1"/>
  <c r="B11" i="1"/>
  <c r="J4" i="9"/>
  <c r="D4" i="9"/>
  <c r="C4" i="9"/>
  <c r="B4" i="9"/>
  <c r="F3" i="9"/>
  <c r="G3" i="9" s="1"/>
  <c r="E3" i="9"/>
  <c r="F2" i="9"/>
  <c r="E2" i="9"/>
  <c r="D4" i="5"/>
  <c r="C4" i="5"/>
  <c r="B4" i="5"/>
  <c r="F3" i="5"/>
  <c r="G3" i="5" s="1"/>
  <c r="E3" i="5"/>
  <c r="F2" i="5"/>
  <c r="E2" i="5"/>
  <c r="D4" i="4"/>
  <c r="C4" i="4"/>
  <c r="B4" i="4"/>
  <c r="F3" i="4"/>
  <c r="G3" i="4" s="1"/>
  <c r="E3" i="4"/>
  <c r="F2" i="4"/>
  <c r="E2" i="4"/>
  <c r="D4" i="3"/>
  <c r="C4" i="3"/>
  <c r="B4" i="3"/>
  <c r="F3" i="3"/>
  <c r="G3" i="3" s="1"/>
  <c r="E3" i="3"/>
  <c r="F2" i="3"/>
  <c r="G2" i="3" s="1"/>
  <c r="E2" i="3"/>
  <c r="D4" i="2"/>
  <c r="C4" i="2"/>
  <c r="B4" i="2"/>
  <c r="F3" i="2"/>
  <c r="G3" i="2" s="1"/>
  <c r="E3" i="2"/>
  <c r="H2" i="2"/>
  <c r="F2" i="2"/>
  <c r="G2" i="2" s="1"/>
  <c r="E2" i="2"/>
  <c r="E3" i="1"/>
  <c r="E2" i="1"/>
  <c r="D4" i="1"/>
  <c r="C4" i="1"/>
  <c r="B4" i="1"/>
  <c r="F3" i="1"/>
  <c r="G3" i="1" s="1"/>
  <c r="F2" i="1"/>
  <c r="C10" i="1"/>
  <c r="I2" i="9" l="1"/>
  <c r="K2" i="9" s="1"/>
  <c r="L3" i="9" s="1"/>
  <c r="I2" i="5"/>
  <c r="I4" i="5" s="1"/>
  <c r="H2" i="4"/>
  <c r="E4" i="3"/>
  <c r="H2" i="3"/>
  <c r="H4" i="3" s="1"/>
  <c r="E4" i="9"/>
  <c r="F4" i="9"/>
  <c r="G2" i="9"/>
  <c r="H3" i="5"/>
  <c r="E4" i="5"/>
  <c r="F4" i="5"/>
  <c r="G2" i="5"/>
  <c r="E4" i="4"/>
  <c r="H4" i="4"/>
  <c r="F4" i="4"/>
  <c r="G2" i="4"/>
  <c r="G4" i="4" s="1"/>
  <c r="G4" i="3"/>
  <c r="F4" i="3"/>
  <c r="E4" i="2"/>
  <c r="H4" i="2"/>
  <c r="G4" i="2"/>
  <c r="F4" i="2"/>
  <c r="E4" i="1"/>
  <c r="F4" i="1"/>
  <c r="G2" i="1"/>
  <c r="G4" i="1" s="1"/>
  <c r="I4" i="9" l="1"/>
  <c r="L2" i="9"/>
  <c r="K4" i="9"/>
  <c r="H3" i="9" s="1"/>
  <c r="G4" i="9"/>
  <c r="G4" i="5"/>
  <c r="H2" i="5"/>
  <c r="H4" i="5" s="1"/>
  <c r="L4" i="9" l="1"/>
  <c r="H2" i="9"/>
  <c r="H4" i="9" s="1"/>
</calcChain>
</file>

<file path=xl/sharedStrings.xml><?xml version="1.0" encoding="utf-8"?>
<sst xmlns="http://schemas.openxmlformats.org/spreadsheetml/2006/main" count="116" uniqueCount="34">
  <si>
    <t>Pollution</t>
  </si>
  <si>
    <t>North</t>
  </si>
  <si>
    <t>South</t>
  </si>
  <si>
    <t>Type</t>
  </si>
  <si>
    <t>Endowment</t>
  </si>
  <si>
    <t>Clean</t>
  </si>
  <si>
    <t>Dirty</t>
  </si>
  <si>
    <t>Output</t>
  </si>
  <si>
    <t>Utility</t>
  </si>
  <si>
    <t>Output Produced</t>
  </si>
  <si>
    <t>World Total</t>
  </si>
  <si>
    <t>Resources Used</t>
  </si>
  <si>
    <t>Max Pollution</t>
  </si>
  <si>
    <t>Since the secretary general is in a developed country, it would be hard to convince the country to implement it.</t>
  </si>
  <si>
    <t>Max Pollution per Country</t>
  </si>
  <si>
    <t>But with this approach the world pollution is much lower than even the target pollution because the developing countries can't reach their limit.</t>
  </si>
  <si>
    <t>This approach has no chance of being approved.</t>
  </si>
  <si>
    <t xml:space="preserve">This plan seems somewhat fair.  Meaning that no one would like it.  The developed countries lose more utility total but the developing countries lose a bigger percentage of utility </t>
  </si>
  <si>
    <t>because of diminishing returns of utility.  It seems somewhat possibly that the secretary general could get this approved.</t>
  </si>
  <si>
    <t>Tax</t>
  </si>
  <si>
    <t>Net Utility</t>
  </si>
  <si>
    <t xml:space="preserve">Max Permits </t>
  </si>
  <si>
    <t>Available Permits</t>
  </si>
  <si>
    <t>Permit Price</t>
  </si>
  <si>
    <t>Permit Utility</t>
  </si>
  <si>
    <t>CO2 Produced per Resource</t>
  </si>
  <si>
    <t>Developed countries would really dislike this approach. They are the only ones limited by it because they have more resources.</t>
  </si>
  <si>
    <t>Production is changed from dirty to clean only in the developed countries because of the deminishing returns on utility.  The developing countries would like this and the developed countries would not.</t>
  </si>
  <si>
    <t>Global net utility is MUCH lower.  South still uses all dirty resources but the north splits.</t>
  </si>
  <si>
    <t>Min Utility (Without trading)</t>
  </si>
  <si>
    <t xml:space="preserve">Countries still produce at the rates that they do with the tax, but net utility is increased.  </t>
  </si>
  <si>
    <t>There is a range in prices in which the south still purchases permits to produce as much dirty as possible .</t>
  </si>
  <si>
    <t>But if the permits get either too cheap the north will produce more dirty energy or too expensive and the south won't have a net gain from purchasing.</t>
  </si>
  <si>
    <t>This method allows countries to decide whether it is worth producing more energy at the cost of buying permits.  But it's not fair to developing countries in that they start with a lower cap.</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</si>
</sst>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FF0000"/>
      <name val="Calibri"/>
      <family val="2"/>
      <scheme val="minor"/>
    </font>
    <font>
      <sz val="11"/>
      <name val="Calibri"/>
      <family val="2"/>
      <scheme val="minor"/>
    </font>
    <font>
      <sz val="11"/>
      <color rgb="FF0070C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2" fontId="0" fillId="0" borderId="0" xfId="0" applyNumberFormat="1"/>
    <xf numFmtId="0" fontId="2" fillId="0" borderId="0" xfId="0" applyFont="1"/>
    <xf numFmtId="0" fontId="3" fillId="0" borderId="0" xfId="0"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H2" sqref="H2:H3"/>
    </sheetView>
  </sheetViews>
  <sheetFormatPr defaultRowHeight="15" x14ac:dyDescent="0.25"/>
  <cols>
    <col min="1" max="1" width="26.42578125" customWidth="1"/>
    <col min="5" max="5" width="16.140625" customWidth="1"/>
    <col min="6" max="7" width="11.85546875" customWidth="1"/>
    <col min="8" max="8" width="11.28515625" customWidth="1"/>
    <col min="10" max="10" width="16.42578125" customWidth="1"/>
  </cols>
  <sheetData>
    <row r="1" spans="1:8" x14ac:dyDescent="0.25">
      <c r="A1" t="s">
        <v>3</v>
      </c>
      <c r="B1" t="s">
        <v>4</v>
      </c>
      <c r="C1" t="s">
        <v>5</v>
      </c>
      <c r="D1" t="s">
        <v>6</v>
      </c>
      <c r="E1" t="s">
        <v>11</v>
      </c>
      <c r="F1" t="s">
        <v>7</v>
      </c>
      <c r="G1" t="s">
        <v>8</v>
      </c>
      <c r="H1" t="s">
        <v>0</v>
      </c>
    </row>
    <row r="2" spans="1:8" x14ac:dyDescent="0.25">
      <c r="A2" t="s">
        <v>1</v>
      </c>
      <c r="B2">
        <v>35</v>
      </c>
      <c r="C2" s="3">
        <v>0</v>
      </c>
      <c r="D2" s="3">
        <v>35.000000000000007</v>
      </c>
      <c r="E2" s="2">
        <f>SUM(C2:D2)</f>
        <v>35.000000000000007</v>
      </c>
      <c r="F2">
        <f>SUMPRODUCT(C2:D2,$B$10:$C$10)</f>
        <v>5.8333333333333339</v>
      </c>
      <c r="G2">
        <f>SQRT(1+F2)</f>
        <v>2.6140645235596871</v>
      </c>
      <c r="H2">
        <f>SUMPRODUCT(C2:D2,$B$11:$C$11)</f>
        <v>11.666666666666668</v>
      </c>
    </row>
    <row r="3" spans="1:8" x14ac:dyDescent="0.25">
      <c r="A3" t="s">
        <v>2</v>
      </c>
      <c r="B3">
        <v>5</v>
      </c>
      <c r="C3" s="3">
        <v>0</v>
      </c>
      <c r="D3" s="3">
        <v>5</v>
      </c>
      <c r="E3" s="2">
        <f>SUM(C3:D3)</f>
        <v>5</v>
      </c>
      <c r="F3">
        <f>SUMPRODUCT(C3:D3,$B$10:$C$10)</f>
        <v>0.83333333333333326</v>
      </c>
      <c r="G3">
        <f>SQRT(1+F3)</f>
        <v>1.35400640077266</v>
      </c>
      <c r="H3">
        <f>SUMPRODUCT(C3:D3,$B$11:$C$11)</f>
        <v>1.6666666666666665</v>
      </c>
    </row>
    <row r="4" spans="1:8" x14ac:dyDescent="0.25">
      <c r="A4" t="s">
        <v>10</v>
      </c>
      <c r="B4">
        <f>B2*10+B3*10</f>
        <v>400</v>
      </c>
      <c r="C4">
        <f>C2*10+C3*10</f>
        <v>0</v>
      </c>
      <c r="D4">
        <f t="shared" ref="D4:H4" si="0">D2*10+D3*10</f>
        <v>400.00000000000006</v>
      </c>
      <c r="E4">
        <f t="shared" si="0"/>
        <v>400.00000000000006</v>
      </c>
      <c r="F4">
        <f t="shared" si="0"/>
        <v>66.666666666666671</v>
      </c>
      <c r="G4" s="4">
        <f t="shared" si="0"/>
        <v>39.68070924332347</v>
      </c>
      <c r="H4">
        <f t="shared" si="0"/>
        <v>133.33333333333334</v>
      </c>
    </row>
    <row r="9" spans="1:8" x14ac:dyDescent="0.25">
      <c r="B9" t="s">
        <v>5</v>
      </c>
      <c r="C9" t="s">
        <v>6</v>
      </c>
    </row>
    <row r="10" spans="1:8" x14ac:dyDescent="0.25">
      <c r="A10" t="s">
        <v>9</v>
      </c>
      <c r="B10">
        <v>0.1</v>
      </c>
      <c r="C10" s="1">
        <f>1/6</f>
        <v>0.16666666666666666</v>
      </c>
    </row>
    <row r="11" spans="1:8" x14ac:dyDescent="0.25">
      <c r="A11" t="s">
        <v>25</v>
      </c>
      <c r="B11">
        <f>1*B10</f>
        <v>0.1</v>
      </c>
      <c r="C11">
        <f>2*C10</f>
        <v>0.33333333333333331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G2" sqref="G2:G3"/>
    </sheetView>
  </sheetViews>
  <sheetFormatPr defaultRowHeight="15" x14ac:dyDescent="0.25"/>
  <cols>
    <col min="1" max="1" width="24.28515625" customWidth="1"/>
    <col min="5" max="5" width="16.140625" customWidth="1"/>
    <col min="6" max="7" width="11.85546875" customWidth="1"/>
    <col min="8" max="8" width="11.28515625" customWidth="1"/>
    <col min="10" max="10" width="16.42578125" customWidth="1"/>
  </cols>
  <sheetData>
    <row r="1" spans="1:8" x14ac:dyDescent="0.25">
      <c r="A1" t="s">
        <v>3</v>
      </c>
      <c r="B1" t="s">
        <v>4</v>
      </c>
      <c r="C1" t="s">
        <v>5</v>
      </c>
      <c r="D1" t="s">
        <v>6</v>
      </c>
      <c r="E1" t="s">
        <v>11</v>
      </c>
      <c r="F1" t="s">
        <v>7</v>
      </c>
      <c r="G1" t="s">
        <v>8</v>
      </c>
      <c r="H1" t="s">
        <v>0</v>
      </c>
    </row>
    <row r="2" spans="1:8" x14ac:dyDescent="0.25">
      <c r="A2" t="s">
        <v>1</v>
      </c>
      <c r="B2">
        <v>35</v>
      </c>
      <c r="C2" s="3">
        <v>9.9999999885714193</v>
      </c>
      <c r="D2" s="3">
        <v>25.000000011428583</v>
      </c>
      <c r="E2" s="2">
        <f>SUM(C2:D2)</f>
        <v>35</v>
      </c>
      <c r="F2">
        <f>SUMPRODUCT(C2:D2,$B$10:$C$10)</f>
        <v>5.1666666674285722</v>
      </c>
      <c r="G2">
        <f>SQRT(1+F2)</f>
        <v>2.483277404445297</v>
      </c>
      <c r="H2">
        <f>SUMPRODUCT(C2:D2,$B$11:$C$11)</f>
        <v>9.3333333360000026</v>
      </c>
    </row>
    <row r="3" spans="1:8" x14ac:dyDescent="0.25">
      <c r="A3" t="s">
        <v>2</v>
      </c>
      <c r="B3">
        <v>5</v>
      </c>
      <c r="C3" s="3">
        <v>1.4285702857142857</v>
      </c>
      <c r="D3" s="3">
        <v>3.5714297142857143</v>
      </c>
      <c r="E3" s="2">
        <f>SUM(C3:D3)</f>
        <v>5</v>
      </c>
      <c r="F3">
        <f>SUMPRODUCT(C3:D3,$B$10:$C$10)</f>
        <v>0.73809531428571429</v>
      </c>
      <c r="G3">
        <f>SQRT(1+F3)</f>
        <v>1.3183684288869004</v>
      </c>
      <c r="H3">
        <f>SUMPRODUCT(C3:D3,$B$11:$C$11)</f>
        <v>1.3333336</v>
      </c>
    </row>
    <row r="4" spans="1:8" x14ac:dyDescent="0.25">
      <c r="A4" t="s">
        <v>10</v>
      </c>
      <c r="B4">
        <f>B2*10+B3*10</f>
        <v>400</v>
      </c>
      <c r="C4">
        <f>C2*10+C3*10</f>
        <v>114.28570274285704</v>
      </c>
      <c r="D4">
        <f t="shared" ref="D4:H4" si="0">D2*10+D3*10</f>
        <v>285.71429725714296</v>
      </c>
      <c r="E4">
        <f t="shared" si="0"/>
        <v>400</v>
      </c>
      <c r="F4">
        <f t="shared" si="0"/>
        <v>59.047619817142866</v>
      </c>
      <c r="G4" s="4">
        <f t="shared" si="0"/>
        <v>38.016458333321971</v>
      </c>
      <c r="H4">
        <f t="shared" si="0"/>
        <v>106.66666936000003</v>
      </c>
    </row>
    <row r="9" spans="1:8" x14ac:dyDescent="0.25">
      <c r="B9" t="s">
        <v>5</v>
      </c>
      <c r="C9" t="s">
        <v>6</v>
      </c>
    </row>
    <row r="10" spans="1:8" x14ac:dyDescent="0.25">
      <c r="A10" t="s">
        <v>9</v>
      </c>
      <c r="B10">
        <v>0.1</v>
      </c>
      <c r="C10" s="1">
        <f>1/6</f>
        <v>0.16666666666666666</v>
      </c>
    </row>
    <row r="11" spans="1:8" x14ac:dyDescent="0.25">
      <c r="A11" t="s">
        <v>25</v>
      </c>
      <c r="B11">
        <f>1*B10</f>
        <v>0.1</v>
      </c>
      <c r="C11">
        <f>2*C10</f>
        <v>0.33333333333333331</v>
      </c>
    </row>
    <row r="14" spans="1:8" x14ac:dyDescent="0.25">
      <c r="B14" t="s">
        <v>1</v>
      </c>
      <c r="C14" t="s">
        <v>2</v>
      </c>
    </row>
    <row r="15" spans="1:8" x14ac:dyDescent="0.25">
      <c r="A15" t="s">
        <v>12</v>
      </c>
      <c r="B15">
        <f>11.66666667*0.8</f>
        <v>9.3333333360000008</v>
      </c>
      <c r="C15">
        <f>1.666667*0.8</f>
        <v>1.3333336</v>
      </c>
    </row>
    <row r="19" spans="1:1" x14ac:dyDescent="0.25">
      <c r="A19" t="s">
        <v>17</v>
      </c>
    </row>
    <row r="20" spans="1:1" x14ac:dyDescent="0.25">
      <c r="A20" t="s">
        <v>18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B15" sqref="B15"/>
    </sheetView>
  </sheetViews>
  <sheetFormatPr defaultRowHeight="15" x14ac:dyDescent="0.25"/>
  <cols>
    <col min="1" max="1" width="24.28515625" customWidth="1"/>
    <col min="5" max="5" width="16.140625" customWidth="1"/>
    <col min="6" max="7" width="11.85546875" customWidth="1"/>
    <col min="8" max="8" width="11.28515625" customWidth="1"/>
    <col min="10" max="10" width="16.42578125" customWidth="1"/>
  </cols>
  <sheetData>
    <row r="1" spans="1:8" x14ac:dyDescent="0.25">
      <c r="A1" t="s">
        <v>3</v>
      </c>
      <c r="B1" t="s">
        <v>4</v>
      </c>
      <c r="C1" t="s">
        <v>5</v>
      </c>
      <c r="D1" t="s">
        <v>6</v>
      </c>
      <c r="E1" t="s">
        <v>11</v>
      </c>
      <c r="F1" t="s">
        <v>7</v>
      </c>
      <c r="G1" t="s">
        <v>8</v>
      </c>
      <c r="H1" t="s">
        <v>0</v>
      </c>
    </row>
    <row r="2" spans="1:8" x14ac:dyDescent="0.25">
      <c r="A2" t="s">
        <v>1</v>
      </c>
      <c r="B2">
        <v>35</v>
      </c>
      <c r="C2" s="3">
        <v>27.142857142914281</v>
      </c>
      <c r="D2" s="3">
        <v>7.8571428570857149</v>
      </c>
      <c r="E2" s="2">
        <f>SUM(C2:D2)</f>
        <v>34.999999999999993</v>
      </c>
      <c r="F2">
        <f>SUMPRODUCT(C2:D2,$B$10:$C$10)</f>
        <v>4.0238095238057134</v>
      </c>
      <c r="G2">
        <f>SQRT(1+F2)</f>
        <v>2.2413856258586371</v>
      </c>
      <c r="H2">
        <f>SUMPRODUCT(C2:D2,$B$11:$C$11)</f>
        <v>5.3333333333199997</v>
      </c>
    </row>
    <row r="3" spans="1:8" x14ac:dyDescent="0.25">
      <c r="A3" t="s">
        <v>2</v>
      </c>
      <c r="B3">
        <v>5</v>
      </c>
      <c r="C3" s="3">
        <v>0</v>
      </c>
      <c r="D3" s="3">
        <v>5</v>
      </c>
      <c r="E3" s="2">
        <f>SUM(C3:D3)</f>
        <v>5</v>
      </c>
      <c r="F3">
        <f>SUMPRODUCT(C3:D3,$B$10:$C$10)</f>
        <v>0.83333333333333326</v>
      </c>
      <c r="G3">
        <f>SQRT(1+F3)</f>
        <v>1.35400640077266</v>
      </c>
      <c r="H3">
        <f>SUMPRODUCT(C3:D3,$B$11:$C$11)</f>
        <v>1.6666666666666665</v>
      </c>
    </row>
    <row r="4" spans="1:8" x14ac:dyDescent="0.25">
      <c r="A4" t="s">
        <v>10</v>
      </c>
      <c r="B4">
        <f>B2*10+B3*10</f>
        <v>400</v>
      </c>
      <c r="C4">
        <f>C2*10+C3*10</f>
        <v>271.42857142914283</v>
      </c>
      <c r="D4">
        <f t="shared" ref="D4:H4" si="0">D2*10+D3*10</f>
        <v>128.57142857085717</v>
      </c>
      <c r="E4">
        <f t="shared" si="0"/>
        <v>399.99999999999994</v>
      </c>
      <c r="F4">
        <f t="shared" si="0"/>
        <v>48.57142857139047</v>
      </c>
      <c r="G4" s="4">
        <f t="shared" si="0"/>
        <v>35.95392026631297</v>
      </c>
      <c r="H4">
        <f t="shared" si="0"/>
        <v>69.99999999986666</v>
      </c>
    </row>
    <row r="9" spans="1:8" x14ac:dyDescent="0.25">
      <c r="B9" t="s">
        <v>5</v>
      </c>
      <c r="C9" t="s">
        <v>6</v>
      </c>
    </row>
    <row r="10" spans="1:8" x14ac:dyDescent="0.25">
      <c r="A10" t="s">
        <v>9</v>
      </c>
      <c r="B10">
        <v>0.1</v>
      </c>
      <c r="C10" s="1">
        <f>1/6</f>
        <v>0.16666666666666666</v>
      </c>
    </row>
    <row r="11" spans="1:8" x14ac:dyDescent="0.25">
      <c r="A11" t="s">
        <v>25</v>
      </c>
      <c r="B11">
        <f>1*B10</f>
        <v>0.1</v>
      </c>
      <c r="C11">
        <f>2*C10</f>
        <v>0.33333333333333331</v>
      </c>
    </row>
    <row r="15" spans="1:8" x14ac:dyDescent="0.25">
      <c r="A15" t="s">
        <v>12</v>
      </c>
      <c r="B15">
        <f>133.333333333*0.8</f>
        <v>106.66666666640002</v>
      </c>
    </row>
    <row r="16" spans="1:8" x14ac:dyDescent="0.25">
      <c r="A16" t="s">
        <v>14</v>
      </c>
      <c r="B16">
        <f>B15/20</f>
        <v>5.3333333333200006</v>
      </c>
    </row>
    <row r="19" spans="1:1" x14ac:dyDescent="0.25">
      <c r="A19" t="s">
        <v>26</v>
      </c>
    </row>
    <row r="20" spans="1:1" x14ac:dyDescent="0.25">
      <c r="A20" t="s">
        <v>15</v>
      </c>
    </row>
    <row r="21" spans="1:1" x14ac:dyDescent="0.25">
      <c r="A21" t="s">
        <v>16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A9" sqref="A9:C11"/>
    </sheetView>
  </sheetViews>
  <sheetFormatPr defaultRowHeight="15" x14ac:dyDescent="0.25"/>
  <cols>
    <col min="1" max="1" width="24.28515625" customWidth="1"/>
    <col min="5" max="5" width="16.140625" customWidth="1"/>
    <col min="6" max="7" width="11.85546875" customWidth="1"/>
    <col min="8" max="8" width="11.28515625" customWidth="1"/>
    <col min="10" max="10" width="16.42578125" customWidth="1"/>
  </cols>
  <sheetData>
    <row r="1" spans="1:8" x14ac:dyDescent="0.25">
      <c r="A1" t="s">
        <v>3</v>
      </c>
      <c r="B1" t="s">
        <v>4</v>
      </c>
      <c r="C1" t="s">
        <v>5</v>
      </c>
      <c r="D1" t="s">
        <v>6</v>
      </c>
      <c r="E1" t="s">
        <v>11</v>
      </c>
      <c r="F1" t="s">
        <v>7</v>
      </c>
      <c r="G1" t="s">
        <v>8</v>
      </c>
      <c r="H1" t="s">
        <v>0</v>
      </c>
    </row>
    <row r="2" spans="1:8" x14ac:dyDescent="0.25">
      <c r="A2" t="s">
        <v>1</v>
      </c>
      <c r="B2">
        <v>35</v>
      </c>
      <c r="C2" s="3">
        <v>11.428571428685713</v>
      </c>
      <c r="D2" s="3">
        <v>23.571428571314293</v>
      </c>
      <c r="E2" s="2">
        <f>SUM(C2:D2)</f>
        <v>35.000000000000007</v>
      </c>
      <c r="F2">
        <f>SUMPRODUCT(C2:D2,$B$10:$C$10)</f>
        <v>5.0714285714209533</v>
      </c>
      <c r="G2">
        <f>SQRT(1+F2)</f>
        <v>2.4640269015213598</v>
      </c>
      <c r="H2">
        <f>SUMPRODUCT(C2:D2,$B$11:$C$11)</f>
        <v>8.9999999999733351</v>
      </c>
    </row>
    <row r="3" spans="1:8" x14ac:dyDescent="0.25">
      <c r="A3" t="s">
        <v>2</v>
      </c>
      <c r="B3">
        <v>5</v>
      </c>
      <c r="C3" s="3">
        <v>0</v>
      </c>
      <c r="D3" s="3">
        <v>5</v>
      </c>
      <c r="E3" s="2">
        <f>SUM(C3:D3)</f>
        <v>5</v>
      </c>
      <c r="F3">
        <f>SUMPRODUCT(C3:D3,$B$10:$C$10)</f>
        <v>0.83333333333333326</v>
      </c>
      <c r="G3">
        <f>SQRT(1+F3)</f>
        <v>1.35400640077266</v>
      </c>
      <c r="H3">
        <f>SUMPRODUCT(C3:D3,$B$11:$C$11)</f>
        <v>1.6666666666666665</v>
      </c>
    </row>
    <row r="4" spans="1:8" x14ac:dyDescent="0.25">
      <c r="A4" t="s">
        <v>10</v>
      </c>
      <c r="B4">
        <f>B2*10+B3*10</f>
        <v>400</v>
      </c>
      <c r="C4">
        <f>C2*10+C3*10</f>
        <v>114.28571428685713</v>
      </c>
      <c r="D4">
        <f t="shared" ref="D4:H4" si="0">D2*10+D3*10</f>
        <v>285.71428571314294</v>
      </c>
      <c r="E4">
        <f t="shared" si="0"/>
        <v>400.00000000000006</v>
      </c>
      <c r="F4">
        <f t="shared" si="0"/>
        <v>59.047619047542867</v>
      </c>
      <c r="G4" s="4">
        <f t="shared" si="0"/>
        <v>38.180333022940196</v>
      </c>
      <c r="H4">
        <f t="shared" si="0"/>
        <v>106.6666666664</v>
      </c>
    </row>
    <row r="9" spans="1:8" x14ac:dyDescent="0.25">
      <c r="B9" t="s">
        <v>5</v>
      </c>
      <c r="C9" t="s">
        <v>6</v>
      </c>
    </row>
    <row r="10" spans="1:8" x14ac:dyDescent="0.25">
      <c r="A10" t="s">
        <v>9</v>
      </c>
      <c r="B10">
        <v>0.1</v>
      </c>
      <c r="C10" s="1">
        <f>1/6</f>
        <v>0.16666666666666666</v>
      </c>
    </row>
    <row r="11" spans="1:8" x14ac:dyDescent="0.25">
      <c r="A11" t="s">
        <v>25</v>
      </c>
      <c r="B11">
        <f>1*B10</f>
        <v>0.1</v>
      </c>
      <c r="C11">
        <f>2*C10</f>
        <v>0.33333333333333331</v>
      </c>
    </row>
    <row r="15" spans="1:8" x14ac:dyDescent="0.25">
      <c r="A15" t="s">
        <v>12</v>
      </c>
      <c r="B15">
        <f>133.333333333*0.8</f>
        <v>106.66666666640002</v>
      </c>
    </row>
    <row r="19" spans="1:1" x14ac:dyDescent="0.25">
      <c r="A19" t="s">
        <v>27</v>
      </c>
    </row>
    <row r="20" spans="1:1" x14ac:dyDescent="0.25">
      <c r="A20" t="s">
        <v>13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A20" sqref="A20"/>
    </sheetView>
  </sheetViews>
  <sheetFormatPr defaultRowHeight="15" x14ac:dyDescent="0.25"/>
  <cols>
    <col min="1" max="1" width="24.28515625" customWidth="1"/>
    <col min="5" max="5" width="16.140625" customWidth="1"/>
    <col min="6" max="8" width="11.85546875" customWidth="1"/>
    <col min="9" max="9" width="11.28515625" customWidth="1"/>
    <col min="11" max="11" width="16.42578125" customWidth="1"/>
  </cols>
  <sheetData>
    <row r="1" spans="1:9" x14ac:dyDescent="0.25">
      <c r="A1" t="s">
        <v>3</v>
      </c>
      <c r="B1" t="s">
        <v>4</v>
      </c>
      <c r="C1" t="s">
        <v>5</v>
      </c>
      <c r="D1" t="s">
        <v>6</v>
      </c>
      <c r="E1" t="s">
        <v>11</v>
      </c>
      <c r="F1" t="s">
        <v>7</v>
      </c>
      <c r="G1" t="s">
        <v>8</v>
      </c>
      <c r="H1" t="s">
        <v>20</v>
      </c>
      <c r="I1" t="s">
        <v>0</v>
      </c>
    </row>
    <row r="2" spans="1:9" x14ac:dyDescent="0.25">
      <c r="A2" t="s">
        <v>1</v>
      </c>
      <c r="B2">
        <v>35</v>
      </c>
      <c r="C2" s="3">
        <v>11.437663083894911</v>
      </c>
      <c r="D2" s="3">
        <v>23.562336916105085</v>
      </c>
      <c r="E2" s="2">
        <f>SUM(C2:D2)</f>
        <v>35</v>
      </c>
      <c r="F2">
        <f>SUMPRODUCT(C2:D2,$B$10:$C$10)</f>
        <v>5.0708224610736714</v>
      </c>
      <c r="G2">
        <f>SQRT(1+F2)</f>
        <v>2.4639039066233228</v>
      </c>
      <c r="H2">
        <f>G2-I2*$B$15</f>
        <v>1.9422069045976427</v>
      </c>
      <c r="I2">
        <f>SUMPRODUCT(C2:D2,$B$11:$C$11)</f>
        <v>8.9978786137578517</v>
      </c>
    </row>
    <row r="3" spans="1:9" x14ac:dyDescent="0.25">
      <c r="A3" t="s">
        <v>2</v>
      </c>
      <c r="B3">
        <v>5</v>
      </c>
      <c r="C3" s="3">
        <v>0</v>
      </c>
      <c r="D3" s="3">
        <v>5</v>
      </c>
      <c r="E3" s="2">
        <f>SUM(C3:D3)</f>
        <v>5</v>
      </c>
      <c r="F3">
        <f>SUMPRODUCT(C3:D3,$B$10:$C$10)</f>
        <v>0.83333333333333326</v>
      </c>
      <c r="G3">
        <f>SQRT(1+F3)</f>
        <v>1.35400640077266</v>
      </c>
      <c r="H3">
        <f>G3-I3*$B$15</f>
        <v>1.2573730674393266</v>
      </c>
      <c r="I3">
        <f>SUMPRODUCT(C3:D3,$B$11:$C$11)</f>
        <v>1.6666666666666665</v>
      </c>
    </row>
    <row r="4" spans="1:9" x14ac:dyDescent="0.25">
      <c r="A4" t="s">
        <v>10</v>
      </c>
      <c r="B4">
        <f>B2*10+B3*10</f>
        <v>400</v>
      </c>
      <c r="C4">
        <f>C2*10+C3*10</f>
        <v>114.37663083894911</v>
      </c>
      <c r="D4">
        <f t="shared" ref="D4:I4" si="0">D2*10+D3*10</f>
        <v>285.62336916105085</v>
      </c>
      <c r="E4">
        <f t="shared" si="0"/>
        <v>400</v>
      </c>
      <c r="F4">
        <f t="shared" si="0"/>
        <v>59.04155794407005</v>
      </c>
      <c r="G4" s="4">
        <f t="shared" si="0"/>
        <v>38.179103073959823</v>
      </c>
      <c r="H4" s="4">
        <f t="shared" si="0"/>
        <v>31.995799720369696</v>
      </c>
      <c r="I4">
        <f t="shared" si="0"/>
        <v>106.64545280424517</v>
      </c>
    </row>
    <row r="9" spans="1:9" x14ac:dyDescent="0.25">
      <c r="B9" t="s">
        <v>5</v>
      </c>
      <c r="C9" t="s">
        <v>6</v>
      </c>
    </row>
    <row r="10" spans="1:9" x14ac:dyDescent="0.25">
      <c r="A10" t="s">
        <v>9</v>
      </c>
      <c r="B10">
        <v>0.1</v>
      </c>
      <c r="C10" s="1">
        <f>1/6</f>
        <v>0.16666666666666666</v>
      </c>
    </row>
    <row r="11" spans="1:9" x14ac:dyDescent="0.25">
      <c r="A11" t="s">
        <v>25</v>
      </c>
      <c r="B11">
        <f>1*B10</f>
        <v>0.1</v>
      </c>
      <c r="C11">
        <f>2*C10</f>
        <v>0.33333333333333331</v>
      </c>
    </row>
    <row r="15" spans="1:9" x14ac:dyDescent="0.25">
      <c r="A15" t="s">
        <v>19</v>
      </c>
      <c r="B15" s="2">
        <v>5.7979999999999997E-2</v>
      </c>
    </row>
    <row r="19" spans="1:1" x14ac:dyDescent="0.25">
      <c r="A19" t="s">
        <v>28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tabSelected="1" workbookViewId="0">
      <selection activeCell="A23" sqref="A23"/>
    </sheetView>
  </sheetViews>
  <sheetFormatPr defaultRowHeight="15" x14ac:dyDescent="0.25"/>
  <cols>
    <col min="1" max="1" width="24.28515625" customWidth="1"/>
    <col min="5" max="5" width="16.140625" customWidth="1"/>
    <col min="6" max="8" width="11.85546875" customWidth="1"/>
    <col min="9" max="9" width="11.28515625" customWidth="1"/>
    <col min="10" max="10" width="13.5703125" customWidth="1"/>
    <col min="11" max="11" width="17.85546875" customWidth="1"/>
    <col min="12" max="12" width="12.7109375" customWidth="1"/>
    <col min="13" max="13" width="14.7109375" customWidth="1"/>
  </cols>
  <sheetData>
    <row r="1" spans="1:13" x14ac:dyDescent="0.25">
      <c r="A1" t="s">
        <v>3</v>
      </c>
      <c r="B1" t="s">
        <v>4</v>
      </c>
      <c r="C1" t="s">
        <v>5</v>
      </c>
      <c r="D1" t="s">
        <v>6</v>
      </c>
      <c r="E1" t="s">
        <v>11</v>
      </c>
      <c r="F1" t="s">
        <v>7</v>
      </c>
      <c r="G1" t="s">
        <v>8</v>
      </c>
      <c r="H1" t="s">
        <v>20</v>
      </c>
      <c r="I1" t="s">
        <v>0</v>
      </c>
      <c r="J1" t="s">
        <v>21</v>
      </c>
      <c r="K1" t="s">
        <v>22</v>
      </c>
      <c r="L1" t="s">
        <v>24</v>
      </c>
      <c r="M1" t="s">
        <v>29</v>
      </c>
    </row>
    <row r="2" spans="1:13" x14ac:dyDescent="0.25">
      <c r="A2" t="s">
        <v>1</v>
      </c>
      <c r="B2">
        <v>35</v>
      </c>
      <c r="C2" s="3">
        <v>11.42857285714271</v>
      </c>
      <c r="D2" s="3">
        <v>23.571428142857282</v>
      </c>
      <c r="E2" s="2">
        <f>SUM(C2:D2)</f>
        <v>35.00000099999999</v>
      </c>
      <c r="F2">
        <f>SUMPRODUCT(C2:D2,$B$10:$C$10)</f>
        <v>5.0714286428571516</v>
      </c>
      <c r="G2">
        <f>SQRT(1+F2)</f>
        <v>2.4640269160171835</v>
      </c>
      <c r="H2">
        <f>G2+L2</f>
        <v>2.4833535826838498</v>
      </c>
      <c r="I2">
        <f>SUMPRODUCT(C2:D2,$B$11:$C$11)</f>
        <v>9.000000000000032</v>
      </c>
      <c r="J2">
        <f>11.6666666666667*0.8</f>
        <v>9.3333333333333606</v>
      </c>
      <c r="K2">
        <f>J2-I2</f>
        <v>0.3333333333333286</v>
      </c>
      <c r="L2">
        <f xml:space="preserve"> IF($K$2*$K$3&lt;0, SIGN(K2)*MIN(ABS($K$2), ABS($K$3))*$B$15, 0)</f>
        <v>1.9326666666666392E-2</v>
      </c>
      <c r="M2">
        <v>2.483277404445297</v>
      </c>
    </row>
    <row r="3" spans="1:13" x14ac:dyDescent="0.25">
      <c r="A3" t="s">
        <v>2</v>
      </c>
      <c r="B3">
        <v>5</v>
      </c>
      <c r="C3" s="3">
        <v>0</v>
      </c>
      <c r="D3" s="3">
        <v>5</v>
      </c>
      <c r="E3" s="2">
        <f>SUM(C3:D3)</f>
        <v>5</v>
      </c>
      <c r="F3">
        <f>SUMPRODUCT(C3:D3,$B$10:$C$10)</f>
        <v>0.83333333333333326</v>
      </c>
      <c r="G3">
        <f>SQRT(1+F3)</f>
        <v>1.35400640077266</v>
      </c>
      <c r="H3">
        <f>G3+L3</f>
        <v>1.3346797341059935</v>
      </c>
      <c r="I3">
        <f>SUMPRODUCT(C3:D3,$B$11:$C$11)</f>
        <v>1.6666666666666665</v>
      </c>
      <c r="J3">
        <f>1.66666666666667*0.8</f>
        <v>1.3333333333333361</v>
      </c>
      <c r="K3">
        <f>J3-I3</f>
        <v>-0.33333333333333037</v>
      </c>
      <c r="L3">
        <f xml:space="preserve"> IF($K$2*$K$3&lt;0, SIGN(K3)*MIN(ABS($K$2), ABS($K$3))*$B$15, 0)</f>
        <v>-1.9326666666666392E-2</v>
      </c>
      <c r="M3">
        <v>1.3183684288869004</v>
      </c>
    </row>
    <row r="4" spans="1:13" x14ac:dyDescent="0.25">
      <c r="A4" t="s">
        <v>10</v>
      </c>
      <c r="B4">
        <f>B2*10+B3*10</f>
        <v>400</v>
      </c>
      <c r="C4">
        <f>C2*10+C3*10</f>
        <v>114.2857285714271</v>
      </c>
      <c r="D4">
        <f t="shared" ref="D4:M4" si="0">D2*10+D3*10</f>
        <v>285.7142814285728</v>
      </c>
      <c r="E4">
        <f t="shared" si="0"/>
        <v>400.00000999999992</v>
      </c>
      <c r="F4">
        <f t="shared" si="0"/>
        <v>59.047619761904841</v>
      </c>
      <c r="G4" s="4">
        <f t="shared" si="0"/>
        <v>38.180333167898432</v>
      </c>
      <c r="H4" s="4">
        <f t="shared" si="0"/>
        <v>38.180333167898432</v>
      </c>
      <c r="I4">
        <f t="shared" si="0"/>
        <v>106.66666666666697</v>
      </c>
      <c r="J4">
        <f t="shared" si="0"/>
        <v>106.66666666666696</v>
      </c>
      <c r="K4">
        <f t="shared" si="0"/>
        <v>-1.7763568394002505E-14</v>
      </c>
      <c r="L4">
        <f t="shared" si="0"/>
        <v>0</v>
      </c>
      <c r="M4">
        <f t="shared" si="0"/>
        <v>38.016458333321971</v>
      </c>
    </row>
    <row r="9" spans="1:13" x14ac:dyDescent="0.25">
      <c r="B9" t="s">
        <v>5</v>
      </c>
      <c r="C9" t="s">
        <v>6</v>
      </c>
    </row>
    <row r="10" spans="1:13" x14ac:dyDescent="0.25">
      <c r="A10" t="s">
        <v>9</v>
      </c>
      <c r="B10">
        <v>0.1</v>
      </c>
      <c r="C10" s="1">
        <f>1/6</f>
        <v>0.16666666666666666</v>
      </c>
    </row>
    <row r="11" spans="1:13" x14ac:dyDescent="0.25">
      <c r="A11" t="s">
        <v>25</v>
      </c>
      <c r="B11">
        <f>1*B10</f>
        <v>0.1</v>
      </c>
      <c r="C11">
        <f>2*C10</f>
        <v>0.33333333333333331</v>
      </c>
    </row>
    <row r="15" spans="1:13" x14ac:dyDescent="0.25">
      <c r="A15" t="s">
        <v>23</v>
      </c>
      <c r="B15" s="2">
        <v>5.7979999999999997E-2</v>
      </c>
    </row>
    <row r="19" spans="1:1" x14ac:dyDescent="0.25">
      <c r="A19" t="s">
        <v>30</v>
      </c>
    </row>
    <row r="20" spans="1:1" x14ac:dyDescent="0.25">
      <c r="A20" t="s">
        <v>31</v>
      </c>
    </row>
    <row r="21" spans="1:1" x14ac:dyDescent="0.25">
      <c r="A21" t="s">
        <v>32</v>
      </c>
    </row>
    <row r="22" spans="1:1" x14ac:dyDescent="0.25">
      <c r="A22" t="s">
        <v>33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Problem 1</vt:lpstr>
      <vt:lpstr>Problem 2</vt:lpstr>
      <vt:lpstr>Problem 3</vt:lpstr>
      <vt:lpstr>Problem 4</vt:lpstr>
      <vt:lpstr>Problem 5</vt:lpstr>
      <vt:lpstr>Problem 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 Neiman</dc:creator>
  <cp:lastModifiedBy>Jeremy Neiman</cp:lastModifiedBy>
  <cp:lastPrinted>2015-10-20T22:56:28Z</cp:lastPrinted>
  <dcterms:created xsi:type="dcterms:W3CDTF">2015-10-20T22:54:00Z</dcterms:created>
  <dcterms:modified xsi:type="dcterms:W3CDTF">2015-10-21T15:01:04Z</dcterms:modified>
</cp:coreProperties>
</file>